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bookViews>
    <workbookView xWindow="1440" yWindow="1245" windowWidth="21600" windowHeight="11385" tabRatio="727" activeTab="0"/>
  </bookViews>
  <sheets>
    <sheet name="P&amp;L_17" sheetId="72" r:id="rId1"/>
    <sheet name="BS_17" sheetId="79" r:id="rId2"/>
    <sheet name="Banks_17" sheetId="80" r:id="rId3"/>
    <sheet name="PZU_PSR" sheetId="81" r:id="rId4"/>
    <sheet name="ALR_PEO BS" sheetId="61" state="hidden" r:id="rId5"/>
    <sheet name="P&amp;L_Group" sheetId="9" state="hidden" r:id="rId6"/>
    <sheet name="PZU P&amp;L excl ALR PEO" sheetId="82" state="hidden" r:id="rId7"/>
    <sheet name="Segments (external)" sheetId="71" state="hidden" r:id="rId8"/>
    <sheet name="Segments" sheetId="70" state="hidden" r:id="rId9"/>
    <sheet name="Com_inc_Group" sheetId="11" state="hidden" r:id="rId10"/>
    <sheet name="Alior_PEO P&amp;L" sheetId="65" state="hidden" r:id="rId11"/>
    <sheet name="segm_2018_Q1" sheetId="60" state="hidden" r:id="rId12"/>
    <sheet name="segm_FY_2017" sheetId="55" state="hidden" r:id="rId13"/>
    <sheet name="segm_2017_Q4" sheetId="56" state="hidden" r:id="rId14"/>
    <sheet name="segm_2017_9M" sheetId="53" state="hidden" r:id="rId15"/>
    <sheet name="segm_2017_Q3" sheetId="52" state="hidden" r:id="rId16"/>
    <sheet name="segm_2017_H1" sheetId="54" state="hidden" r:id="rId17"/>
    <sheet name="segm_2017_q2" sheetId="50" state="hidden" r:id="rId18"/>
    <sheet name="segm_2017_q1" sheetId="34" state="hidden" r:id="rId19"/>
    <sheet name="segm_2016_q4" sheetId="28" state="hidden" r:id="rId20"/>
    <sheet name="segm_FY_2016" sheetId="27" state="hidden" r:id="rId21"/>
    <sheet name="segm_2016_q3" sheetId="7" state="hidden" r:id="rId22"/>
    <sheet name="segm_201609" sheetId="1" state="hidden" r:id="rId23"/>
    <sheet name="segm_2016_q2" sheetId="30" state="hidden" r:id="rId24"/>
    <sheet name="segm_201606" sheetId="5" state="hidden" r:id="rId25"/>
    <sheet name="segm_2016_q1" sheetId="29" state="hidden" r:id="rId26"/>
    <sheet name="ALE_PEO impact 1Q 2018" sheetId="63" state="hidden" r:id="rId27"/>
    <sheet name="ALE_PEO impact FY 2017" sheetId="59" state="hidden" r:id="rId28"/>
    <sheet name="ALE_PEO impact 4Q 2017" sheetId="58" state="hidden" r:id="rId29"/>
    <sheet name="ALE_PEO impact H1 2017" sheetId="44" state="hidden" r:id="rId30"/>
    <sheet name="ALR_PEO impact Q2 2017" sheetId="43" state="hidden" r:id="rId31"/>
    <sheet name="Alior_impact_1q2017" sheetId="33" state="hidden" r:id="rId32"/>
    <sheet name="Alior_impact_FY2016" sheetId="23" state="hidden" r:id="rId33"/>
    <sheet name="Alior_impact_4q2016" sheetId="22" state="hidden" r:id="rId34"/>
    <sheet name="Alior_impact_9m2016" sheetId="19" state="hidden" r:id="rId35"/>
    <sheet name="Alior_impact_3q2016" sheetId="18" state="hidden" r:id="rId36"/>
    <sheet name="Alior_impact_1H2016" sheetId="17" state="hidden" r:id="rId37"/>
    <sheet name="Alior_impact_2q2016" sheetId="16" state="hidden" r:id="rId38"/>
    <sheet name="Alior_impact_1q2016" sheetId="15" state="hidden" r:id="rId39"/>
    <sheet name="Explanations" sheetId="66" state="hidden" r:id="rId40"/>
    <sheet name="BS_Group (prev.)" sheetId="10" state="hidden" r:id="rId41"/>
    <sheet name="Alior_PEO P&amp;L (prev.)" sheetId="13" state="hidden" r:id="rId42"/>
    <sheet name="ALR_PEO BS (prev.)" sheetId="12" state="hidden" r:id="rId43"/>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___USD1">'[1]zatwierdzenie'!$B$17</definedName>
    <definedName name="___INDEX_SHEET___ASAP_Utilities">#N/A</definedName>
    <definedName name="___USD1">'[1]zatwierdzenie'!$B$17</definedName>
    <definedName name="__DAT1" localSheetId="26">#REF!</definedName>
    <definedName name="__DAT1" localSheetId="28">#REF!</definedName>
    <definedName name="__DAT1" localSheetId="27">#REF!</definedName>
    <definedName name="__DAT1" localSheetId="10">#REF!</definedName>
    <definedName name="__DAT1" localSheetId="4">#REF!</definedName>
    <definedName name="__DAT1" localSheetId="13">#REF!</definedName>
    <definedName name="__DAT1" localSheetId="11">#REF!</definedName>
    <definedName name="__DAT1" localSheetId="12">#REF!</definedName>
    <definedName name="__DAT1">#REF!</definedName>
    <definedName name="__DAT2" localSheetId="26">#REF!</definedName>
    <definedName name="__DAT2" localSheetId="28">#REF!</definedName>
    <definedName name="__DAT2" localSheetId="27">#REF!</definedName>
    <definedName name="__DAT2" localSheetId="10">#REF!</definedName>
    <definedName name="__DAT2" localSheetId="4">#REF!</definedName>
    <definedName name="__DAT2" localSheetId="13">#REF!</definedName>
    <definedName name="__DAT2" localSheetId="11">#REF!</definedName>
    <definedName name="__DAT2" localSheetId="12">#REF!</definedName>
    <definedName name="__DAT2">#REF!</definedName>
    <definedName name="__DAT3" localSheetId="26">#REF!</definedName>
    <definedName name="__DAT3" localSheetId="28">#REF!</definedName>
    <definedName name="__DAT3" localSheetId="27">#REF!</definedName>
    <definedName name="__DAT3" localSheetId="10">#REF!</definedName>
    <definedName name="__DAT3" localSheetId="4">#REF!</definedName>
    <definedName name="__DAT3" localSheetId="13">#REF!</definedName>
    <definedName name="__DAT3" localSheetId="11">#REF!</definedName>
    <definedName name="__DAT3" localSheetId="12">#REF!</definedName>
    <definedName name="__DAT3">#REF!</definedName>
    <definedName name="__DAT4" localSheetId="26">#REF!</definedName>
    <definedName name="__DAT4" localSheetId="28">#REF!</definedName>
    <definedName name="__DAT4" localSheetId="27">#REF!</definedName>
    <definedName name="__DAT4" localSheetId="10">#REF!</definedName>
    <definedName name="__DAT4" localSheetId="4">#REF!</definedName>
    <definedName name="__DAT4" localSheetId="13">#REF!</definedName>
    <definedName name="__DAT4" localSheetId="11">#REF!</definedName>
    <definedName name="__DAT4" localSheetId="12">#REF!</definedName>
    <definedName name="__DAT4">#REF!</definedName>
    <definedName name="__DAT5" localSheetId="26">#REF!</definedName>
    <definedName name="__DAT5" localSheetId="28">#REF!</definedName>
    <definedName name="__DAT5" localSheetId="27">#REF!</definedName>
    <definedName name="__DAT5" localSheetId="10">#REF!</definedName>
    <definedName name="__DAT5" localSheetId="4">#REF!</definedName>
    <definedName name="__DAT5" localSheetId="13">#REF!</definedName>
    <definedName name="__DAT5" localSheetId="11">#REF!</definedName>
    <definedName name="__DAT5" localSheetId="12">#REF!</definedName>
    <definedName name="__DAT5">#REF!</definedName>
    <definedName name="__DAT6" localSheetId="26">#REF!</definedName>
    <definedName name="__DAT6" localSheetId="28">#REF!</definedName>
    <definedName name="__DAT6" localSheetId="27">#REF!</definedName>
    <definedName name="__DAT6" localSheetId="10">#REF!</definedName>
    <definedName name="__DAT6" localSheetId="4">#REF!</definedName>
    <definedName name="__DAT6" localSheetId="13">#REF!</definedName>
    <definedName name="__DAT6" localSheetId="11">#REF!</definedName>
    <definedName name="__DAT6" localSheetId="12">#REF!</definedName>
    <definedName name="__DAT6">#REF!</definedName>
    <definedName name="__DAT7" localSheetId="26">#REF!</definedName>
    <definedName name="__DAT7" localSheetId="28">#REF!</definedName>
    <definedName name="__DAT7" localSheetId="27">#REF!</definedName>
    <definedName name="__DAT7" localSheetId="10">#REF!</definedName>
    <definedName name="__DAT7" localSheetId="4">#REF!</definedName>
    <definedName name="__DAT7" localSheetId="13">#REF!</definedName>
    <definedName name="__DAT7" localSheetId="11">#REF!</definedName>
    <definedName name="__DAT7" localSheetId="12">#REF!</definedName>
    <definedName name="__DAT7">#REF!</definedName>
    <definedName name="__DAT8" localSheetId="26">#REF!</definedName>
    <definedName name="__DAT8" localSheetId="28">#REF!</definedName>
    <definedName name="__DAT8" localSheetId="27">#REF!</definedName>
    <definedName name="__DAT8" localSheetId="10">#REF!</definedName>
    <definedName name="__DAT8" localSheetId="4">#REF!</definedName>
    <definedName name="__DAT8" localSheetId="13">#REF!</definedName>
    <definedName name="__DAT8" localSheetId="11">#REF!</definedName>
    <definedName name="__DAT8" localSheetId="12">#REF!</definedName>
    <definedName name="__DAT8">#REF!</definedName>
    <definedName name="__intPrecis" localSheetId="26">'[2]Main'!$B$24</definedName>
    <definedName name="__intPrecis" localSheetId="28">'[2]Main'!$B$24</definedName>
    <definedName name="__intPrecis" localSheetId="27">'[2]Main'!$B$24</definedName>
    <definedName name="__intPrecis" localSheetId="29">'[2]Main'!$B$24</definedName>
    <definedName name="__intPrecis" localSheetId="36">'[2]Main'!$B$24</definedName>
    <definedName name="__intPrecis" localSheetId="38">'[2]Main'!$B$24</definedName>
    <definedName name="__intPrecis" localSheetId="31">'[2]Main'!$B$24</definedName>
    <definedName name="__intPrecis" localSheetId="37">'[2]Main'!$B$24</definedName>
    <definedName name="__intPrecis" localSheetId="35">'[2]Main'!$B$24</definedName>
    <definedName name="__intPrecis" localSheetId="33">'[2]Main'!$B$24</definedName>
    <definedName name="__intPrecis" localSheetId="34">'[2]Main'!$B$24</definedName>
    <definedName name="__intPrecis" localSheetId="32">'[2]Main'!$B$24</definedName>
    <definedName name="__intPrecis" localSheetId="30">'[2]Main'!$B$24</definedName>
    <definedName name="__intPrecis" localSheetId="25">'[3]Main'!$B$24</definedName>
    <definedName name="__intPrecis" localSheetId="23">'[3]Main'!$B$24</definedName>
    <definedName name="__intPRECIS" localSheetId="7">'[4]STER'!$B$28</definedName>
    <definedName name="__intPrecis">'[3]Main'!$B$24</definedName>
    <definedName name="__strCHECK">'[2]Main'!$B$25</definedName>
    <definedName name="__strcheck_OB" localSheetId="26">#REF!</definedName>
    <definedName name="__strcheck_OB" localSheetId="28">#REF!</definedName>
    <definedName name="__strcheck_OB" localSheetId="27">#REF!</definedName>
    <definedName name="__strcheck_OB" localSheetId="29">#REF!</definedName>
    <definedName name="__strcheck_OB" localSheetId="36">#REF!</definedName>
    <definedName name="__strcheck_OB" localSheetId="38">#REF!</definedName>
    <definedName name="__strcheck_OB" localSheetId="31">#REF!</definedName>
    <definedName name="__strcheck_OB" localSheetId="37">#REF!</definedName>
    <definedName name="__strcheck_OB" localSheetId="35">#REF!</definedName>
    <definedName name="__strcheck_OB" localSheetId="33">#REF!</definedName>
    <definedName name="__strcheck_OB" localSheetId="34">#REF!</definedName>
    <definedName name="__strcheck_OB" localSheetId="32">#REF!</definedName>
    <definedName name="__strcheck_OB" localSheetId="10">#REF!</definedName>
    <definedName name="__strcheck_OB" localSheetId="4">#REF!</definedName>
    <definedName name="__strcheck_OB" localSheetId="30">#REF!</definedName>
    <definedName name="__strcheck_OB" localSheetId="25">#REF!</definedName>
    <definedName name="__strcheck_OB" localSheetId="23">#REF!</definedName>
    <definedName name="__strcheck_OB" localSheetId="21">#REF!</definedName>
    <definedName name="__strcheck_OB" localSheetId="19">#REF!</definedName>
    <definedName name="__strcheck_OB" localSheetId="14">#REF!</definedName>
    <definedName name="__strcheck_OB" localSheetId="16">#REF!</definedName>
    <definedName name="__strcheck_OB" localSheetId="18">#REF!</definedName>
    <definedName name="__strcheck_OB" localSheetId="17">#REF!</definedName>
    <definedName name="__strcheck_OB" localSheetId="15">#REF!</definedName>
    <definedName name="__strcheck_OB" localSheetId="13">#REF!</definedName>
    <definedName name="__strcheck_OB" localSheetId="11">#REF!</definedName>
    <definedName name="__strcheck_OB" localSheetId="20">#REF!</definedName>
    <definedName name="__strcheck_OB" localSheetId="12">#REF!</definedName>
    <definedName name="__strcheck_OB" localSheetId="8">#REF!</definedName>
    <definedName name="__strcheck_OB">#REF!</definedName>
    <definedName name="__strCURRCODE">'[6]STER'!$C$23</definedName>
    <definedName name="__USD1">'[1]zatwierdzenie'!$B$17</definedName>
    <definedName name="__xlfn.BAHTTEXT" hidden="1">#NAME?</definedName>
    <definedName name="_006new7">'[7]dane_new'!$A$1:$R$26951</definedName>
    <definedName name="_a2">'[8]Zarządzanie aktywami'!$A$39:$A$50</definedName>
    <definedName name="_a3">'[8]Zarządzanie aktywami'!$A$51:$A$75</definedName>
    <definedName name="_a5">#N/A</definedName>
    <definedName name="_a6">#N/A</definedName>
    <definedName name="_a7">#N/A</definedName>
    <definedName name="_a8">#N/A</definedName>
    <definedName name="_AMO_SingleObject_142725573_PivotTable_142725573" hidden="1">'[9]GSU (podsum)'!$A$10:$B$37</definedName>
    <definedName name="_AMO_SingleObject_519462482_PivotTable_519462482" hidden="1">'[10]koszty_centrala'!$B$9:$AM$63</definedName>
    <definedName name="_AMO_SingleObject_540236810_PivotTable_540236810" localSheetId="26" hidden="1">#REF!</definedName>
    <definedName name="_AMO_SingleObject_540236810_PivotTable_540236810" localSheetId="28" hidden="1">#REF!</definedName>
    <definedName name="_AMO_SingleObject_540236810_PivotTable_540236810" localSheetId="27" hidden="1">#REF!</definedName>
    <definedName name="_AMO_SingleObject_540236810_PivotTable_540236810" localSheetId="29" hidden="1">#REF!</definedName>
    <definedName name="_AMO_SingleObject_540236810_PivotTable_540236810" localSheetId="31" hidden="1">#REF!</definedName>
    <definedName name="_AMO_SingleObject_540236810_PivotTable_540236810" localSheetId="10" hidden="1">#REF!</definedName>
    <definedName name="_AMO_SingleObject_540236810_PivotTable_540236810" localSheetId="4" hidden="1">#REF!</definedName>
    <definedName name="_AMO_SingleObject_540236810_PivotTable_540236810" localSheetId="30" hidden="1">#REF!</definedName>
    <definedName name="_AMO_SingleObject_540236810_PivotTable_540236810" localSheetId="14" hidden="1">#REF!</definedName>
    <definedName name="_AMO_SingleObject_540236810_PivotTable_540236810" localSheetId="16" hidden="1">#REF!</definedName>
    <definedName name="_AMO_SingleObject_540236810_PivotTable_540236810" localSheetId="18" hidden="1">#REF!</definedName>
    <definedName name="_AMO_SingleObject_540236810_PivotTable_540236810" localSheetId="17" hidden="1">#REF!</definedName>
    <definedName name="_AMO_SingleObject_540236810_PivotTable_540236810" localSheetId="15" hidden="1">#REF!</definedName>
    <definedName name="_AMO_SingleObject_540236810_PivotTable_540236810" localSheetId="13" hidden="1">#REF!</definedName>
    <definedName name="_AMO_SingleObject_540236810_PivotTable_540236810" localSheetId="11" hidden="1">#REF!</definedName>
    <definedName name="_AMO_SingleObject_540236810_PivotTable_540236810" localSheetId="12" hidden="1">#REF!</definedName>
    <definedName name="_AMO_SingleObject_540236810_PivotTable_540236810" hidden="1">#REF!</definedName>
    <definedName name="_AMO_SingleObject_75142378_PivotTable_75142378" localSheetId="26" hidden="1">#REF!</definedName>
    <definedName name="_AMO_SingleObject_75142378_PivotTable_75142378" localSheetId="28" hidden="1">#REF!</definedName>
    <definedName name="_AMO_SingleObject_75142378_PivotTable_75142378" localSheetId="27" hidden="1">#REF!</definedName>
    <definedName name="_AMO_SingleObject_75142378_PivotTable_75142378" localSheetId="29" hidden="1">#REF!</definedName>
    <definedName name="_AMO_SingleObject_75142378_PivotTable_75142378" localSheetId="31" hidden="1">#REF!</definedName>
    <definedName name="_AMO_SingleObject_75142378_PivotTable_75142378" localSheetId="10" hidden="1">#REF!</definedName>
    <definedName name="_AMO_SingleObject_75142378_PivotTable_75142378" localSheetId="4" hidden="1">#REF!</definedName>
    <definedName name="_AMO_SingleObject_75142378_PivotTable_75142378" localSheetId="30" hidden="1">#REF!</definedName>
    <definedName name="_AMO_SingleObject_75142378_PivotTable_75142378" localSheetId="14" hidden="1">#REF!</definedName>
    <definedName name="_AMO_SingleObject_75142378_PivotTable_75142378" localSheetId="16" hidden="1">#REF!</definedName>
    <definedName name="_AMO_SingleObject_75142378_PivotTable_75142378" localSheetId="18" hidden="1">#REF!</definedName>
    <definedName name="_AMO_SingleObject_75142378_PivotTable_75142378" localSheetId="17" hidden="1">#REF!</definedName>
    <definedName name="_AMO_SingleObject_75142378_PivotTable_75142378" localSheetId="15" hidden="1">#REF!</definedName>
    <definedName name="_AMO_SingleObject_75142378_PivotTable_75142378" localSheetId="13" hidden="1">#REF!</definedName>
    <definedName name="_AMO_SingleObject_75142378_PivotTable_75142378" localSheetId="11" hidden="1">#REF!</definedName>
    <definedName name="_AMO_SingleObject_75142378_PivotTable_75142378" localSheetId="12" hidden="1">#REF!</definedName>
    <definedName name="_AMO_SingleObject_75142378_PivotTable_75142378" hidden="1">#REF!</definedName>
    <definedName name="_AMO_XmlVersion" hidden="1">"'1'"</definedName>
    <definedName name="_B.I.1">'[11]Struktura portfela produktów(m)'!$A$5:$A$71</definedName>
    <definedName name="_B.I.2">'[11]Struktura portfela produktów(m)'!$A$43:$A$126</definedName>
    <definedName name="_B.I.3">'[11]Struktura portfela produktów(r)'!$A$5:$A$91</definedName>
    <definedName name="_B.I.4">'[11]Struktura portfela produktów(r)'!$A$22:$A$108</definedName>
    <definedName name="_B.II.1">'[12]Zmiana struktury portfela'!$A$5:$A$81</definedName>
    <definedName name="_B.II.2">'[12]Zmiana struktury portfela'!$A$82:$A$106</definedName>
    <definedName name="_B.III.1">'[11]Rentowność(m1)'!$A$5:$A$48</definedName>
    <definedName name="_B.III.2">'[11]Rentowność(m2)'!$A$5:$A$77</definedName>
    <definedName name="_B.III.3">'[11]Rentowność(m2)'!$A$46:$A$77</definedName>
    <definedName name="_B.III.4">'[11]Rentowność(m2)'!$A$79:$A$96</definedName>
    <definedName name="_B.III.5">'[11]Rentowność(m2)'!$A$98:$A$121</definedName>
    <definedName name="_B.III.6">'[11]Rentowność(m2)'!$A$123:$A$155</definedName>
    <definedName name="_B.III.7">'[11]Rentowność(r)'!$A$5:$A$18</definedName>
    <definedName name="_B.III.8">'[11]Rentowność(r)'!$A$19:$A$63</definedName>
    <definedName name="_B.IV.1">'[11]Świadczenia'!$A$5:$A$110</definedName>
    <definedName name="_B.IV.2">'[11]Świadczenia'!$A$57:$A$143</definedName>
    <definedName name="_B.IV.3">'[11]Świadczenia'!$A$105:$A$186</definedName>
    <definedName name="_B.IV.4">'[11]Świadczenia'!$A$137:$A$231</definedName>
    <definedName name="_B.V.1">'[11]Nowe produkty'!$A$5:$A$115</definedName>
    <definedName name="_B.V.2">'[11]Nowe produkty'!$A$15:$A$24</definedName>
    <definedName name="_B.V.3">'[11]Nowe produkty'!$A$25:$A$60</definedName>
    <definedName name="_B.VI.1">'[11]Założenia produktowe vs. wyk'!$A$5:$A$14</definedName>
    <definedName name="_B.VI.2">'[11]Założenia produktowe vs. wyk'!$A$16:$A$44</definedName>
    <definedName name="_cat3524" localSheetId="26">#REF!</definedName>
    <definedName name="_cat3524" localSheetId="28">#REF!</definedName>
    <definedName name="_cat3524" localSheetId="27">#REF!</definedName>
    <definedName name="_cat3524" localSheetId="10">#REF!</definedName>
    <definedName name="_cat3524" localSheetId="4">#REF!</definedName>
    <definedName name="_cat3524" localSheetId="13">#REF!</definedName>
    <definedName name="_cat3524" localSheetId="11">#REF!</definedName>
    <definedName name="_cat3524" localSheetId="12">#REF!</definedName>
    <definedName name="_cat3524">#REF!</definedName>
    <definedName name="_cat4006" localSheetId="26">#REF!</definedName>
    <definedName name="_cat4006" localSheetId="28">#REF!</definedName>
    <definedName name="_cat4006" localSheetId="27">#REF!</definedName>
    <definedName name="_cat4006" localSheetId="10">#REF!</definedName>
    <definedName name="_cat4006" localSheetId="4">#REF!</definedName>
    <definedName name="_cat4006" localSheetId="13">#REF!</definedName>
    <definedName name="_cat4006" localSheetId="11">#REF!</definedName>
    <definedName name="_cat4006" localSheetId="12">#REF!</definedName>
    <definedName name="_cat4006">#REF!</definedName>
    <definedName name="_cis1751" localSheetId="26">#REF!</definedName>
    <definedName name="_cis1751" localSheetId="28">#REF!</definedName>
    <definedName name="_cis1751" localSheetId="27">#REF!</definedName>
    <definedName name="_cis1751" localSheetId="10">#REF!</definedName>
    <definedName name="_cis1751" localSheetId="4">#REF!</definedName>
    <definedName name="_cis1751" localSheetId="13">#REF!</definedName>
    <definedName name="_cis1751" localSheetId="11">#REF!</definedName>
    <definedName name="_cis1751" localSheetId="12">#REF!</definedName>
    <definedName name="_cis1751">#REF!</definedName>
    <definedName name="_cis2621" localSheetId="26">#REF!</definedName>
    <definedName name="_cis2621" localSheetId="28">#REF!</definedName>
    <definedName name="_cis2621" localSheetId="27">#REF!</definedName>
    <definedName name="_cis2621" localSheetId="10">#REF!</definedName>
    <definedName name="_cis2621" localSheetId="4">#REF!</definedName>
    <definedName name="_cis2621" localSheetId="13">#REF!</definedName>
    <definedName name="_cis2621" localSheetId="11">#REF!</definedName>
    <definedName name="_cis2621" localSheetId="12">#REF!</definedName>
    <definedName name="_cis2621">#REF!</definedName>
    <definedName name="_cis3512" localSheetId="26">#REF!</definedName>
    <definedName name="_cis3512" localSheetId="28">#REF!</definedName>
    <definedName name="_cis3512" localSheetId="27">#REF!</definedName>
    <definedName name="_cis3512" localSheetId="10">#REF!</definedName>
    <definedName name="_cis3512" localSheetId="4">#REF!</definedName>
    <definedName name="_cis3512" localSheetId="13">#REF!</definedName>
    <definedName name="_cis3512" localSheetId="11">#REF!</definedName>
    <definedName name="_cis3512" localSheetId="12">#REF!</definedName>
    <definedName name="_cis3512">#REF!</definedName>
    <definedName name="_cis3524" localSheetId="26">#REF!</definedName>
    <definedName name="_cis3524" localSheetId="28">#REF!</definedName>
    <definedName name="_cis3524" localSheetId="27">#REF!</definedName>
    <definedName name="_cis3524" localSheetId="10">#REF!</definedName>
    <definedName name="_cis3524" localSheetId="4">#REF!</definedName>
    <definedName name="_cis3524" localSheetId="13">#REF!</definedName>
    <definedName name="_cis3524" localSheetId="11">#REF!</definedName>
    <definedName name="_cis3524" localSheetId="12">#REF!</definedName>
    <definedName name="_cis3524">#REF!</definedName>
    <definedName name="_cis3548" localSheetId="26">#REF!</definedName>
    <definedName name="_cis3548" localSheetId="28">#REF!</definedName>
    <definedName name="_cis3548" localSheetId="27">#REF!</definedName>
    <definedName name="_cis3548" localSheetId="10">#REF!</definedName>
    <definedName name="_cis3548" localSheetId="4">#REF!</definedName>
    <definedName name="_cis3548" localSheetId="13">#REF!</definedName>
    <definedName name="_cis3548" localSheetId="11">#REF!</definedName>
    <definedName name="_cis3548" localSheetId="12">#REF!</definedName>
    <definedName name="_cis3548">#REF!</definedName>
    <definedName name="_cis3640" localSheetId="26">#REF!</definedName>
    <definedName name="_cis3640" localSheetId="28">#REF!</definedName>
    <definedName name="_cis3640" localSheetId="27">#REF!</definedName>
    <definedName name="_cis3640" localSheetId="10">#REF!</definedName>
    <definedName name="_cis3640" localSheetId="4">#REF!</definedName>
    <definedName name="_cis3640" localSheetId="13">#REF!</definedName>
    <definedName name="_cis3640" localSheetId="11">#REF!</definedName>
    <definedName name="_cis3640" localSheetId="12">#REF!</definedName>
    <definedName name="_cis3640">#REF!</definedName>
    <definedName name="_cis3662" localSheetId="26">#REF!</definedName>
    <definedName name="_cis3662" localSheetId="28">#REF!</definedName>
    <definedName name="_cis3662" localSheetId="27">#REF!</definedName>
    <definedName name="_cis3662" localSheetId="10">#REF!</definedName>
    <definedName name="_cis3662" localSheetId="4">#REF!</definedName>
    <definedName name="_cis3662" localSheetId="13">#REF!</definedName>
    <definedName name="_cis3662" localSheetId="11">#REF!</definedName>
    <definedName name="_cis3662" localSheetId="12">#REF!</definedName>
    <definedName name="_cis3662">#REF!</definedName>
    <definedName name="_CIS4006" localSheetId="26">#REF!</definedName>
    <definedName name="_CIS4006" localSheetId="28">#REF!</definedName>
    <definedName name="_CIS4006" localSheetId="27">#REF!</definedName>
    <definedName name="_CIS4006" localSheetId="10">#REF!</definedName>
    <definedName name="_CIS4006" localSheetId="4">#REF!</definedName>
    <definedName name="_CIS4006" localSheetId="13">#REF!</definedName>
    <definedName name="_CIS4006" localSheetId="11">#REF!</definedName>
    <definedName name="_CIS4006" localSheetId="12">#REF!</definedName>
    <definedName name="_CIS4006">#REF!</definedName>
    <definedName name="_D.I.2">'[14]Ryzyka'!$A$57:$A$230</definedName>
    <definedName name="_D.I.3">'[14]Ryzyka'!$A$66:$A$238</definedName>
    <definedName name="_D.I.4">'[14]Ryzyka'!$A$75:$A$242</definedName>
    <definedName name="_D.I.5">'[14]Ryzyka'!$A$84:$A$252</definedName>
    <definedName name="_D.I.6">'[14]Ryzyka'!$A$104:$A$262</definedName>
    <definedName name="_D.I.7">'[14]Ryzyka'!$A$114:$A$290</definedName>
    <definedName name="_D.I.8">'[14]Ryzyka'!$A$142:$A$238</definedName>
    <definedName name="_DAT1" localSheetId="26">#REF!</definedName>
    <definedName name="_DAT1" localSheetId="28">#REF!</definedName>
    <definedName name="_DAT1" localSheetId="27">#REF!</definedName>
    <definedName name="_DAT1" localSheetId="10">#REF!</definedName>
    <definedName name="_DAT1" localSheetId="4">#REF!</definedName>
    <definedName name="_DAT1" localSheetId="13">#REF!</definedName>
    <definedName name="_DAT1" localSheetId="11">#REF!</definedName>
    <definedName name="_DAT1" localSheetId="12">#REF!</definedName>
    <definedName name="_DAT1">#REF!</definedName>
    <definedName name="_DAT2" localSheetId="26">#REF!</definedName>
    <definedName name="_DAT2" localSheetId="28">#REF!</definedName>
    <definedName name="_DAT2" localSheetId="27">#REF!</definedName>
    <definedName name="_DAT2" localSheetId="10">#REF!</definedName>
    <definedName name="_DAT2" localSheetId="4">#REF!</definedName>
    <definedName name="_DAT2" localSheetId="13">#REF!</definedName>
    <definedName name="_DAT2" localSheetId="11">#REF!</definedName>
    <definedName name="_DAT2" localSheetId="12">#REF!</definedName>
    <definedName name="_DAT2">#REF!</definedName>
    <definedName name="_DAT3" localSheetId="26">#REF!</definedName>
    <definedName name="_DAT3" localSheetId="28">#REF!</definedName>
    <definedName name="_DAT3" localSheetId="27">#REF!</definedName>
    <definedName name="_DAT3" localSheetId="10">#REF!</definedName>
    <definedName name="_DAT3" localSheetId="4">#REF!</definedName>
    <definedName name="_DAT3" localSheetId="13">#REF!</definedName>
    <definedName name="_DAT3" localSheetId="11">#REF!</definedName>
    <definedName name="_DAT3" localSheetId="12">#REF!</definedName>
    <definedName name="_DAT3">#REF!</definedName>
    <definedName name="_DAT4" localSheetId="26">#REF!</definedName>
    <definedName name="_DAT4" localSheetId="28">#REF!</definedName>
    <definedName name="_DAT4" localSheetId="27">#REF!</definedName>
    <definedName name="_DAT4" localSheetId="10">#REF!</definedName>
    <definedName name="_DAT4" localSheetId="4">#REF!</definedName>
    <definedName name="_DAT4" localSheetId="13">#REF!</definedName>
    <definedName name="_DAT4" localSheetId="11">#REF!</definedName>
    <definedName name="_DAT4" localSheetId="12">#REF!</definedName>
    <definedName name="_DAT4">#REF!</definedName>
    <definedName name="_DAT5" localSheetId="26">#REF!</definedName>
    <definedName name="_DAT5" localSheetId="28">#REF!</definedName>
    <definedName name="_DAT5" localSheetId="27">#REF!</definedName>
    <definedName name="_DAT5" localSheetId="10">#REF!</definedName>
    <definedName name="_DAT5" localSheetId="4">#REF!</definedName>
    <definedName name="_DAT5" localSheetId="13">#REF!</definedName>
    <definedName name="_DAT5" localSheetId="11">#REF!</definedName>
    <definedName name="_DAT5" localSheetId="12">#REF!</definedName>
    <definedName name="_DAT5">#REF!</definedName>
    <definedName name="_DAT6" localSheetId="26">#REF!</definedName>
    <definedName name="_DAT6" localSheetId="28">#REF!</definedName>
    <definedName name="_DAT6" localSheetId="27">#REF!</definedName>
    <definedName name="_DAT6" localSheetId="10">#REF!</definedName>
    <definedName name="_DAT6" localSheetId="4">#REF!</definedName>
    <definedName name="_DAT6" localSheetId="13">#REF!</definedName>
    <definedName name="_DAT6" localSheetId="11">#REF!</definedName>
    <definedName name="_DAT6" localSheetId="12">#REF!</definedName>
    <definedName name="_DAT6">#REF!</definedName>
    <definedName name="_DAT7" localSheetId="26">#REF!</definedName>
    <definedName name="_DAT7" localSheetId="28">#REF!</definedName>
    <definedName name="_DAT7" localSheetId="27">#REF!</definedName>
    <definedName name="_DAT7" localSheetId="10">#REF!</definedName>
    <definedName name="_DAT7" localSheetId="4">#REF!</definedName>
    <definedName name="_DAT7" localSheetId="13">#REF!</definedName>
    <definedName name="_DAT7" localSheetId="11">#REF!</definedName>
    <definedName name="_DAT7" localSheetId="12">#REF!</definedName>
    <definedName name="_DAT7">#REF!</definedName>
    <definedName name="_DAT8" localSheetId="26">#REF!</definedName>
    <definedName name="_DAT8" localSheetId="28">#REF!</definedName>
    <definedName name="_DAT8" localSheetId="27">#REF!</definedName>
    <definedName name="_DAT8" localSheetId="10">#REF!</definedName>
    <definedName name="_DAT8" localSheetId="4">#REF!</definedName>
    <definedName name="_DAT8" localSheetId="13">#REF!</definedName>
    <definedName name="_DAT8" localSheetId="11">#REF!</definedName>
    <definedName name="_DAT8" localSheetId="12">#REF!</definedName>
    <definedName name="_DAT8">#REF!</definedName>
    <definedName name="_dtEndDate">'[15]STER'!$C$12</definedName>
    <definedName name="_dtEndLastYearDate">'[6]STER'!$C$18</definedName>
    <definedName name="_dtEndPriorDate">'[6]STER'!$C$16</definedName>
    <definedName name="_dtStartDate">'[15]STER'!$C$11</definedName>
    <definedName name="_dtStartLastYearDate">'[6]STER'!$C$17</definedName>
    <definedName name="_dtStartPriorDate">'[6]STER'!$C$15</definedName>
    <definedName name="_Order1" hidden="1">255</definedName>
    <definedName name="_Order2" hidden="1">0</definedName>
    <definedName name="_r">#N/A</definedName>
    <definedName name="_Scale">'[5]Main'!$B$26</definedName>
    <definedName name="_ScaleM">'[5]Main'!$B$27</definedName>
    <definedName name="_ScaleP">'[5]Main'!$B$28</definedName>
    <definedName name="_strCURR">'[15]STER'!$C$22</definedName>
    <definedName name="_strDateFormat">'[6]STER'!$C$26</definedName>
    <definedName name="_strEndDate">'[15]STER'!$C$32</definedName>
    <definedName name="_strEndPriorDate">'[15]STER'!$C$42</definedName>
    <definedName name="_strEntity">'[15]STER'!$C$6</definedName>
    <definedName name="_strLastPeriod">'[15]STER'!$C$39</definedName>
    <definedName name="_strPriorPeriod">'[15]STER'!$C$46</definedName>
    <definedName name="_strPriorYear">'[15]STER'!$C$50</definedName>
    <definedName name="_strPriorYearStartDate">'[6]STER'!$C$42</definedName>
    <definedName name="_strReport">'[15]STER'!$C$59</definedName>
    <definedName name="_strThisPeriod">'[15]STER'!$C$35</definedName>
    <definedName name="_strThisPeriod_singleLine">'[6]STER'!$C$36</definedName>
    <definedName name="_strThisYear">'[15]STER'!$C$37</definedName>
    <definedName name="_strThisYearSingleLine">'[15]STER'!$C$38</definedName>
    <definedName name="_strYearStartDate">'[6]STER'!$C$33</definedName>
    <definedName name="_USD1">'[1]zatwierdzenie'!$B$17</definedName>
    <definedName name="a">'[8]Zarządzanie aktywami'!$A$5:$A$38</definedName>
    <definedName name="aa" localSheetId="26">#REF!</definedName>
    <definedName name="aa" localSheetId="28">#REF!</definedName>
    <definedName name="aa" localSheetId="27">#REF!</definedName>
    <definedName name="aa" localSheetId="10">#REF!</definedName>
    <definedName name="aa" localSheetId="4">#REF!</definedName>
    <definedName name="aa" localSheetId="13">#REF!</definedName>
    <definedName name="aa" localSheetId="11">#REF!</definedName>
    <definedName name="aa" localSheetId="12">#REF!</definedName>
    <definedName name="aa">#REF!</definedName>
    <definedName name="AAA" localSheetId="26">#REF!</definedName>
    <definedName name="AAA" localSheetId="28">#REF!</definedName>
    <definedName name="AAA" localSheetId="27">#REF!</definedName>
    <definedName name="AAA" localSheetId="10">#REF!</definedName>
    <definedName name="AAA" localSheetId="4">#REF!</definedName>
    <definedName name="AAA" localSheetId="13">#REF!</definedName>
    <definedName name="AAA" localSheetId="11">#REF!</definedName>
    <definedName name="AAA" localSheetId="12">#REF!</definedName>
    <definedName name="AAA">#REF!</definedName>
    <definedName name="all">'[16]sterujący'!$A$1</definedName>
    <definedName name="as">'[8]Zarządzanie aktywami'!$A$39:$A$50</definedName>
    <definedName name="badany_rok">'[17]Sheet1'!$B$4</definedName>
    <definedName name="badanyrok">'[17]Sheet1'!$B$4</definedName>
    <definedName name="baday_rok">'[18]Sheet1'!$B$4</definedName>
    <definedName name="BANC_2010_wklej">'[19]19b-lokaty'!$GM$49</definedName>
    <definedName name="BANC_2011_kopiuj">'[19]19b-lokaty'!$GX$49</definedName>
    <definedName name="BANC_2011_wklej">'[19]19b-lokaty'!$GZ$49</definedName>
    <definedName name="BANC_kopiuj">'[20]19b-lokaty'!$BT$49</definedName>
    <definedName name="BANC_wklej">'[20]19b-lokaty'!$BV$49</definedName>
    <definedName name="bankowe_kopiuj">'[21]lokaty'!$AC$100:$AN$100</definedName>
    <definedName name="bankowe_sprawdzenie">'[21]lokaty'!$AP$69</definedName>
    <definedName name="bankowe_wklej">'[21]lokaty'!$AC$104:$AN$104</definedName>
    <definedName name="basic">0.16</definedName>
    <definedName name="baza">'[21]Baza SWPS'!$A$1:$I$65536</definedName>
    <definedName name="biuro_pv_centrala">'[16]centrala'!$J$2</definedName>
    <definedName name="biuro_raport">'[22]centrala'!$E$7</definedName>
    <definedName name="biuroex">'[22]centrala'!$H$2</definedName>
    <definedName name="Budżety">#N/A</definedName>
    <definedName name="car" localSheetId="37">[23]!Tabela5[Kod]</definedName>
    <definedName name="car" localSheetId="25">[23]!Tabela5[Kod]</definedName>
    <definedName name="car" localSheetId="23">[23]!Tabela5[Kod]</definedName>
    <definedName name="car">[23]!Tabela5[Kod]</definedName>
    <definedName name="cat3524_2Gbic" localSheetId="26">#REF!</definedName>
    <definedName name="cat3524_2Gbic" localSheetId="28">#REF!</definedName>
    <definedName name="cat3524_2Gbic" localSheetId="27">#REF!</definedName>
    <definedName name="cat3524_2Gbic" localSheetId="10">#REF!</definedName>
    <definedName name="cat3524_2Gbic" localSheetId="4">#REF!</definedName>
    <definedName name="cat3524_2Gbic" localSheetId="13">#REF!</definedName>
    <definedName name="cat3524_2Gbic" localSheetId="11">#REF!</definedName>
    <definedName name="cat3524_2Gbic" localSheetId="12">#REF!</definedName>
    <definedName name="cat3524_2Gbic">#REF!</definedName>
    <definedName name="Cat4K_AC_PS" localSheetId="26">#REF!</definedName>
    <definedName name="Cat4K_AC_PS" localSheetId="28">#REF!</definedName>
    <definedName name="Cat4K_AC_PS" localSheetId="27">#REF!</definedName>
    <definedName name="Cat4K_AC_PS" localSheetId="10">#REF!</definedName>
    <definedName name="Cat4K_AC_PS" localSheetId="4">#REF!</definedName>
    <definedName name="Cat4K_AC_PS" localSheetId="13">#REF!</definedName>
    <definedName name="Cat4K_AC_PS" localSheetId="11">#REF!</definedName>
    <definedName name="Cat4K_AC_PS" localSheetId="12">#REF!</definedName>
    <definedName name="Cat4K_AC_PS">#REF!</definedName>
    <definedName name="Cat4K_AUX_DC" localSheetId="26">#REF!</definedName>
    <definedName name="Cat4K_AUX_DC" localSheetId="28">#REF!</definedName>
    <definedName name="Cat4K_AUX_DC" localSheetId="27">#REF!</definedName>
    <definedName name="Cat4K_AUX_DC" localSheetId="10">#REF!</definedName>
    <definedName name="Cat4K_AUX_DC" localSheetId="4">#REF!</definedName>
    <definedName name="Cat4K_AUX_DC" localSheetId="13">#REF!</definedName>
    <definedName name="Cat4K_AUX_DC" localSheetId="11">#REF!</definedName>
    <definedName name="Cat4K_AUX_DC" localSheetId="12">#REF!</definedName>
    <definedName name="Cat4K_AUX_DC">#REF!</definedName>
    <definedName name="Cat4K_AUX_PS" localSheetId="26">#REF!</definedName>
    <definedName name="Cat4K_AUX_PS" localSheetId="28">#REF!</definedName>
    <definedName name="Cat4K_AUX_PS" localSheetId="27">#REF!</definedName>
    <definedName name="Cat4K_AUX_PS" localSheetId="10">#REF!</definedName>
    <definedName name="Cat4K_AUX_PS" localSheetId="4">#REF!</definedName>
    <definedName name="Cat4K_AUX_PS" localSheetId="13">#REF!</definedName>
    <definedName name="Cat4K_AUX_PS" localSheetId="11">#REF!</definedName>
    <definedName name="Cat4K_AUX_PS" localSheetId="12">#REF!</definedName>
    <definedName name="Cat4K_AUX_PS">#REF!</definedName>
    <definedName name="Cat4K_PEM" localSheetId="26">#REF!</definedName>
    <definedName name="Cat4K_PEM" localSheetId="28">#REF!</definedName>
    <definedName name="Cat4K_PEM" localSheetId="27">#REF!</definedName>
    <definedName name="Cat4K_PEM" localSheetId="10">#REF!</definedName>
    <definedName name="Cat4K_PEM" localSheetId="4">#REF!</definedName>
    <definedName name="Cat4K_PEM" localSheetId="13">#REF!</definedName>
    <definedName name="Cat4K_PEM" localSheetId="11">#REF!</definedName>
    <definedName name="Cat4K_PEM" localSheetId="12">#REF!</definedName>
    <definedName name="Cat4K_PEM">#REF!</definedName>
    <definedName name="Cat4K_PS" localSheetId="26">#REF!</definedName>
    <definedName name="Cat4K_PS" localSheetId="28">#REF!</definedName>
    <definedName name="Cat4K_PS" localSheetId="27">#REF!</definedName>
    <definedName name="Cat4K_PS" localSheetId="10">#REF!</definedName>
    <definedName name="Cat4K_PS" localSheetId="4">#REF!</definedName>
    <definedName name="Cat4K_PS" localSheetId="13">#REF!</definedName>
    <definedName name="Cat4K_PS" localSheetId="11">#REF!</definedName>
    <definedName name="Cat4K_PS" localSheetId="12">#REF!</definedName>
    <definedName name="Cat4K_PS">#REF!</definedName>
    <definedName name="Cat4K_PS_AC" localSheetId="26">#REF!</definedName>
    <definedName name="Cat4K_PS_AC" localSheetId="28">#REF!</definedName>
    <definedName name="Cat4K_PS_AC" localSheetId="27">#REF!</definedName>
    <definedName name="Cat4K_PS_AC" localSheetId="10">#REF!</definedName>
    <definedName name="Cat4K_PS_AC" localSheetId="4">#REF!</definedName>
    <definedName name="Cat4K_PS_AC" localSheetId="13">#REF!</definedName>
    <definedName name="Cat4K_PS_AC" localSheetId="11">#REF!</definedName>
    <definedName name="Cat4K_PS_AC" localSheetId="12">#REF!</definedName>
    <definedName name="Cat4K_PS_AC">#REF!</definedName>
    <definedName name="Cat4K_PS_DC" localSheetId="26">#REF!</definedName>
    <definedName name="Cat4K_PS_DC" localSheetId="28">#REF!</definedName>
    <definedName name="Cat4K_PS_DC" localSheetId="27">#REF!</definedName>
    <definedName name="Cat4K_PS_DC" localSheetId="10">#REF!</definedName>
    <definedName name="Cat4K_PS_DC" localSheetId="4">#REF!</definedName>
    <definedName name="Cat4K_PS_DC" localSheetId="13">#REF!</definedName>
    <definedName name="Cat4K_PS_DC" localSheetId="11">#REF!</definedName>
    <definedName name="Cat4K_PS_DC" localSheetId="12">#REF!</definedName>
    <definedName name="Cat4K_PS_DC">#REF!</definedName>
    <definedName name="Check_2011_PG">'[19]19b-lokaty'!$HA$65:$HA$75</definedName>
    <definedName name="check_PG">'[21]lokaty'!$AW$58:$AW$66</definedName>
    <definedName name="CHF" localSheetId="26">#REF!</definedName>
    <definedName name="CHF" localSheetId="28">#REF!</definedName>
    <definedName name="CHF" localSheetId="27">#REF!</definedName>
    <definedName name="CHF" localSheetId="10">#REF!</definedName>
    <definedName name="CHF" localSheetId="4">#REF!</definedName>
    <definedName name="CHF" localSheetId="13">#REF!</definedName>
    <definedName name="CHF" localSheetId="11">#REF!</definedName>
    <definedName name="CHF" localSheetId="12">#REF!</definedName>
    <definedName name="CHF">#REF!</definedName>
    <definedName name="cis1751vpn" localSheetId="26">#REF!</definedName>
    <definedName name="cis1751vpn" localSheetId="28">#REF!</definedName>
    <definedName name="cis1751vpn" localSheetId="27">#REF!</definedName>
    <definedName name="cis1751vpn" localSheetId="10">#REF!</definedName>
    <definedName name="cis1751vpn" localSheetId="4">#REF!</definedName>
    <definedName name="cis1751vpn" localSheetId="13">#REF!</definedName>
    <definedName name="cis1751vpn" localSheetId="11">#REF!</definedName>
    <definedName name="cis1751vpn" localSheetId="12">#REF!</definedName>
    <definedName name="cis1751vpn">#REF!</definedName>
    <definedName name="cis4003p80" localSheetId="26">#REF!</definedName>
    <definedName name="cis4003p80" localSheetId="28">#REF!</definedName>
    <definedName name="cis4003p80" localSheetId="27">#REF!</definedName>
    <definedName name="cis4003p80" localSheetId="10">#REF!</definedName>
    <definedName name="cis4003p80" localSheetId="4">#REF!</definedName>
    <definedName name="cis4003p80" localSheetId="13">#REF!</definedName>
    <definedName name="cis4003p80" localSheetId="11">#REF!</definedName>
    <definedName name="cis4003p80" localSheetId="12">#REF!</definedName>
    <definedName name="cis4003p80">#REF!</definedName>
    <definedName name="cis4006p48" localSheetId="26">#REF!</definedName>
    <definedName name="cis4006p48" localSheetId="28">#REF!</definedName>
    <definedName name="cis4006p48" localSheetId="27">#REF!</definedName>
    <definedName name="cis4006p48" localSheetId="10">#REF!</definedName>
    <definedName name="cis4006p48" localSheetId="4">#REF!</definedName>
    <definedName name="cis4006p48" localSheetId="13">#REF!</definedName>
    <definedName name="cis4006p48" localSheetId="11">#REF!</definedName>
    <definedName name="cis4006p48" localSheetId="12">#REF!</definedName>
    <definedName name="cis4006p48">#REF!</definedName>
    <definedName name="Contr" localSheetId="37">[23]!Tabela1[Nr]</definedName>
    <definedName name="Contr" localSheetId="25">[23]!Tabela1[Nr]</definedName>
    <definedName name="Contr" localSheetId="23">[23]!Tabela1[Nr]</definedName>
    <definedName name="Contr">[23]!Tabela1[Nr]</definedName>
    <definedName name="cos" localSheetId="26">#REF!</definedName>
    <definedName name="cos" localSheetId="28">#REF!</definedName>
    <definedName name="cos" localSheetId="27">#REF!</definedName>
    <definedName name="cos" localSheetId="10">#REF!</definedName>
    <definedName name="cos" localSheetId="4">#REF!</definedName>
    <definedName name="cos" localSheetId="13">#REF!</definedName>
    <definedName name="cos" localSheetId="11">#REF!</definedName>
    <definedName name="cos" localSheetId="12">#REF!</definedName>
    <definedName name="cos">#REF!</definedName>
    <definedName name="Custom1" localSheetId="26">'[2]Main'!$I$38:$I$69</definedName>
    <definedName name="Custom1" localSheetId="28">'[2]Main'!$I$38:$I$69</definedName>
    <definedName name="Custom1" localSheetId="27">'[2]Main'!$I$38:$I$69</definedName>
    <definedName name="Custom1" localSheetId="29">'[2]Main'!$I$38:$I$69</definedName>
    <definedName name="Custom1" localSheetId="36">'[2]Main'!$I$38:$I$69</definedName>
    <definedName name="Custom1" localSheetId="38">'[2]Main'!$I$38:$I$69</definedName>
    <definedName name="Custom1" localSheetId="31">'[2]Main'!$I$38:$I$69</definedName>
    <definedName name="Custom1" localSheetId="37">'[2]Main'!$I$38:$I$69</definedName>
    <definedName name="Custom1" localSheetId="35">'[2]Main'!$I$38:$I$69</definedName>
    <definedName name="Custom1" localSheetId="33">'[2]Main'!$I$38:$I$69</definedName>
    <definedName name="Custom1" localSheetId="34">'[2]Main'!$I$38:$I$69</definedName>
    <definedName name="Custom1" localSheetId="32">'[2]Main'!$I$38:$I$69</definedName>
    <definedName name="Custom1" localSheetId="30">'[2]Main'!$I$38:$I$69</definedName>
    <definedName name="Custom1" localSheetId="25">'[3]Main'!$I$38:$I$69</definedName>
    <definedName name="Custom1" localSheetId="23">'[3]Main'!$I$38:$I$69</definedName>
    <definedName name="Custom1">'[3]Main'!$I$38:$I$69</definedName>
    <definedName name="Custom2" localSheetId="26">'[2]Main'!$J$38:$J$69</definedName>
    <definedName name="Custom2" localSheetId="28">'[2]Main'!$J$38:$J$69</definedName>
    <definedName name="Custom2" localSheetId="27">'[2]Main'!$J$38:$J$69</definedName>
    <definedName name="Custom2" localSheetId="29">'[2]Main'!$J$38:$J$69</definedName>
    <definedName name="Custom2" localSheetId="36">'[2]Main'!$J$38:$J$69</definedName>
    <definedName name="Custom2" localSheetId="38">'[2]Main'!$J$38:$J$69</definedName>
    <definedName name="Custom2" localSheetId="31">'[2]Main'!$J$38:$J$69</definedName>
    <definedName name="Custom2" localSheetId="37">'[2]Main'!$J$38:$J$69</definedName>
    <definedName name="Custom2" localSheetId="35">'[2]Main'!$J$38:$J$69</definedName>
    <definedName name="Custom2" localSheetId="33">'[2]Main'!$J$38:$J$69</definedName>
    <definedName name="Custom2" localSheetId="34">'[2]Main'!$J$38:$J$69</definedName>
    <definedName name="Custom2" localSheetId="32">'[2]Main'!$J$38:$J$69</definedName>
    <definedName name="Custom2" localSheetId="30">'[2]Main'!$J$38:$J$69</definedName>
    <definedName name="Custom2" localSheetId="25">'[3]Main'!$J$38:$J$69</definedName>
    <definedName name="Custom2" localSheetId="23">'[3]Main'!$J$38:$J$69</definedName>
    <definedName name="Custom2">'[3]Main'!$J$38:$J$69</definedName>
    <definedName name="Custom3" localSheetId="26">'[2]Main'!$K$38:$K$69</definedName>
    <definedName name="Custom3" localSheetId="28">'[2]Main'!$K$38:$K$69</definedName>
    <definedName name="Custom3" localSheetId="27">'[2]Main'!$K$38:$K$69</definedName>
    <definedName name="Custom3" localSheetId="29">'[2]Main'!$K$38:$K$69</definedName>
    <definedName name="Custom3" localSheetId="36">'[2]Main'!$K$38:$K$69</definedName>
    <definedName name="Custom3" localSheetId="38">'[2]Main'!$K$38:$K$69</definedName>
    <definedName name="Custom3" localSheetId="31">'[2]Main'!$K$38:$K$69</definedName>
    <definedName name="Custom3" localSheetId="37">'[2]Main'!$K$38:$K$69</definedName>
    <definedName name="Custom3" localSheetId="35">'[2]Main'!$K$38:$K$69</definedName>
    <definedName name="Custom3" localSheetId="33">'[2]Main'!$K$38:$K$69</definedName>
    <definedName name="Custom3" localSheetId="34">'[2]Main'!$K$38:$K$69</definedName>
    <definedName name="Custom3" localSheetId="32">'[2]Main'!$K$38:$K$69</definedName>
    <definedName name="Custom3" localSheetId="30">'[2]Main'!$K$38:$K$69</definedName>
    <definedName name="Custom3" localSheetId="25">'[3]Main'!$K$38:$K$69</definedName>
    <definedName name="Custom3" localSheetId="23">'[3]Main'!$K$38:$K$69</definedName>
    <definedName name="Custom3">'[3]Main'!$K$38:$K$69</definedName>
    <definedName name="Custom4" localSheetId="26">'[2]Main'!$L$38:$L$69</definedName>
    <definedName name="Custom4" localSheetId="28">'[2]Main'!$L$38:$L$69</definedName>
    <definedName name="Custom4" localSheetId="27">'[2]Main'!$L$38:$L$69</definedName>
    <definedName name="Custom4" localSheetId="29">'[2]Main'!$L$38:$L$69</definedName>
    <definedName name="Custom4" localSheetId="36">'[2]Main'!$L$38:$L$69</definedName>
    <definedName name="Custom4" localSheetId="38">'[2]Main'!$L$38:$L$69</definedName>
    <definedName name="Custom4" localSheetId="31">'[2]Main'!$L$38:$L$69</definedName>
    <definedName name="Custom4" localSheetId="37">'[2]Main'!$L$38:$L$69</definedName>
    <definedName name="Custom4" localSheetId="35">'[2]Main'!$L$38:$L$69</definedName>
    <definedName name="Custom4" localSheetId="33">'[2]Main'!$L$38:$L$69</definedName>
    <definedName name="Custom4" localSheetId="34">'[2]Main'!$L$38:$L$69</definedName>
    <definedName name="Custom4" localSheetId="32">'[2]Main'!$L$38:$L$69</definedName>
    <definedName name="Custom4" localSheetId="30">'[2]Main'!$L$38:$L$69</definedName>
    <definedName name="Custom4" localSheetId="25">'[3]Main'!$L$38:$L$69</definedName>
    <definedName name="Custom4" localSheetId="23">'[3]Main'!$L$38:$L$69</definedName>
    <definedName name="Custom4">'[3]Main'!$L$38:$L$69</definedName>
    <definedName name="czestosc_CC">'[26]dodatki_statystyki'!$K$272</definedName>
    <definedName name="czestosc_LC">'[26]dodatki_statystyki'!$K$363</definedName>
    <definedName name="Czestosc_LP">'[26]dodatki_statystyki'!$K$299</definedName>
    <definedName name="czestosc_LS">'[26]dodatki_statystyki'!$K$281</definedName>
    <definedName name="czestosc_OP">'[26]dodatki_statystyki'!$K$290</definedName>
    <definedName name="czestosc_TN">'[26]dodatki_statystyki'!$K$308</definedName>
    <definedName name="czestosc_TZ">'[26]dodatki_statystyki'!$K$318</definedName>
    <definedName name="czestosc_WK">'[26]dodatki_statystyki'!$K$336</definedName>
    <definedName name="czestosc_WP">'[26]dodatki_statystyki'!$K$344</definedName>
    <definedName name="czestosc_ZM">'[26]dodatki_statystyki'!$K$354</definedName>
    <definedName name="czestosc_ZZ">'[26]dodatki_statystyki'!$K$328</definedName>
    <definedName name="D.I.8.">'[14]Ryzyka'!$A$142:$A$229</definedName>
    <definedName name="dane_new">'[7]dane_new'!$A$1:$R$65536</definedName>
    <definedName name="data" localSheetId="26">#REF!</definedName>
    <definedName name="data" localSheetId="28">#REF!</definedName>
    <definedName name="data" localSheetId="27">#REF!</definedName>
    <definedName name="data" localSheetId="10">#REF!</definedName>
    <definedName name="data" localSheetId="4">#REF!</definedName>
    <definedName name="data" localSheetId="13">#REF!</definedName>
    <definedName name="data" localSheetId="11">#REF!</definedName>
    <definedName name="data" localSheetId="12">#REF!</definedName>
    <definedName name="data">#REF!</definedName>
    <definedName name="data_rzis1">'[27]Daty'!$B$3</definedName>
    <definedName name="data_rzis3">'[27]Daty'!$D$3</definedName>
    <definedName name="data1" localSheetId="26">#REF!</definedName>
    <definedName name="data1" localSheetId="28">#REF!</definedName>
    <definedName name="data1" localSheetId="27">#REF!</definedName>
    <definedName name="data1" localSheetId="10">#REF!</definedName>
    <definedName name="data1" localSheetId="4">#REF!</definedName>
    <definedName name="data1" localSheetId="13">#REF!</definedName>
    <definedName name="data1" localSheetId="11">#REF!</definedName>
    <definedName name="data1" localSheetId="12">#REF!</definedName>
    <definedName name="data1">#REF!</definedName>
    <definedName name="DATA10" localSheetId="26">#REF!</definedName>
    <definedName name="DATA10" localSheetId="28">#REF!</definedName>
    <definedName name="DATA10" localSheetId="27">#REF!</definedName>
    <definedName name="DATA10" localSheetId="10">#REF!</definedName>
    <definedName name="DATA10" localSheetId="4">#REF!</definedName>
    <definedName name="DATA10" localSheetId="13">#REF!</definedName>
    <definedName name="DATA10" localSheetId="11">#REF!</definedName>
    <definedName name="DATA10" localSheetId="12">#REF!</definedName>
    <definedName name="DATA10">#REF!</definedName>
    <definedName name="DATA11" localSheetId="26">#REF!</definedName>
    <definedName name="DATA11" localSheetId="28">#REF!</definedName>
    <definedName name="DATA11" localSheetId="27">#REF!</definedName>
    <definedName name="DATA11" localSheetId="10">#REF!</definedName>
    <definedName name="DATA11" localSheetId="4">#REF!</definedName>
    <definedName name="DATA11" localSheetId="13">#REF!</definedName>
    <definedName name="DATA11" localSheetId="11">#REF!</definedName>
    <definedName name="DATA11" localSheetId="12">#REF!</definedName>
    <definedName name="DATA11">#REF!</definedName>
    <definedName name="DATA12" localSheetId="26">#REF!</definedName>
    <definedName name="DATA12" localSheetId="28">#REF!</definedName>
    <definedName name="DATA12" localSheetId="27">#REF!</definedName>
    <definedName name="DATA12" localSheetId="10">#REF!</definedName>
    <definedName name="DATA12" localSheetId="4">#REF!</definedName>
    <definedName name="DATA12" localSheetId="13">#REF!</definedName>
    <definedName name="DATA12" localSheetId="11">#REF!</definedName>
    <definedName name="DATA12" localSheetId="12">#REF!</definedName>
    <definedName name="DATA12">#REF!</definedName>
    <definedName name="DATA13" localSheetId="26">#REF!</definedName>
    <definedName name="DATA13" localSheetId="28">#REF!</definedName>
    <definedName name="DATA13" localSheetId="27">#REF!</definedName>
    <definedName name="DATA13" localSheetId="10">#REF!</definedName>
    <definedName name="DATA13" localSheetId="4">#REF!</definedName>
    <definedName name="DATA13" localSheetId="13">#REF!</definedName>
    <definedName name="DATA13" localSheetId="11">#REF!</definedName>
    <definedName name="DATA13" localSheetId="12">#REF!</definedName>
    <definedName name="DATA13">#REF!</definedName>
    <definedName name="DATA15" localSheetId="26">#REF!</definedName>
    <definedName name="DATA15" localSheetId="28">#REF!</definedName>
    <definedName name="DATA15" localSheetId="27">#REF!</definedName>
    <definedName name="DATA15" localSheetId="10">#REF!</definedName>
    <definedName name="DATA15" localSheetId="4">#REF!</definedName>
    <definedName name="DATA15" localSheetId="13">#REF!</definedName>
    <definedName name="DATA15" localSheetId="11">#REF!</definedName>
    <definedName name="DATA15" localSheetId="12">#REF!</definedName>
    <definedName name="DATA15">#REF!</definedName>
    <definedName name="DATA2" localSheetId="26">#REF!</definedName>
    <definedName name="DATA2" localSheetId="28">#REF!</definedName>
    <definedName name="DATA2" localSheetId="27">#REF!</definedName>
    <definedName name="DATA2" localSheetId="10">#REF!</definedName>
    <definedName name="DATA2" localSheetId="4">#REF!</definedName>
    <definedName name="DATA2" localSheetId="13">#REF!</definedName>
    <definedName name="DATA2" localSheetId="11">#REF!</definedName>
    <definedName name="DATA2" localSheetId="12">#REF!</definedName>
    <definedName name="DATA2">#REF!</definedName>
    <definedName name="DATA3" localSheetId="26">#REF!</definedName>
    <definedName name="DATA3" localSheetId="28">#REF!</definedName>
    <definedName name="DATA3" localSheetId="27">#REF!</definedName>
    <definedName name="DATA3" localSheetId="10">#REF!</definedName>
    <definedName name="DATA3" localSheetId="4">#REF!</definedName>
    <definedName name="DATA3" localSheetId="13">#REF!</definedName>
    <definedName name="DATA3" localSheetId="11">#REF!</definedName>
    <definedName name="DATA3" localSheetId="12">#REF!</definedName>
    <definedName name="DATA3">#REF!</definedName>
    <definedName name="DATA5" localSheetId="26">#REF!</definedName>
    <definedName name="DATA5" localSheetId="28">#REF!</definedName>
    <definedName name="DATA5" localSheetId="27">#REF!</definedName>
    <definedName name="DATA5" localSheetId="10">#REF!</definedName>
    <definedName name="DATA5" localSheetId="4">#REF!</definedName>
    <definedName name="DATA5" localSheetId="13">#REF!</definedName>
    <definedName name="DATA5" localSheetId="11">#REF!</definedName>
    <definedName name="DATA5" localSheetId="12">#REF!</definedName>
    <definedName name="DATA5">#REF!</definedName>
    <definedName name="DATA6" localSheetId="26">#REF!</definedName>
    <definedName name="DATA6" localSheetId="28">#REF!</definedName>
    <definedName name="DATA6" localSheetId="27">#REF!</definedName>
    <definedName name="DATA6" localSheetId="10">#REF!</definedName>
    <definedName name="DATA6" localSheetId="4">#REF!</definedName>
    <definedName name="DATA6" localSheetId="13">#REF!</definedName>
    <definedName name="DATA6" localSheetId="11">#REF!</definedName>
    <definedName name="DATA6" localSheetId="12">#REF!</definedName>
    <definedName name="DATA6">#REF!</definedName>
    <definedName name="dataGUS" localSheetId="26">#REF!</definedName>
    <definedName name="dataGUS" localSheetId="28">#REF!</definedName>
    <definedName name="dataGUS" localSheetId="27">#REF!</definedName>
    <definedName name="dataGUS" localSheetId="10">#REF!</definedName>
    <definedName name="dataGUS" localSheetId="4">#REF!</definedName>
    <definedName name="dataGUS" localSheetId="13">#REF!</definedName>
    <definedName name="dataGUS" localSheetId="11">#REF!</definedName>
    <definedName name="dataGUS" localSheetId="12">#REF!</definedName>
    <definedName name="dataGUS">#REF!</definedName>
    <definedName name="daty_PPE" localSheetId="26">IF(COUNT(#REF!)&lt;20,COUNT(#REF!),20)</definedName>
    <definedName name="daty_PPE" localSheetId="28">IF(COUNT(#REF!)&lt;20,COUNT(#REF!),20)</definedName>
    <definedName name="daty_PPE" localSheetId="27">IF(COUNT(#REF!)&lt;20,COUNT(#REF!),20)</definedName>
    <definedName name="daty_PPE" localSheetId="29">IF(COUNT(#REF!)&lt;20,COUNT(#REF!),20)</definedName>
    <definedName name="daty_PPE" localSheetId="31">IF(COUNT(#REF!)&lt;20,COUNT(#REF!),20)</definedName>
    <definedName name="daty_PPE" localSheetId="10">IF(COUNT(#REF!)&lt;20,COUNT(#REF!),20)</definedName>
    <definedName name="daty_PPE" localSheetId="4">IF(COUNT(#REF!)&lt;20,COUNT(#REF!),20)</definedName>
    <definedName name="daty_PPE" localSheetId="30">IF(COUNT(#REF!)&lt;20,COUNT(#REF!),20)</definedName>
    <definedName name="daty_PPE" localSheetId="14">IF(COUNT(#REF!)&lt;20,COUNT(#REF!),20)</definedName>
    <definedName name="daty_PPE" localSheetId="16">IF(COUNT(#REF!)&lt;20,COUNT(#REF!),20)</definedName>
    <definedName name="daty_PPE" localSheetId="18">IF(COUNT(#REF!)&lt;20,COUNT(#REF!),20)</definedName>
    <definedName name="daty_PPE" localSheetId="17">IF(COUNT(#REF!)&lt;20,COUNT(#REF!),20)</definedName>
    <definedName name="daty_PPE" localSheetId="15">IF(COUNT(#REF!)&lt;20,COUNT(#REF!),20)</definedName>
    <definedName name="daty_PPE" localSheetId="13">IF(COUNT(#REF!)&lt;20,COUNT(#REF!),20)</definedName>
    <definedName name="daty_PPE" localSheetId="11">IF(COUNT(#REF!)&lt;20,COUNT(#REF!),20)</definedName>
    <definedName name="daty_PPE" localSheetId="12">IF(COUNT(#REF!)&lt;20,COUNT(#REF!),20)</definedName>
    <definedName name="daty_PPE">IF(COUNT(#REF!)&lt;20,COUNT(#REF!),20)</definedName>
    <definedName name="DebetCredit">'[29]Rozrachunki'!$F$5</definedName>
    <definedName name="dgbj" localSheetId="26">#REF!</definedName>
    <definedName name="dgbj" localSheetId="28">#REF!</definedName>
    <definedName name="dgbj" localSheetId="27">#REF!</definedName>
    <definedName name="dgbj" localSheetId="10">#REF!</definedName>
    <definedName name="dgbj" localSheetId="4">#REF!</definedName>
    <definedName name="dgbj" localSheetId="13">#REF!</definedName>
    <definedName name="dgbj" localSheetId="11">#REF!</definedName>
    <definedName name="dgbj" localSheetId="12">#REF!</definedName>
    <definedName name="dgbj">#REF!</definedName>
    <definedName name="disc_rate">'[30]disc'!$D$3</definedName>
    <definedName name="distr" localSheetId="37">[23]!Tabela9[Kod]</definedName>
    <definedName name="distr" localSheetId="25">[23]!Tabela9[Kod]</definedName>
    <definedName name="distr" localSheetId="23">[23]!Tabela9[Kod]</definedName>
    <definedName name="distr">[23]!Tabela9[Kod]</definedName>
    <definedName name="DollarJul" localSheetId="37">'[31]P&amp;L Input'!$CX$168</definedName>
    <definedName name="DollarJul" localSheetId="25">'[31]P&amp;L Input'!$CX$168</definedName>
    <definedName name="DollarJul" localSheetId="23">'[31]P&amp;L Input'!$CX$168</definedName>
    <definedName name="DollarJul">'[31]P&amp;L Input'!$CX$168</definedName>
    <definedName name="Dollarjun" localSheetId="37">'[31]P&amp;L Input'!$CL$168</definedName>
    <definedName name="Dollarjun" localSheetId="25">'[31]P&amp;L Input'!$CL$168</definedName>
    <definedName name="Dollarjun" localSheetId="23">'[31]P&amp;L Input'!$CL$168</definedName>
    <definedName name="Dollarjun">'[31]P&amp;L Input'!$CL$168</definedName>
    <definedName name="Dollarmar" localSheetId="37">'[31]P&amp;L Input'!$BB$168</definedName>
    <definedName name="Dollarmar" localSheetId="25">'[31]P&amp;L Input'!$BB$168</definedName>
    <definedName name="Dollarmar" localSheetId="23">'[31]P&amp;L Input'!$BB$168</definedName>
    <definedName name="Dollarmar">'[31]P&amp;L Input'!$BB$168</definedName>
    <definedName name="Dollarmay" localSheetId="37">'[31]P&amp;L Input'!$BZ$168</definedName>
    <definedName name="Dollarmay" localSheetId="25">'[31]P&amp;L Input'!$BZ$168</definedName>
    <definedName name="Dollarmay" localSheetId="23">'[31]P&amp;L Input'!$BZ$168</definedName>
    <definedName name="Dollarmay">'[31]P&amp;L Input'!$BZ$168</definedName>
    <definedName name="Dollarnov" localSheetId="37">'[31]P&amp;L Input'!$ET$168</definedName>
    <definedName name="Dollarnov" localSheetId="25">'[31]P&amp;L Input'!$ET$168</definedName>
    <definedName name="Dollarnov" localSheetId="23">'[31]P&amp;L Input'!$ET$168</definedName>
    <definedName name="Dollarnov">'[31]P&amp;L Input'!$ET$168</definedName>
    <definedName name="Dollaroct" localSheetId="37">'[31]P&amp;L Input'!$EH$168</definedName>
    <definedName name="Dollaroct" localSheetId="25">'[31]P&amp;L Input'!$EH$168</definedName>
    <definedName name="Dollaroct" localSheetId="23">'[31]P&amp;L Input'!$EH$168</definedName>
    <definedName name="Dollaroct">'[31]P&amp;L Input'!$EH$168</definedName>
    <definedName name="Dollarsep" localSheetId="37">'[31]P&amp;L Input'!$DV$168</definedName>
    <definedName name="Dollarsep" localSheetId="25">'[31]P&amp;L Input'!$DV$168</definedName>
    <definedName name="Dollarsep" localSheetId="23">'[31]P&amp;L Input'!$DV$168</definedName>
    <definedName name="Dollarsep">'[31]P&amp;L Input'!$DV$168</definedName>
    <definedName name="dolslo" localSheetId="26">#REF!</definedName>
    <definedName name="dolslo" localSheetId="28">#REF!</definedName>
    <definedName name="dolslo" localSheetId="27">#REF!</definedName>
    <definedName name="dolslo" localSheetId="10">#REF!</definedName>
    <definedName name="dolslo" localSheetId="4">#REF!</definedName>
    <definedName name="dolslo" localSheetId="13">#REF!</definedName>
    <definedName name="dolslo" localSheetId="11">#REF!</definedName>
    <definedName name="dolslo" localSheetId="12">#REF!</definedName>
    <definedName name="dolslo">#REF!</definedName>
    <definedName name="e">#N/A</definedName>
    <definedName name="entity" localSheetId="26">'[2]Main'!$E$38:$E$50</definedName>
    <definedName name="entity" localSheetId="28">'[2]Main'!$E$38:$E$50</definedName>
    <definedName name="entity" localSheetId="27">'[2]Main'!$E$38:$E$50</definedName>
    <definedName name="entity" localSheetId="29">'[2]Main'!$E$38:$E$50</definedName>
    <definedName name="entity" localSheetId="36">'[2]Main'!$E$38:$E$50</definedName>
    <definedName name="entity" localSheetId="38">'[2]Main'!$E$38:$E$50</definedName>
    <definedName name="entity" localSheetId="31">'[2]Main'!$E$38:$E$50</definedName>
    <definedName name="entity" localSheetId="37">'[2]Main'!$E$38:$E$50</definedName>
    <definedName name="entity" localSheetId="35">'[2]Main'!$E$38:$E$50</definedName>
    <definedName name="entity" localSheetId="33">'[2]Main'!$E$38:$E$50</definedName>
    <definedName name="entity" localSheetId="34">'[2]Main'!$E$38:$E$50</definedName>
    <definedName name="entity" localSheetId="32">'[2]Main'!$E$38:$E$50</definedName>
    <definedName name="entity" localSheetId="30">'[2]Main'!$E$38:$E$50</definedName>
    <definedName name="entity" localSheetId="25">'[3]Main'!$E$38:$E$50</definedName>
    <definedName name="entity" localSheetId="23">'[3]Main'!$E$38:$E$50</definedName>
    <definedName name="entity">'[3]Main'!$E$38:$E$50</definedName>
    <definedName name="FA" localSheetId="26">OFFSET(#REF!,COUNTA(#REF!)-'ALE_PEO impact 1Q 2018'!daty_PPE,0,'ALE_PEO impact 1Q 2018'!daty_PPE,1)</definedName>
    <definedName name="FA" localSheetId="28">OFFSET(#REF!,COUNTA(#REF!)-'ALE_PEO impact 4Q 2017'!daty_PPE,0,'ALE_PEO impact 4Q 2017'!daty_PPE,1)</definedName>
    <definedName name="FA" localSheetId="27">OFFSET(#REF!,COUNTA(#REF!)-'ALE_PEO impact FY 2017'!daty_PPE,0,'ALE_PEO impact FY 2017'!daty_PPE,1)</definedName>
    <definedName name="FA" localSheetId="29">OFFSET(#REF!,COUNTA(#REF!)-'ALE_PEO impact H1 2017'!daty_PPE,0,'ALE_PEO impact H1 2017'!daty_PPE,1)</definedName>
    <definedName name="FA" localSheetId="31">OFFSET(#REF!,COUNTA(#REF!)-'Alior_impact_1q2017'!daty_PPE,0,'Alior_impact_1q2017'!daty_PPE,1)</definedName>
    <definedName name="FA" localSheetId="10">OFFSET(#REF!,COUNTA(#REF!)-'Alior_PEO P&amp;L'!daty_PPE,0,'Alior_PEO P&amp;L'!daty_PPE,1)</definedName>
    <definedName name="FA" localSheetId="4">OFFSET(#REF!,COUNTA(#REF!)-'ALR_PEO BS'!daty_PPE,0,'ALR_PEO BS'!daty_PPE,1)</definedName>
    <definedName name="FA" localSheetId="30">OFFSET(#REF!,COUNTA(#REF!)-'ALR_PEO impact Q2 2017'!daty_PPE,0,'ALR_PEO impact Q2 2017'!daty_PPE,1)</definedName>
    <definedName name="FA" localSheetId="6">OFFSET(#REF!,COUNTA(#REF!)-daty_PPE,0,daty_PPE,1)</definedName>
    <definedName name="FA" localSheetId="14">OFFSET(#REF!,COUNTA(#REF!)-'segm_2017_9M'!daty_PPE,0,'segm_2017_9M'!daty_PPE,1)</definedName>
    <definedName name="FA" localSheetId="16">OFFSET(#REF!,COUNTA(#REF!)-'segm_2017_H1'!daty_PPE,0,'segm_2017_H1'!daty_PPE,1)</definedName>
    <definedName name="FA" localSheetId="18">OFFSET(#REF!,COUNTA(#REF!)-'segm_2017_q1'!daty_PPE,0,'segm_2017_q1'!daty_PPE,1)</definedName>
    <definedName name="FA" localSheetId="17">OFFSET(#REF!,COUNTA(#REF!)-'segm_2017_q2'!daty_PPE,0,'segm_2017_q2'!daty_PPE,1)</definedName>
    <definedName name="FA" localSheetId="15">OFFSET(#REF!,COUNTA(#REF!)-'segm_2017_Q3'!daty_PPE,0,'segm_2017_Q3'!daty_PPE,1)</definedName>
    <definedName name="FA" localSheetId="13">OFFSET(#REF!,COUNTA(#REF!)-'segm_2017_Q4'!daty_PPE,0,'segm_2017_Q4'!daty_PPE,1)</definedName>
    <definedName name="FA" localSheetId="11">OFFSET(#REF!,COUNTA(#REF!)-'segm_2018_Q1'!daty_PPE,0,'segm_2018_Q1'!daty_PPE,1)</definedName>
    <definedName name="FA" localSheetId="12">OFFSET(#REF!,COUNTA(#REF!)-'segm_FY_2017'!daty_PPE,0,'segm_FY_2017'!daty_PPE,1)</definedName>
    <definedName name="FA" localSheetId="7">OFFSET(#REF!,COUNTA(#REF!)-daty_PPE,0,daty_PPE,1)</definedName>
    <definedName name="FA">OFFSET(#REF!,COUNTA(#REF!)-daty_PPE,0,daty_PPE,1)</definedName>
    <definedName name="fast">'[33]Dane ogólne'!$B$9</definedName>
    <definedName name="FB" localSheetId="26">OFFSET(#REF!,COUNTA(#REF!)-'ALE_PEO impact 1Q 2018'!daty_PPE,0,'ALE_PEO impact 1Q 2018'!daty_PPE,1)</definedName>
    <definedName name="FB" localSheetId="28">OFFSET(#REF!,COUNTA(#REF!)-'ALE_PEO impact 4Q 2017'!daty_PPE,0,'ALE_PEO impact 4Q 2017'!daty_PPE,1)</definedName>
    <definedName name="FB" localSheetId="27">OFFSET(#REF!,COUNTA(#REF!)-'ALE_PEO impact FY 2017'!daty_PPE,0,'ALE_PEO impact FY 2017'!daty_PPE,1)</definedName>
    <definedName name="FB" localSheetId="29">OFFSET(#REF!,COUNTA(#REF!)-'ALE_PEO impact H1 2017'!daty_PPE,0,'ALE_PEO impact H1 2017'!daty_PPE,1)</definedName>
    <definedName name="FB" localSheetId="31">OFFSET(#REF!,COUNTA(#REF!)-'Alior_impact_1q2017'!daty_PPE,0,'Alior_impact_1q2017'!daty_PPE,1)</definedName>
    <definedName name="FB" localSheetId="10">OFFSET(#REF!,COUNTA(#REF!)-'Alior_PEO P&amp;L'!daty_PPE,0,'Alior_PEO P&amp;L'!daty_PPE,1)</definedName>
    <definedName name="FB" localSheetId="4">OFFSET(#REF!,COUNTA(#REF!)-'ALR_PEO BS'!daty_PPE,0,'ALR_PEO BS'!daty_PPE,1)</definedName>
    <definedName name="FB" localSheetId="30">OFFSET(#REF!,COUNTA(#REF!)-'ALR_PEO impact Q2 2017'!daty_PPE,0,'ALR_PEO impact Q2 2017'!daty_PPE,1)</definedName>
    <definedName name="FB" localSheetId="6">OFFSET(#REF!,COUNTA(#REF!)-daty_PPE,0,daty_PPE,1)</definedName>
    <definedName name="FB" localSheetId="14">OFFSET(#REF!,COUNTA(#REF!)-'segm_2017_9M'!daty_PPE,0,'segm_2017_9M'!daty_PPE,1)</definedName>
    <definedName name="FB" localSheetId="16">OFFSET(#REF!,COUNTA(#REF!)-'segm_2017_H1'!daty_PPE,0,'segm_2017_H1'!daty_PPE,1)</definedName>
    <definedName name="FB" localSheetId="18">OFFSET(#REF!,COUNTA(#REF!)-'segm_2017_q1'!daty_PPE,0,'segm_2017_q1'!daty_PPE,1)</definedName>
    <definedName name="FB" localSheetId="17">OFFSET(#REF!,COUNTA(#REF!)-'segm_2017_q2'!daty_PPE,0,'segm_2017_q2'!daty_PPE,1)</definedName>
    <definedName name="FB" localSheetId="15">OFFSET(#REF!,COUNTA(#REF!)-'segm_2017_Q3'!daty_PPE,0,'segm_2017_Q3'!daty_PPE,1)</definedName>
    <definedName name="FB" localSheetId="13">OFFSET(#REF!,COUNTA(#REF!)-'segm_2017_Q4'!daty_PPE,0,'segm_2017_Q4'!daty_PPE,1)</definedName>
    <definedName name="FB" localSheetId="11">OFFSET(#REF!,COUNTA(#REF!)-'segm_2018_Q1'!daty_PPE,0,'segm_2018_Q1'!daty_PPE,1)</definedName>
    <definedName name="FB" localSheetId="12">OFFSET(#REF!,COUNTA(#REF!)-'segm_FY_2017'!daty_PPE,0,'segm_FY_2017'!daty_PPE,1)</definedName>
    <definedName name="FB" localSheetId="7">OFFSET(#REF!,COUNTA(#REF!)-daty_PPE,0,daty_PPE,1)</definedName>
    <definedName name="FB">OFFSET(#REF!,COUNTA(#REF!)-daty_PPE,0,daty_PPE,1)</definedName>
    <definedName name="FE" localSheetId="26">OFFSET(#REF!,COUNTA(#REF!)-'ALE_PEO impact 1Q 2018'!daty_PPE,0,'ALE_PEO impact 1Q 2018'!daty_PPE,1)</definedName>
    <definedName name="FE" localSheetId="28">OFFSET(#REF!,COUNTA(#REF!)-'ALE_PEO impact 4Q 2017'!daty_PPE,0,'ALE_PEO impact 4Q 2017'!daty_PPE,1)</definedName>
    <definedName name="FE" localSheetId="27">OFFSET(#REF!,COUNTA(#REF!)-'ALE_PEO impact FY 2017'!daty_PPE,0,'ALE_PEO impact FY 2017'!daty_PPE,1)</definedName>
    <definedName name="FE" localSheetId="29">OFFSET(#REF!,COUNTA(#REF!)-'ALE_PEO impact H1 2017'!daty_PPE,0,'ALE_PEO impact H1 2017'!daty_PPE,1)</definedName>
    <definedName name="FE" localSheetId="31">OFFSET(#REF!,COUNTA(#REF!)-'Alior_impact_1q2017'!daty_PPE,0,'Alior_impact_1q2017'!daty_PPE,1)</definedName>
    <definedName name="FE" localSheetId="10">OFFSET(#REF!,COUNTA(#REF!)-'Alior_PEO P&amp;L'!daty_PPE,0,'Alior_PEO P&amp;L'!daty_PPE,1)</definedName>
    <definedName name="FE" localSheetId="4">OFFSET(#REF!,COUNTA(#REF!)-'ALR_PEO BS'!daty_PPE,0,'ALR_PEO BS'!daty_PPE,1)</definedName>
    <definedName name="FE" localSheetId="30">OFFSET(#REF!,COUNTA(#REF!)-'ALR_PEO impact Q2 2017'!daty_PPE,0,'ALR_PEO impact Q2 2017'!daty_PPE,1)</definedName>
    <definedName name="FE" localSheetId="6">OFFSET(#REF!,COUNTA(#REF!)-daty_PPE,0,daty_PPE,1)</definedName>
    <definedName name="FE" localSheetId="14">OFFSET(#REF!,COUNTA(#REF!)-'segm_2017_9M'!daty_PPE,0,'segm_2017_9M'!daty_PPE,1)</definedName>
    <definedName name="FE" localSheetId="16">OFFSET(#REF!,COUNTA(#REF!)-'segm_2017_H1'!daty_PPE,0,'segm_2017_H1'!daty_PPE,1)</definedName>
    <definedName name="FE" localSheetId="18">OFFSET(#REF!,COUNTA(#REF!)-'segm_2017_q1'!daty_PPE,0,'segm_2017_q1'!daty_PPE,1)</definedName>
    <definedName name="FE" localSheetId="17">OFFSET(#REF!,COUNTA(#REF!)-'segm_2017_q2'!daty_PPE,0,'segm_2017_q2'!daty_PPE,1)</definedName>
    <definedName name="FE" localSheetId="15">OFFSET(#REF!,COUNTA(#REF!)-'segm_2017_Q3'!daty_PPE,0,'segm_2017_Q3'!daty_PPE,1)</definedName>
    <definedName name="FE" localSheetId="13">OFFSET(#REF!,COUNTA(#REF!)-'segm_2017_Q4'!daty_PPE,0,'segm_2017_Q4'!daty_PPE,1)</definedName>
    <definedName name="FE" localSheetId="11">OFFSET(#REF!,COUNTA(#REF!)-'segm_2018_Q1'!daty_PPE,0,'segm_2018_Q1'!daty_PPE,1)</definedName>
    <definedName name="FE" localSheetId="12">OFFSET(#REF!,COUNTA(#REF!)-'segm_FY_2017'!daty_PPE,0,'segm_FY_2017'!daty_PPE,1)</definedName>
    <definedName name="FE" localSheetId="7">OFFSET(#REF!,COUNTA(#REF!)-daty_PPE,0,daty_PPE,1)</definedName>
    <definedName name="FE">OFFSET(#REF!,COUNTA(#REF!)-daty_PPE,0,daty_PPE,1)</definedName>
    <definedName name="fffffffuck" localSheetId="26" hidden="1">#REF!</definedName>
    <definedName name="fffffffuck" localSheetId="28" hidden="1">#REF!</definedName>
    <definedName name="fffffffuck" localSheetId="27" hidden="1">#REF!</definedName>
    <definedName name="fffffffuck" localSheetId="29" hidden="1">#REF!</definedName>
    <definedName name="fffffffuck" localSheetId="31" hidden="1">#REF!</definedName>
    <definedName name="fffffffuck" localSheetId="10" hidden="1">#REF!</definedName>
    <definedName name="fffffffuck" localSheetId="4" hidden="1">#REF!</definedName>
    <definedName name="fffffffuck" localSheetId="30" hidden="1">#REF!</definedName>
    <definedName name="fffffffuck" localSheetId="14" hidden="1">#REF!</definedName>
    <definedName name="fffffffuck" localSheetId="16" hidden="1">#REF!</definedName>
    <definedName name="fffffffuck" localSheetId="18" hidden="1">#REF!</definedName>
    <definedName name="fffffffuck" localSheetId="17" hidden="1">#REF!</definedName>
    <definedName name="fffffffuck" localSheetId="15" hidden="1">#REF!</definedName>
    <definedName name="fffffffuck" localSheetId="13" hidden="1">#REF!</definedName>
    <definedName name="fffffffuck" localSheetId="11" hidden="1">#REF!</definedName>
    <definedName name="fffffffuck" localSheetId="12" hidden="1">#REF!</definedName>
    <definedName name="fffffffuck" hidden="1">#REF!</definedName>
    <definedName name="Fp" localSheetId="26">OFFSET(#REF!,COUNTA(#REF!)-'ALE_PEO impact 1Q 2018'!daty_PPE,0,'ALE_PEO impact 1Q 2018'!daty_PPE,1)</definedName>
    <definedName name="Fp" localSheetId="28">OFFSET(#REF!,COUNTA(#REF!)-'ALE_PEO impact 4Q 2017'!daty_PPE,0,'ALE_PEO impact 4Q 2017'!daty_PPE,1)</definedName>
    <definedName name="Fp" localSheetId="27">OFFSET(#REF!,COUNTA(#REF!)-'ALE_PEO impact FY 2017'!daty_PPE,0,'ALE_PEO impact FY 2017'!daty_PPE,1)</definedName>
    <definedName name="Fp" localSheetId="29">OFFSET(#REF!,COUNTA(#REF!)-'ALE_PEO impact H1 2017'!daty_PPE,0,'ALE_PEO impact H1 2017'!daty_PPE,1)</definedName>
    <definedName name="Fp" localSheetId="31">OFFSET(#REF!,COUNTA(#REF!)-'Alior_impact_1q2017'!daty_PPE,0,'Alior_impact_1q2017'!daty_PPE,1)</definedName>
    <definedName name="Fp" localSheetId="10">OFFSET(#REF!,COUNTA(#REF!)-'Alior_PEO P&amp;L'!daty_PPE,0,'Alior_PEO P&amp;L'!daty_PPE,1)</definedName>
    <definedName name="Fp" localSheetId="4">OFFSET(#REF!,COUNTA(#REF!)-'ALR_PEO BS'!daty_PPE,0,'ALR_PEO BS'!daty_PPE,1)</definedName>
    <definedName name="Fp" localSheetId="30">OFFSET(#REF!,COUNTA(#REF!)-'ALR_PEO impact Q2 2017'!daty_PPE,0,'ALR_PEO impact Q2 2017'!daty_PPE,1)</definedName>
    <definedName name="Fp" localSheetId="6">OFFSET(#REF!,COUNTA(#REF!)-daty_PPE,0,daty_PPE,1)</definedName>
    <definedName name="Fp" localSheetId="14">OFFSET(#REF!,COUNTA(#REF!)-'segm_2017_9M'!daty_PPE,0,'segm_2017_9M'!daty_PPE,1)</definedName>
    <definedName name="Fp" localSheetId="16">OFFSET(#REF!,COUNTA(#REF!)-'segm_2017_H1'!daty_PPE,0,'segm_2017_H1'!daty_PPE,1)</definedName>
    <definedName name="Fp" localSheetId="18">OFFSET(#REF!,COUNTA(#REF!)-'segm_2017_q1'!daty_PPE,0,'segm_2017_q1'!daty_PPE,1)</definedName>
    <definedName name="Fp" localSheetId="17">OFFSET(#REF!,COUNTA(#REF!)-'segm_2017_q2'!daty_PPE,0,'segm_2017_q2'!daty_PPE,1)</definedName>
    <definedName name="Fp" localSheetId="15">OFFSET(#REF!,COUNTA(#REF!)-'segm_2017_Q3'!daty_PPE,0,'segm_2017_Q3'!daty_PPE,1)</definedName>
    <definedName name="Fp" localSheetId="13">OFFSET(#REF!,COUNTA(#REF!)-'segm_2017_Q4'!daty_PPE,0,'segm_2017_Q4'!daty_PPE,1)</definedName>
    <definedName name="Fp" localSheetId="11">OFFSET(#REF!,COUNTA(#REF!)-'segm_2018_Q1'!daty_PPE,0,'segm_2018_Q1'!daty_PPE,1)</definedName>
    <definedName name="Fp" localSheetId="12">OFFSET(#REF!,COUNTA(#REF!)-'segm_FY_2017'!daty_PPE,0,'segm_FY_2017'!daty_PPE,1)</definedName>
    <definedName name="Fp" localSheetId="7">OFFSET(#REF!,COUNTA(#REF!)-daty_PPE,0,daty_PPE,1)</definedName>
    <definedName name="Fp">OFFSET(#REF!,COUNTA(#REF!)-daty_PPE,0,daty_PPE,1)</definedName>
    <definedName name="fsfs">#N/A</definedName>
    <definedName name="Fz" localSheetId="26">OFFSET(#REF!,COUNTA(#REF!)-'ALE_PEO impact 1Q 2018'!daty_PPE,0,'ALE_PEO impact 1Q 2018'!daty_PPE,1)</definedName>
    <definedName name="Fz" localSheetId="28">OFFSET(#REF!,COUNTA(#REF!)-'ALE_PEO impact 4Q 2017'!daty_PPE,0,'ALE_PEO impact 4Q 2017'!daty_PPE,1)</definedName>
    <definedName name="Fz" localSheetId="27">OFFSET(#REF!,COUNTA(#REF!)-'ALE_PEO impact FY 2017'!daty_PPE,0,'ALE_PEO impact FY 2017'!daty_PPE,1)</definedName>
    <definedName name="Fz" localSheetId="29">OFFSET(#REF!,COUNTA(#REF!)-'ALE_PEO impact H1 2017'!daty_PPE,0,'ALE_PEO impact H1 2017'!daty_PPE,1)</definedName>
    <definedName name="Fz" localSheetId="31">OFFSET(#REF!,COUNTA(#REF!)-'Alior_impact_1q2017'!daty_PPE,0,'Alior_impact_1q2017'!daty_PPE,1)</definedName>
    <definedName name="Fz" localSheetId="10">OFFSET(#REF!,COUNTA(#REF!)-'Alior_PEO P&amp;L'!daty_PPE,0,'Alior_PEO P&amp;L'!daty_PPE,1)</definedName>
    <definedName name="Fz" localSheetId="4">OFFSET(#REF!,COUNTA(#REF!)-'ALR_PEO BS'!daty_PPE,0,'ALR_PEO BS'!daty_PPE,1)</definedName>
    <definedName name="Fz" localSheetId="30">OFFSET(#REF!,COUNTA(#REF!)-'ALR_PEO impact Q2 2017'!daty_PPE,0,'ALR_PEO impact Q2 2017'!daty_PPE,1)</definedName>
    <definedName name="Fz" localSheetId="6">OFFSET(#REF!,COUNTA(#REF!)-daty_PPE,0,daty_PPE,1)</definedName>
    <definedName name="Fz" localSheetId="14">OFFSET(#REF!,COUNTA(#REF!)-'segm_2017_9M'!daty_PPE,0,'segm_2017_9M'!daty_PPE,1)</definedName>
    <definedName name="Fz" localSheetId="16">OFFSET(#REF!,COUNTA(#REF!)-'segm_2017_H1'!daty_PPE,0,'segm_2017_H1'!daty_PPE,1)</definedName>
    <definedName name="Fz" localSheetId="18">OFFSET(#REF!,COUNTA(#REF!)-'segm_2017_q1'!daty_PPE,0,'segm_2017_q1'!daty_PPE,1)</definedName>
    <definedName name="Fz" localSheetId="17">OFFSET(#REF!,COUNTA(#REF!)-'segm_2017_q2'!daty_PPE,0,'segm_2017_q2'!daty_PPE,1)</definedName>
    <definedName name="Fz" localSheetId="15">OFFSET(#REF!,COUNTA(#REF!)-'segm_2017_Q3'!daty_PPE,0,'segm_2017_Q3'!daty_PPE,1)</definedName>
    <definedName name="Fz" localSheetId="13">OFFSET(#REF!,COUNTA(#REF!)-'segm_2017_Q4'!daty_PPE,0,'segm_2017_Q4'!daty_PPE,1)</definedName>
    <definedName name="Fz" localSheetId="11">OFFSET(#REF!,COUNTA(#REF!)-'segm_2018_Q1'!daty_PPE,0,'segm_2018_Q1'!daty_PPE,1)</definedName>
    <definedName name="Fz" localSheetId="12">OFFSET(#REF!,COUNTA(#REF!)-'segm_FY_2017'!daty_PPE,0,'segm_FY_2017'!daty_PPE,1)</definedName>
    <definedName name="Fz" localSheetId="7">OFFSET(#REF!,COUNTA(#REF!)-daty_PPE,0,daty_PPE,1)</definedName>
    <definedName name="Fz">OFFSET(#REF!,COUNTA(#REF!)-daty_PPE,0,daty_PPE,1)</definedName>
    <definedName name="FZZ" localSheetId="26">OFFSET(#REF!,COUNTA(#REF!)-'ALE_PEO impact 1Q 2018'!daty_PPE,0,'ALE_PEO impact 1Q 2018'!daty_PPE,1)</definedName>
    <definedName name="FZZ" localSheetId="28">OFFSET(#REF!,COUNTA(#REF!)-'ALE_PEO impact 4Q 2017'!daty_PPE,0,'ALE_PEO impact 4Q 2017'!daty_PPE,1)</definedName>
    <definedName name="FZZ" localSheetId="27">OFFSET(#REF!,COUNTA(#REF!)-'ALE_PEO impact FY 2017'!daty_PPE,0,'ALE_PEO impact FY 2017'!daty_PPE,1)</definedName>
    <definedName name="FZZ" localSheetId="29">OFFSET(#REF!,COUNTA(#REF!)-'ALE_PEO impact H1 2017'!daty_PPE,0,'ALE_PEO impact H1 2017'!daty_PPE,1)</definedName>
    <definedName name="FZZ" localSheetId="31">OFFSET(#REF!,COUNTA(#REF!)-'Alior_impact_1q2017'!daty_PPE,0,'Alior_impact_1q2017'!daty_PPE,1)</definedName>
    <definedName name="FZZ" localSheetId="10">OFFSET(#REF!,COUNTA(#REF!)-'Alior_PEO P&amp;L'!daty_PPE,0,'Alior_PEO P&amp;L'!daty_PPE,1)</definedName>
    <definedName name="FZZ" localSheetId="4">OFFSET(#REF!,COUNTA(#REF!)-'ALR_PEO BS'!daty_PPE,0,'ALR_PEO BS'!daty_PPE,1)</definedName>
    <definedName name="FZZ" localSheetId="30">OFFSET(#REF!,COUNTA(#REF!)-'ALR_PEO impact Q2 2017'!daty_PPE,0,'ALR_PEO impact Q2 2017'!daty_PPE,1)</definedName>
    <definedName name="FZZ" localSheetId="6">OFFSET(#REF!,COUNTA(#REF!)-daty_PPE,0,daty_PPE,1)</definedName>
    <definedName name="FZZ" localSheetId="14">OFFSET(#REF!,COUNTA(#REF!)-'segm_2017_9M'!daty_PPE,0,'segm_2017_9M'!daty_PPE,1)</definedName>
    <definedName name="FZZ" localSheetId="16">OFFSET(#REF!,COUNTA(#REF!)-'segm_2017_H1'!daty_PPE,0,'segm_2017_H1'!daty_PPE,1)</definedName>
    <definedName name="FZZ" localSheetId="18">OFFSET(#REF!,COUNTA(#REF!)-'segm_2017_q1'!daty_PPE,0,'segm_2017_q1'!daty_PPE,1)</definedName>
    <definedName name="FZZ" localSheetId="17">OFFSET(#REF!,COUNTA(#REF!)-'segm_2017_q2'!daty_PPE,0,'segm_2017_q2'!daty_PPE,1)</definedName>
    <definedName name="FZZ" localSheetId="15">OFFSET(#REF!,COUNTA(#REF!)-'segm_2017_Q3'!daty_PPE,0,'segm_2017_Q3'!daty_PPE,1)</definedName>
    <definedName name="FZZ" localSheetId="13">OFFSET(#REF!,COUNTA(#REF!)-'segm_2017_Q4'!daty_PPE,0,'segm_2017_Q4'!daty_PPE,1)</definedName>
    <definedName name="FZZ" localSheetId="11">OFFSET(#REF!,COUNTA(#REF!)-'segm_2018_Q1'!daty_PPE,0,'segm_2018_Q1'!daty_PPE,1)</definedName>
    <definedName name="FZZ" localSheetId="12">OFFSET(#REF!,COUNTA(#REF!)-'segm_FY_2017'!daty_PPE,0,'segm_FY_2017'!daty_PPE,1)</definedName>
    <definedName name="FZZ" localSheetId="7">OFFSET(#REF!,COUNTA(#REF!)-daty_PPE,0,daty_PPE,1)</definedName>
    <definedName name="FZZ">OFFSET(#REF!,COUNTA(#REF!)-daty_PPE,0,daty_PPE,1)</definedName>
    <definedName name="G_III_2010_wklej">'[19]19b-lokaty'!$FZ$48</definedName>
    <definedName name="G_III_2011_kopiuj">'[19]19b-lokaty'!$FX$48</definedName>
    <definedName name="G_III_2011_wklej">'[19]19b-lokaty'!$GZ$48</definedName>
    <definedName name="G_III_check">'[21]lokaty'!$AT$43</definedName>
    <definedName name="G_III_kopiuj">'[21]lokaty'!$AT$43</definedName>
    <definedName name="G_III_wklej">'[21]lokaty'!$AV$43</definedName>
    <definedName name="GBLXLH" localSheetId="26">#REF!</definedName>
    <definedName name="GBLXLH" localSheetId="28">#REF!</definedName>
    <definedName name="GBLXLH" localSheetId="27">#REF!</definedName>
    <definedName name="GBLXLH" localSheetId="10">#REF!</definedName>
    <definedName name="GBLXLH" localSheetId="4">#REF!</definedName>
    <definedName name="GBLXLH" localSheetId="13">#REF!</definedName>
    <definedName name="GBLXLH" localSheetId="11">#REF!</definedName>
    <definedName name="GBLXLH" localSheetId="12">#REF!</definedName>
    <definedName name="GBLXLH">#REF!</definedName>
    <definedName name="gf">#N/A</definedName>
    <definedName name="gr_100">'[34]Konwersja'!$K$12</definedName>
    <definedName name="grupa_knf" localSheetId="37">[23]!Tabela2[grupa knf]</definedName>
    <definedName name="grupa_knf" localSheetId="25">[23]!Tabela2[grupa knf]</definedName>
    <definedName name="grupa_knf" localSheetId="23">[23]!Tabela2[grupa knf]</definedName>
    <definedName name="grupa_knf">[23]!Tabela2[grupa knf]</definedName>
    <definedName name="grupy1" localSheetId="26">#REF!</definedName>
    <definedName name="grupy1" localSheetId="28">#REF!</definedName>
    <definedName name="grupy1" localSheetId="27">#REF!</definedName>
    <definedName name="grupy1" localSheetId="10">#REF!</definedName>
    <definedName name="grupy1" localSheetId="4">#REF!</definedName>
    <definedName name="grupy1" localSheetId="13">#REF!</definedName>
    <definedName name="grupy1" localSheetId="11">#REF!</definedName>
    <definedName name="grupy1" localSheetId="12">#REF!</definedName>
    <definedName name="grupy1">#REF!</definedName>
    <definedName name="hg">#N/A</definedName>
    <definedName name="i" localSheetId="26">OFFSET(#REF!,COUNTA(#REF!)-'ALE_PEO impact 1Q 2018'!daty_PPE,0,'ALE_PEO impact 1Q 2018'!daty_PPE,1)</definedName>
    <definedName name="i" localSheetId="28">OFFSET(#REF!,COUNTA(#REF!)-'ALE_PEO impact 4Q 2017'!daty_PPE,0,'ALE_PEO impact 4Q 2017'!daty_PPE,1)</definedName>
    <definedName name="i" localSheetId="27">OFFSET(#REF!,COUNTA(#REF!)-'ALE_PEO impact FY 2017'!daty_PPE,0,'ALE_PEO impact FY 2017'!daty_PPE,1)</definedName>
    <definedName name="i" localSheetId="29">OFFSET(#REF!,COUNTA(#REF!)-'ALE_PEO impact H1 2017'!daty_PPE,0,'ALE_PEO impact H1 2017'!daty_PPE,1)</definedName>
    <definedName name="i" localSheetId="31">OFFSET(#REF!,COUNTA(#REF!)-'Alior_impact_1q2017'!daty_PPE,0,'Alior_impact_1q2017'!daty_PPE,1)</definedName>
    <definedName name="i" localSheetId="10">OFFSET(#REF!,COUNTA(#REF!)-'Alior_PEO P&amp;L'!daty_PPE,0,'Alior_PEO P&amp;L'!daty_PPE,1)</definedName>
    <definedName name="i" localSheetId="4">OFFSET(#REF!,COUNTA(#REF!)-'ALR_PEO BS'!daty_PPE,0,'ALR_PEO BS'!daty_PPE,1)</definedName>
    <definedName name="i" localSheetId="30">OFFSET(#REF!,COUNTA(#REF!)-'ALR_PEO impact Q2 2017'!daty_PPE,0,'ALR_PEO impact Q2 2017'!daty_PPE,1)</definedName>
    <definedName name="i" localSheetId="6">OFFSET(#REF!,COUNTA(#REF!)-daty_PPE,0,daty_PPE,1)</definedName>
    <definedName name="i" localSheetId="14">OFFSET(#REF!,COUNTA(#REF!)-'segm_2017_9M'!daty_PPE,0,'segm_2017_9M'!daty_PPE,1)</definedName>
    <definedName name="i" localSheetId="16">OFFSET(#REF!,COUNTA(#REF!)-'segm_2017_H1'!daty_PPE,0,'segm_2017_H1'!daty_PPE,1)</definedName>
    <definedName name="i" localSheetId="18">OFFSET(#REF!,COUNTA(#REF!)-'segm_2017_q1'!daty_PPE,0,'segm_2017_q1'!daty_PPE,1)</definedName>
    <definedName name="i" localSheetId="17">OFFSET(#REF!,COUNTA(#REF!)-'segm_2017_q2'!daty_PPE,0,'segm_2017_q2'!daty_PPE,1)</definedName>
    <definedName name="i" localSheetId="15">OFFSET(#REF!,COUNTA(#REF!)-'segm_2017_Q3'!daty_PPE,0,'segm_2017_Q3'!daty_PPE,1)</definedName>
    <definedName name="i" localSheetId="13">OFFSET(#REF!,COUNTA(#REF!)-'segm_2017_Q4'!daty_PPE,0,'segm_2017_Q4'!daty_PPE,1)</definedName>
    <definedName name="i" localSheetId="11">OFFSET(#REF!,COUNTA(#REF!)-'segm_2018_Q1'!daty_PPE,0,'segm_2018_Q1'!daty_PPE,1)</definedName>
    <definedName name="i" localSheetId="12">OFFSET(#REF!,COUNTA(#REF!)-'segm_FY_2017'!daty_PPE,0,'segm_FY_2017'!daty_PPE,1)</definedName>
    <definedName name="i" localSheetId="7">OFFSET(#REF!,COUNTA(#REF!)-daty_PPE,0,daty_PPE,1)</definedName>
    <definedName name="i">OFFSET(#REF!,COUNTA(#REF!)-daty_PPE,0,daty_PPE,1)</definedName>
    <definedName name="ICP" localSheetId="26">'[2]Main'!$H$38:$H$72</definedName>
    <definedName name="ICP" localSheetId="28">'[2]Main'!$H$38:$H$72</definedName>
    <definedName name="ICP" localSheetId="27">'[2]Main'!$H$38:$H$72</definedName>
    <definedName name="ICP" localSheetId="29">'[2]Main'!$H$38:$H$72</definedName>
    <definedName name="ICP" localSheetId="36">'[2]Main'!$H$38:$H$72</definedName>
    <definedName name="ICP" localSheetId="38">'[2]Main'!$H$38:$H$72</definedName>
    <definedName name="ICP" localSheetId="31">'[2]Main'!$H$38:$H$72</definedName>
    <definedName name="ICP" localSheetId="37">'[2]Main'!$H$38:$H$72</definedName>
    <definedName name="ICP" localSheetId="35">'[2]Main'!$H$38:$H$72</definedName>
    <definedName name="ICP" localSheetId="33">'[2]Main'!$H$38:$H$72</definedName>
    <definedName name="ICP" localSheetId="34">'[2]Main'!$H$38:$H$72</definedName>
    <definedName name="ICP" localSheetId="32">'[2]Main'!$H$38:$H$72</definedName>
    <definedName name="ICP" localSheetId="30">'[2]Main'!$H$38:$H$72</definedName>
    <definedName name="ICP" localSheetId="25">'[3]Main'!$H$38:$H$72</definedName>
    <definedName name="ICP" localSheetId="23">'[3]Main'!$H$38:$H$72</definedName>
    <definedName name="ICP">'[3]Main'!$H$38:$H$72</definedName>
    <definedName name="ID" localSheetId="26" hidden="1">"41c267be-d15e-4205-9c3a-be6ac3efd3b5"</definedName>
    <definedName name="ID" localSheetId="28" hidden="1">"72102d8d-2936-4f53-8bc8-a4e4f1bfb218"</definedName>
    <definedName name="ID" localSheetId="27" hidden="1">"7de236ad-2686-4b9e-8cd9-1156ae530cc7"</definedName>
    <definedName name="ID" localSheetId="29" hidden="1">"49a2b1db-349b-4594-95e3-79194a0fb1d6"</definedName>
    <definedName name="ID" localSheetId="36" hidden="1">"febae352-9a0b-458d-b51e-b0f02898206a"</definedName>
    <definedName name="ID" localSheetId="38" hidden="1">"8f70be81-f9d5-44f4-8711-7a32cc6b0956"</definedName>
    <definedName name="ID" localSheetId="31" hidden="1">"048cc25e-3376-4ec8-907c-593ea26c03dc"</definedName>
    <definedName name="ID" localSheetId="37" hidden="1">"fc5c1c05-519a-4295-980b-9b345ae7157f"</definedName>
    <definedName name="ID" localSheetId="35" hidden="1">"73c08dc5-7035-452f-98a0-491dae71d5b2"</definedName>
    <definedName name="ID" localSheetId="33" hidden="1">"afe021eb-f850-4295-913d-fb34af48d904"</definedName>
    <definedName name="ID" localSheetId="34" hidden="1">"39708d25-0b1a-4b1c-8cb9-793ddea9e4ba"</definedName>
    <definedName name="ID" localSheetId="32" hidden="1">"08ad5c10-75cf-4028-92d6-1ef96a61ef5c"</definedName>
    <definedName name="ID" localSheetId="10" hidden="1">"9c81256e-1a47-4fb9-9f80-de2431fb7380"</definedName>
    <definedName name="ID" localSheetId="41" hidden="1">"a60d3038-7a5f-4d47-b031-dd420e1470d5"</definedName>
    <definedName name="ID" localSheetId="4" hidden="1">"07ad8200-5662-4c26-8e72-d5b5fbf5ef9d"</definedName>
    <definedName name="ID" localSheetId="42" hidden="1">"71c8d8f6-1aad-4157-b728-9cf845fd17a9"</definedName>
    <definedName name="ID" localSheetId="30" hidden="1">"18e667ee-b8da-44a2-922d-8ffe8279f874"</definedName>
    <definedName name="ID" localSheetId="2" hidden="1">"1c929502-6369-4837-83af-cd40e8e993cf"</definedName>
    <definedName name="ID" localSheetId="1" hidden="1">"7fc11f01-fb33-45bf-be0d-1fae61a10afb"</definedName>
    <definedName name="ID" localSheetId="40" hidden="1">"342c33ff-cf73-491a-ba7e-825482e6f29f"</definedName>
    <definedName name="ID" localSheetId="9" hidden="1">"91c4a4e9-c63f-43ec-822d-0ab6456b7959"</definedName>
    <definedName name="ID" localSheetId="39" hidden="1">"77f2e49f-83e3-4715-9475-efa4283be42e"</definedName>
    <definedName name="ID" localSheetId="0" hidden="1">"16d0aa32-c549-4a80-a2c9-470030dd871b"</definedName>
    <definedName name="ID" localSheetId="5" hidden="1">"06b4c518-5c40-48ed-8a68-0c8267555af0"</definedName>
    <definedName name="ID" localSheetId="6" hidden="1">"2aeec501-614e-48a3-b1ba-d4c0ce394325"</definedName>
    <definedName name="ID" localSheetId="3" hidden="1">"9c5e8b01-1556-451b-82ac-7d4b29347e19"</definedName>
    <definedName name="ID" localSheetId="25" hidden="1">"6281f9a8-1e37-4781-b7e5-4c96f84b5aa6"</definedName>
    <definedName name="ID" localSheetId="23" hidden="1">"387a07d0-c1c0-4a01-b883-c33cd89364be"</definedName>
    <definedName name="ID" localSheetId="21" hidden="1">"3cdeb4da-1f1b-42cc-8fa1-ee41df7261cf"</definedName>
    <definedName name="ID" localSheetId="19" hidden="1">"643e7c2c-7f30-4129-8d36-14cd33346a78"</definedName>
    <definedName name="ID" localSheetId="24" hidden="1">"020cd6f2-e3be-4cee-8a59-61c2267caa38"</definedName>
    <definedName name="ID" localSheetId="22" hidden="1">"0d64cabe-ad35-4ac9-923e-d96dacc22362"</definedName>
    <definedName name="ID" localSheetId="14" hidden="1">"b760ae79-20ea-48d9-97bd-e12c7d90c628"</definedName>
    <definedName name="ID" localSheetId="16" hidden="1">"e78ccd79-da77-4f22-8289-ae8bc7d9178f"</definedName>
    <definedName name="ID" localSheetId="18" hidden="1">"7b903856-09e2-481d-ab4d-25cb3a5ca92e"</definedName>
    <definedName name="ID" localSheetId="17" hidden="1">"5fb02bf3-2376-4fd4-933d-d7d5e27daa95"</definedName>
    <definedName name="ID" localSheetId="15" hidden="1">"0dd67bc3-9738-4e7e-b48a-082008f8dc1b"</definedName>
    <definedName name="ID" localSheetId="13" hidden="1">"cdfa6ca5-3094-4234-a246-c4a226ce295a"</definedName>
    <definedName name="ID" localSheetId="11" hidden="1">"b8e68d25-9def-48cc-8102-f41b73fa8555"</definedName>
    <definedName name="ID" localSheetId="20" hidden="1">"dabd722a-38cc-40fb-b9f3-0eb73df348d8"</definedName>
    <definedName name="ID" localSheetId="12" hidden="1">"2760bd6c-30ee-48a6-8469-4cd9aa801006"</definedName>
    <definedName name="ID" localSheetId="8" hidden="1">"8a869d94-7704-4e5f-af56-e58414bb2d52"</definedName>
    <definedName name="ID" localSheetId="7" hidden="1">"39e286ec-afa5-4358-bca3-5935c2a456c6"</definedName>
    <definedName name="ilosc" localSheetId="26">#REF!</definedName>
    <definedName name="ilosc" localSheetId="28">#REF!</definedName>
    <definedName name="ilosc" localSheetId="27">#REF!</definedName>
    <definedName name="ilosc" localSheetId="10">#REF!</definedName>
    <definedName name="ilosc" localSheetId="4">#REF!</definedName>
    <definedName name="ilosc" localSheetId="13">#REF!</definedName>
    <definedName name="ilosc" localSheetId="11">#REF!</definedName>
    <definedName name="ilosc" localSheetId="12">#REF!</definedName>
    <definedName name="ilosc">#REF!</definedName>
    <definedName name="iloscI">'[33]Dane ogólne'!$B$1</definedName>
    <definedName name="instal">0.03</definedName>
    <definedName name="inwest">'[35]Rozrachunki'!$F$5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su0206" localSheetId="26">#REF!</definedName>
    <definedName name="Issu0206" localSheetId="28">#REF!</definedName>
    <definedName name="Issu0206" localSheetId="27">#REF!</definedName>
    <definedName name="Issu0206" localSheetId="10">#REF!</definedName>
    <definedName name="Issu0206" localSheetId="4">#REF!</definedName>
    <definedName name="Issu0206" localSheetId="13">#REF!</definedName>
    <definedName name="Issu0206" localSheetId="11">#REF!</definedName>
    <definedName name="Issu0206" localSheetId="12">#REF!</definedName>
    <definedName name="Issu0206">#REF!</definedName>
    <definedName name="jh">#N/A</definedName>
    <definedName name="KART48" localSheetId="26">#REF!</definedName>
    <definedName name="KART48" localSheetId="28">#REF!</definedName>
    <definedName name="KART48" localSheetId="27">#REF!</definedName>
    <definedName name="KART48" localSheetId="10">#REF!</definedName>
    <definedName name="KART48" localSheetId="4">#REF!</definedName>
    <definedName name="KART48" localSheetId="13">#REF!</definedName>
    <definedName name="KART48" localSheetId="11">#REF!</definedName>
    <definedName name="KART48" localSheetId="12">#REF!</definedName>
    <definedName name="KART48">#REF!</definedName>
    <definedName name="kartaGB" localSheetId="26">#REF!</definedName>
    <definedName name="kartaGB" localSheetId="28">#REF!</definedName>
    <definedName name="kartaGB" localSheetId="27">#REF!</definedName>
    <definedName name="kartaGB" localSheetId="10">#REF!</definedName>
    <definedName name="kartaGB" localSheetId="4">#REF!</definedName>
    <definedName name="kartaGB" localSheetId="13">#REF!</definedName>
    <definedName name="kartaGB" localSheetId="11">#REF!</definedName>
    <definedName name="kartaGB" localSheetId="12">#REF!</definedName>
    <definedName name="kartaGB">#REF!</definedName>
    <definedName name="kj">#N/A</definedName>
    <definedName name="KompA" localSheetId="26">#REF!</definedName>
    <definedName name="KompA" localSheetId="28">#REF!</definedName>
    <definedName name="KompA" localSheetId="27">#REF!</definedName>
    <definedName name="KompA" localSheetId="10">#REF!</definedName>
    <definedName name="KompA" localSheetId="4">#REF!</definedName>
    <definedName name="KompA" localSheetId="13">#REF!</definedName>
    <definedName name="KompA" localSheetId="11">#REF!</definedName>
    <definedName name="KompA" localSheetId="12">#REF!</definedName>
    <definedName name="KompA">#REF!</definedName>
    <definedName name="KompB" localSheetId="26">#REF!</definedName>
    <definedName name="KompB" localSheetId="28">#REF!</definedName>
    <definedName name="KompB" localSheetId="27">#REF!</definedName>
    <definedName name="KompB" localSheetId="10">#REF!</definedName>
    <definedName name="KompB" localSheetId="4">#REF!</definedName>
    <definedName name="KompB" localSheetId="13">#REF!</definedName>
    <definedName name="KompB" localSheetId="11">#REF!</definedName>
    <definedName name="KompB" localSheetId="12">#REF!</definedName>
    <definedName name="KompB">#REF!</definedName>
    <definedName name="KompC" localSheetId="26">#REF!</definedName>
    <definedName name="KompC" localSheetId="28">#REF!</definedName>
    <definedName name="KompC" localSheetId="27">#REF!</definedName>
    <definedName name="KompC" localSheetId="10">#REF!</definedName>
    <definedName name="KompC" localSheetId="4">#REF!</definedName>
    <definedName name="KompC" localSheetId="13">#REF!</definedName>
    <definedName name="KompC" localSheetId="11">#REF!</definedName>
    <definedName name="KompC" localSheetId="12">#REF!</definedName>
    <definedName name="KompC">#REF!</definedName>
    <definedName name="Konto" localSheetId="37">[23]!Tabela3[typ konta]</definedName>
    <definedName name="Konto" localSheetId="25">[23]!Tabela3[typ konta]</definedName>
    <definedName name="Konto" localSheetId="23">[23]!Tabela3[typ konta]</definedName>
    <definedName name="Konto" localSheetId="7">'[29]Rozrachunki'!$D$5</definedName>
    <definedName name="Konto">[23]!Tabela3[typ konta]</definedName>
    <definedName name="Koszty_it" localSheetId="26">#REF!</definedName>
    <definedName name="Koszty_it" localSheetId="28">#REF!</definedName>
    <definedName name="Koszty_it" localSheetId="27">#REF!</definedName>
    <definedName name="Koszty_it" localSheetId="10">#REF!</definedName>
    <definedName name="Koszty_it" localSheetId="4">#REF!</definedName>
    <definedName name="Koszty_it" localSheetId="13">#REF!</definedName>
    <definedName name="Koszty_it" localSheetId="11">#REF!</definedName>
    <definedName name="Koszty_it" localSheetId="12">#REF!</definedName>
    <definedName name="Koszty_it">#REF!</definedName>
    <definedName name="Kosztyb3" localSheetId="26">#REF!</definedName>
    <definedName name="Kosztyb3" localSheetId="28">#REF!</definedName>
    <definedName name="Kosztyb3" localSheetId="27">#REF!</definedName>
    <definedName name="Kosztyb3" localSheetId="10">#REF!</definedName>
    <definedName name="Kosztyb3" localSheetId="4">#REF!</definedName>
    <definedName name="Kosztyb3" localSheetId="13">#REF!</definedName>
    <definedName name="Kosztyb3" localSheetId="11">#REF!</definedName>
    <definedName name="Kosztyb3" localSheetId="12">#REF!</definedName>
    <definedName name="Kosztyb3">#REF!</definedName>
    <definedName name="kuj_pom" localSheetId="26">#REF!</definedName>
    <definedName name="kuj_pom" localSheetId="28">#REF!</definedName>
    <definedName name="kuj_pom" localSheetId="27">#REF!</definedName>
    <definedName name="kuj_pom" localSheetId="10">#REF!</definedName>
    <definedName name="kuj_pom" localSheetId="4">#REF!</definedName>
    <definedName name="kuj_pom" localSheetId="13">#REF!</definedName>
    <definedName name="kuj_pom" localSheetId="11">#REF!</definedName>
    <definedName name="kuj_pom" localSheetId="12">#REF!</definedName>
    <definedName name="kuj_pom">#REF!</definedName>
    <definedName name="kursEUR">'[33]Dane ogólne'!$B$3</definedName>
    <definedName name="L_MTH">'[21]lokaty'!$AT$40</definedName>
    <definedName name="L_MTH_2011">'[19]19b-lokaty'!$GX$45</definedName>
    <definedName name="liczba_miesięcy" localSheetId="26">IF(COUNT(#REF!)&lt;20,COUNT(#REF!),20)</definedName>
    <definedName name="liczba_miesięcy" localSheetId="28">IF(COUNT(#REF!)&lt;20,COUNT(#REF!),20)</definedName>
    <definedName name="liczba_miesięcy" localSheetId="27">IF(COUNT(#REF!)&lt;20,COUNT(#REF!),20)</definedName>
    <definedName name="liczba_miesięcy" localSheetId="29">IF(COUNT(#REF!)&lt;20,COUNT(#REF!),20)</definedName>
    <definedName name="liczba_miesięcy" localSheetId="31">IF(COUNT(#REF!)&lt;20,COUNT(#REF!),20)</definedName>
    <definedName name="liczba_miesięcy" localSheetId="10">IF(COUNT(#REF!)&lt;20,COUNT(#REF!),20)</definedName>
    <definedName name="liczba_miesięcy" localSheetId="4">IF(COUNT(#REF!)&lt;20,COUNT(#REF!),20)</definedName>
    <definedName name="liczba_miesięcy" localSheetId="30">IF(COUNT(#REF!)&lt;20,COUNT(#REF!),20)</definedName>
    <definedName name="liczba_miesięcy" localSheetId="14">IF(COUNT(#REF!)&lt;20,COUNT(#REF!),20)</definedName>
    <definedName name="liczba_miesięcy" localSheetId="16">IF(COUNT(#REF!)&lt;20,COUNT(#REF!),20)</definedName>
    <definedName name="liczba_miesięcy" localSheetId="18">IF(COUNT(#REF!)&lt;20,COUNT(#REF!),20)</definedName>
    <definedName name="liczba_miesięcy" localSheetId="17">IF(COUNT(#REF!)&lt;20,COUNT(#REF!),20)</definedName>
    <definedName name="liczba_miesięcy" localSheetId="15">IF(COUNT(#REF!)&lt;20,COUNT(#REF!),20)</definedName>
    <definedName name="liczba_miesięcy" localSheetId="13">IF(COUNT(#REF!)&lt;20,COUNT(#REF!),20)</definedName>
    <definedName name="liczba_miesięcy" localSheetId="11">IF(COUNT(#REF!)&lt;20,COUNT(#REF!),20)</definedName>
    <definedName name="liczba_miesięcy" localSheetId="12">IF(COUNT(#REF!)&lt;20,COUNT(#REF!),20)</definedName>
    <definedName name="liczba_miesięcy">IF(COUNT(#REF!)&lt;20,COUNT(#REF!),20)</definedName>
    <definedName name="lisg_Gdańsk">OFFSET('[36]POU_Gdańsk'!$AQ$12,0,0,1,COUNTA('[36]POU_Gdańsk'!$AQ$12:$BB$12))</definedName>
    <definedName name="lisg_Gdańsk_05">OFFSET('[36]POU_Gdańsk'!$AQ$70,0,0,1,COUNTA('[36]POU_Gdańsk'!$AQ$12:$BB$12))</definedName>
    <definedName name="lisg_Katowice">OFFSET('[36]POU_Katowice'!$AQ$12,0,0,1,COUNTA('[36]POU_Katowice'!$AQ$12:$BB$12))</definedName>
    <definedName name="lisg_Katowice_05">OFFSET('[36]POU_Katowice'!$AQ$70,0,0,1,COUNTA('[36]POU_Katowice'!$AQ$12:$BB$12))</definedName>
    <definedName name="lisg_Kraków">OFFSET('[36]POU_Kraków'!$AQ$12,0,0,1,COUNTA('[36]POU_Kraków'!$AQ$12:$BB$12))</definedName>
    <definedName name="lisg_Kraków_05">OFFSET('[36]POU_Kraków'!$AQ$70,0,0,1,COUNTA('[36]POU_Kraków'!$AQ$12:$BB$12))</definedName>
    <definedName name="lisg_Lublin">OFFSET('[36]POU_Lublin'!$AQ$12,0,0,1,COUNTA('[36]POU_Lublin'!$AQ$12:$BB$12))</definedName>
    <definedName name="lisg_Lublin_05">OFFSET('[36]POU_Lublin'!$AQ$70,0,0,1,COUNTA('[36]POU_Lublin'!$AQ$12:$BB$12))</definedName>
    <definedName name="lisg_Łódź">OFFSET('[36]POU_Łódź'!$AQ$12,0,0,1,COUNTA('[36]POU_Łódź'!$AQ$12:$BB$12))</definedName>
    <definedName name="lisg_Łódź_05">OFFSET('[36]POU_Łódź'!$AQ$70,0,0,1,COUNTA('[36]POU_Łódź'!$AQ$12:$BB$12))</definedName>
    <definedName name="lisg_Poznań">OFFSET('[36]POU_Poznań'!$AQ$12,0,0,1,COUNTA('[36]POU_Poznań'!$AQ$12:$BB$12))</definedName>
    <definedName name="lisg_Poznań_05">OFFSET('[36]POU_Poznań'!$AQ$70,0,0,1,COUNTA('[36]POU_Poznań'!$AQ$12:$BB$12))</definedName>
    <definedName name="lisg_Szczecin">OFFSET('[36]POU_Szczecin'!$AQ$12,0,0,1,COUNTA('[36]POU_Szczecin'!$AQ$12:$BB$12))</definedName>
    <definedName name="lisg_Szczecin_05">OFFSET('[36]POU_Szczecin'!$AQ$70,0,0,1,COUNTA('[36]POU_Szczecin'!$AQ$12:$BB$12))</definedName>
    <definedName name="lisg_total">OFFSET('[36]POU_total'!$AQ$12,0,0,1,COUNTA('[36]POU_total'!$AQ$12:$BB$12))</definedName>
    <definedName name="lisg_total_05">OFFSET('[36]POU_total'!$AQ$70,0,0,1,COUNTA('[36]POU_total'!$AQ$12:$BB$12))</definedName>
    <definedName name="lisg_Warszawa">OFFSET('[36]POU_Warszawa'!$AQ$12,0,0,1,COUNTA('[36]POU_Warszawa'!$AQ$12:$BB$12))</definedName>
    <definedName name="lisg_Warszawa_05">OFFSET('[36]POU_Warszawa'!$AQ$70,0,0,1,COUNTA('[36]POU_Warszawa'!$AQ$12:$BB$12))</definedName>
    <definedName name="lisg_Wrocław">OFFSET('[36]POU_Wrocław'!$AQ$12,0,0,1,COUNTA('[36]POU_Wrocław'!$AQ$12:$BB$12))</definedName>
    <definedName name="lisg_Wrocław_05">OFFSET('[36]POU_Wrocław'!$AQ$70,0,0,1,COUNTA('[36]POU_Wrocław'!$AQ$12:$BB$12))</definedName>
    <definedName name="lodz" localSheetId="26">#REF!</definedName>
    <definedName name="lodz" localSheetId="28">#REF!</definedName>
    <definedName name="lodz" localSheetId="27">#REF!</definedName>
    <definedName name="lodz" localSheetId="10">#REF!</definedName>
    <definedName name="lodz" localSheetId="4">#REF!</definedName>
    <definedName name="lodz" localSheetId="13">#REF!</definedName>
    <definedName name="lodz" localSheetId="11">#REF!</definedName>
    <definedName name="lodz" localSheetId="12">#REF!</definedName>
    <definedName name="lodz">#REF!</definedName>
    <definedName name="lokaty_2011_sprawdzenie">'[19]19b-lokaty'!$GY$89</definedName>
    <definedName name="lokaty_sprawdzenie">'[20]19b-lokaty'!$BU$89</definedName>
    <definedName name="Lookup">'[29]Rozrachunki'!$D$5</definedName>
    <definedName name="lsnp_Gdańsk">OFFSET('[36]POU_Gdańsk'!$AQ$13,0,0,1,COUNTA('[36]POU_Gdańsk'!$AQ$13:$BB$13))</definedName>
    <definedName name="lsnp_Gdańsk_05">OFFSET('[36]POU_Gdańsk'!$AQ$71,0,0,1,COUNTA('[36]POU_Gdańsk'!$AQ$13:$BB$13))</definedName>
    <definedName name="lsnp_Katowice">OFFSET('[36]POU_Katowice'!$AQ$13,0,0,1,COUNTA('[36]POU_Katowice'!$AQ$13:$BB$13))</definedName>
    <definedName name="lsnp_Katowice_05">OFFSET('[36]POU_Katowice'!$AQ$71,0,0,1,COUNTA('[36]POU_Katowice'!$AQ$13:$BB$13))</definedName>
    <definedName name="lsnp_Kraków">OFFSET('[36]POU_Kraków'!$AQ$13,0,0,1,COUNTA('[36]POU_Kraków'!$AQ$13:$BB$13))</definedName>
    <definedName name="lsnp_Kraków_05">OFFSET('[36]POU_Kraków'!$AQ$71,0,0,1,COUNTA('[36]POU_Kraków'!$AQ$13:$BB$13))</definedName>
    <definedName name="lsnp_Lublin">OFFSET('[36]POU_Lublin'!$AQ$13,0,0,1,COUNTA('[36]POU_Lublin'!$AQ$13:$BB$13))</definedName>
    <definedName name="lsnp_Lublin_05">OFFSET('[36]POU_Lublin'!$AQ$71,0,0,1,COUNTA('[36]POU_Lublin'!$AQ$13:$BB$13))</definedName>
    <definedName name="lsnp_Łódź">OFFSET('[36]POU_Łódź'!$AQ$13,0,0,1,COUNTA('[36]POU_Łódź'!$AQ$13:$BB$13))</definedName>
    <definedName name="lsnp_Łódź_05">OFFSET('[36]POU_Łódź'!$AQ$71,0,0,1,COUNTA('[36]POU_Łódź'!$AQ$13:$BB$13))</definedName>
    <definedName name="lsnp_Poznań">OFFSET('[36]POU_Poznań'!$AQ$13,0,0,1,COUNTA('[36]POU_Poznań'!$AQ$13:$BB$13))</definedName>
    <definedName name="lsnp_Poznań_05">OFFSET('[36]POU_Poznań'!$AQ$71,0,0,1,COUNTA('[36]POU_Poznań'!$AQ$13:$BB$13))</definedName>
    <definedName name="lsnp_Szczecin">OFFSET('[36]POU_Szczecin'!$AQ$13,0,0,1,COUNTA('[36]POU_Szczecin'!$AQ$13:$BB$13))</definedName>
    <definedName name="lsnp_Szczecin_05">OFFSET('[36]POU_Szczecin'!$AQ$71,0,0,1,COUNTA('[36]POU_Szczecin'!$AQ$13:$BB$13))</definedName>
    <definedName name="lsnp_total">OFFSET('[36]POU_total'!$AQ$13,0,0,1,COUNTA('[36]POU_total'!$AQ$13:$BB$13))</definedName>
    <definedName name="lsnp_total_05">OFFSET('[36]POU_total'!$AQ$71,0,0,1,COUNTA('[36]POU_total'!$AQ$13:$BB$13))</definedName>
    <definedName name="lsnp_Warszawa">OFFSET('[36]POU_Warszawa'!$AQ$13,0,0,1,COUNTA('[36]POU_Warszawa'!$AQ$13:$BB$13))</definedName>
    <definedName name="lsnp_Warszawa_05">OFFSET('[36]POU_Warszawa'!$AQ$71,0,0,1,COUNTA('[36]POU_Warszawa'!$AQ$13:$BB$13))</definedName>
    <definedName name="lsnp_Wrocław">OFFSET('[36]POU_Wrocław'!$AQ$13,0,0,1,COUNTA('[36]POU_Wrocław'!$AQ$13:$BB$13))</definedName>
    <definedName name="lsnp_Wrocław_05">OFFSET('[36]POU_Wrocław'!$AQ$71,0,0,1,COUNTA('[36]POU_Wrocław'!$AQ$13:$BB$13))</definedName>
    <definedName name="lswg_Gdańsk">OFFSET('[36]POU_Gdańsk'!$AQ$11,0,0,1,COUNTA('[36]POU_Gdańsk'!$AQ$11:$BB$11))</definedName>
    <definedName name="lswg_Katowice">OFFSET('[36]POU_Katowice'!$AQ$11,0,0,1,COUNTA('[36]POU_Katowice'!$AQ$11:$BB$11))</definedName>
    <definedName name="lswg_Kraków">OFFSET('[36]POU_Kraków'!$AQ$11,0,0,1,COUNTA('[36]POU_Kraków'!$AQ$11:$BB$11))</definedName>
    <definedName name="lswg_Lublin">OFFSET('[36]POU_Lublin'!$AQ$11,0,0,1,COUNTA('[36]POU_Lublin'!$AQ$11:$BB$11))</definedName>
    <definedName name="lswg_Łódź">OFFSET('[36]POU_Łódź'!$AQ$11,0,0,1,COUNTA('[36]POU_Łódź'!$AQ$11:$BB$11))</definedName>
    <definedName name="lswg_Poznań">OFFSET('[36]POU_Poznań'!$AQ$11,0,0,1,COUNTA('[36]POU_Poznań'!$AQ$11:$BB$11))</definedName>
    <definedName name="lswg_Szczecin">OFFSET('[36]POU_Szczecin'!$AQ$11,0,0,1,COUNTA('[36]POU_Szczecin'!$AQ$11:$BB$11))</definedName>
    <definedName name="lswg_total">OFFSET('[36]POU_total'!$AQ$11,0,0,1,COUNTA('[36]POU_total'!$AQ$11:$BB$11))</definedName>
    <definedName name="lswg_Warszawa">OFFSET('[36]POU_Warszawa'!$AQ$11,0,0,1,COUNTA('[36]POU_Warszawa'!$AQ$11:$BB$11))</definedName>
    <definedName name="lswg_Wrocław">OFFSET('[36]POU_Wrocław'!$AQ$11,0,0,1,COUNTA('[36]POU_Wrocław'!$AQ$11:$BB$11))</definedName>
    <definedName name="lubels" localSheetId="26">#REF!</definedName>
    <definedName name="lubels" localSheetId="28">#REF!</definedName>
    <definedName name="lubels" localSheetId="27">#REF!</definedName>
    <definedName name="lubels" localSheetId="10">#REF!</definedName>
    <definedName name="lubels" localSheetId="4">#REF!</definedName>
    <definedName name="lubels" localSheetId="13">#REF!</definedName>
    <definedName name="lubels" localSheetId="11">#REF!</definedName>
    <definedName name="lubels" localSheetId="12">#REF!</definedName>
    <definedName name="lubels">#REF!</definedName>
    <definedName name="lubusk" localSheetId="26">#REF!</definedName>
    <definedName name="lubusk" localSheetId="28">#REF!</definedName>
    <definedName name="lubusk" localSheetId="27">#REF!</definedName>
    <definedName name="lubusk" localSheetId="10">#REF!</definedName>
    <definedName name="lubusk" localSheetId="4">#REF!</definedName>
    <definedName name="lubusk" localSheetId="13">#REF!</definedName>
    <definedName name="lubusk" localSheetId="11">#REF!</definedName>
    <definedName name="lubusk" localSheetId="12">#REF!</definedName>
    <definedName name="lubusk">#REF!</definedName>
    <definedName name="malpol" localSheetId="26">#REF!</definedName>
    <definedName name="malpol" localSheetId="28">#REF!</definedName>
    <definedName name="malpol" localSheetId="27">#REF!</definedName>
    <definedName name="malpol" localSheetId="10">#REF!</definedName>
    <definedName name="malpol" localSheetId="4">#REF!</definedName>
    <definedName name="malpol" localSheetId="13">#REF!</definedName>
    <definedName name="malpol" localSheetId="11">#REF!</definedName>
    <definedName name="malpol" localSheetId="12">#REF!</definedName>
    <definedName name="malpol">#REF!</definedName>
    <definedName name="mazowi" localSheetId="26">#REF!</definedName>
    <definedName name="mazowi" localSheetId="28">#REF!</definedName>
    <definedName name="mazowi" localSheetId="27">#REF!</definedName>
    <definedName name="mazowi" localSheetId="10">#REF!</definedName>
    <definedName name="mazowi" localSheetId="4">#REF!</definedName>
    <definedName name="mazowi" localSheetId="13">#REF!</definedName>
    <definedName name="mazowi" localSheetId="11">#REF!</definedName>
    <definedName name="mazowi" localSheetId="12">#REF!</definedName>
    <definedName name="mazowi">#REF!</definedName>
    <definedName name="nazwa">'[22]oddziały'!$E$7</definedName>
    <definedName name="nazwajednostki">'[16]nowy układ'!$G$6</definedName>
    <definedName name="newren" localSheetId="37">[23]!Tabela4[NEW/REN]</definedName>
    <definedName name="newren" localSheetId="25">[23]!Tabela4[NEW/REN]</definedName>
    <definedName name="newren" localSheetId="23">[23]!Tabela4[NEW/REN]</definedName>
    <definedName name="newren">[23]!Tabela4[NEW/REN]</definedName>
    <definedName name="_xlnm.Print_Area" localSheetId="40">'BS_Group (prev.)'!$A$1:$M$45</definedName>
    <definedName name="_xlnm.Print_Area" localSheetId="5">'P&amp;L_Group'!$A$1:$X$43</definedName>
    <definedName name="_xlnm.Print_Area" localSheetId="25">'segm_2016_q1'!$A$1:$P$43</definedName>
    <definedName name="_xlnm.Print_Area" localSheetId="23">'segm_2016_q2'!$A$1:$O$46</definedName>
    <definedName name="_xlnm.Print_Area" localSheetId="21">'segm_2016_q3'!$A$1:$Q$50</definedName>
    <definedName name="_xlnm.Print_Area" localSheetId="19">'segm_2016_q4'!$A$1:$Q$50</definedName>
    <definedName name="_xlnm.Print_Area" localSheetId="22">'segm_201609'!$A$1:$Q$50</definedName>
    <definedName name="_xlnm.Print_Area" localSheetId="14">'segm_2017_9M'!$A$1:$Q$50</definedName>
    <definedName name="_xlnm.Print_Area" localSheetId="16">'segm_2017_H1'!$A$1:$Q$50</definedName>
    <definedName name="_xlnm.Print_Area" localSheetId="18">'segm_2017_q1'!$A$1:$Q$50</definedName>
    <definedName name="_xlnm.Print_Area" localSheetId="17">'segm_2017_q2'!$A$1:$Q$50</definedName>
    <definedName name="_xlnm.Print_Area" localSheetId="15">'segm_2017_Q3'!$A$1:$Q$50</definedName>
    <definedName name="_xlnm.Print_Area" localSheetId="13">'segm_2017_Q4'!$A$1:$Q$50</definedName>
    <definedName name="_xlnm.Print_Area" localSheetId="11">'segm_2018_Q1'!$A$1:$Q$51</definedName>
    <definedName name="_xlnm.Print_Area" localSheetId="20">'segm_FY_2016'!$A$1:$Q$50</definedName>
    <definedName name="_xlnm.Print_Area" localSheetId="12">'segm_FY_2017'!$A$1:$Q$50</definedName>
    <definedName name="_xlnm.Print_Area" localSheetId="8">'Segments'!$A$1:$H$271</definedName>
    <definedName name="_xlnm.Print_Area" localSheetId="7">'Segments (external)'!$A$1:$BR$24</definedName>
    <definedName name="_xlnm.Print_Area">#N/A</definedName>
    <definedName name="oddex">'[22]oddziały'!$H$1</definedName>
    <definedName name="oddexpo">'[16]oddziały'!$H$2</definedName>
    <definedName name="oddzial_nr">'[16]oddziały'!$K$1</definedName>
    <definedName name="oddzial_pion_pv">'[22]oddziały'!$I$2</definedName>
    <definedName name="oddzial_pv">'[22]oddziały'!$I$1</definedName>
    <definedName name="odp_piony">'[37]projekty'!$A$1:$B$48</definedName>
    <definedName name="OkresDo" localSheetId="26">#REF!</definedName>
    <definedName name="OkresDo" localSheetId="28">#REF!</definedName>
    <definedName name="OkresDo" localSheetId="27">#REF!</definedName>
    <definedName name="OkresDo" localSheetId="10">#REF!</definedName>
    <definedName name="OkresDo" localSheetId="4">#REF!</definedName>
    <definedName name="OkresDo" localSheetId="13">#REF!</definedName>
    <definedName name="OkresDo" localSheetId="11">#REF!</definedName>
    <definedName name="OkresDo" localSheetId="12">#REF!</definedName>
    <definedName name="OkresDo">#REF!</definedName>
    <definedName name="OkresOd" localSheetId="26">#REF!</definedName>
    <definedName name="OkresOd" localSheetId="28">#REF!</definedName>
    <definedName name="OkresOd" localSheetId="27">#REF!</definedName>
    <definedName name="OkresOd" localSheetId="10">#REF!</definedName>
    <definedName name="OkresOd" localSheetId="4">#REF!</definedName>
    <definedName name="OkresOd" localSheetId="13">#REF!</definedName>
    <definedName name="OkresOd" localSheetId="11">#REF!</definedName>
    <definedName name="OkresOd" localSheetId="12">#REF!</definedName>
    <definedName name="OkresOd">#REF!</definedName>
    <definedName name="Okresy" localSheetId="26">#REF!</definedName>
    <definedName name="Okresy" localSheetId="28">#REF!</definedName>
    <definedName name="Okresy" localSheetId="27">#REF!</definedName>
    <definedName name="Okresy" localSheetId="10">#REF!</definedName>
    <definedName name="Okresy" localSheetId="4">#REF!</definedName>
    <definedName name="Okresy" localSheetId="13">#REF!</definedName>
    <definedName name="Okresy" localSheetId="11">#REF!</definedName>
    <definedName name="Okresy" localSheetId="12">#REF!</definedName>
    <definedName name="Okresy">#REF!</definedName>
    <definedName name="OLE_LINK2" localSheetId="40">'BS_Group (prev.)'!$B$47</definedName>
    <definedName name="OLE_LINK24" localSheetId="9">'Com_inc_Group'!#REF!</definedName>
    <definedName name="OLE_LINK25" localSheetId="9">'Com_inc_Group'!#REF!</definedName>
    <definedName name="OLE_LINK26" localSheetId="9">'Com_inc_Group'!#REF!</definedName>
    <definedName name="OLE_LINK27" localSheetId="9">'Com_inc_Group'!#REF!</definedName>
    <definedName name="OLE_LINK28" localSheetId="9">'Com_inc_Group'!#REF!</definedName>
    <definedName name="opole" localSheetId="26">#REF!</definedName>
    <definedName name="opole" localSheetId="28">#REF!</definedName>
    <definedName name="opole" localSheetId="27">#REF!</definedName>
    <definedName name="opole" localSheetId="10">#REF!</definedName>
    <definedName name="opole" localSheetId="4">#REF!</definedName>
    <definedName name="opole" localSheetId="13">#REF!</definedName>
    <definedName name="opole" localSheetId="11">#REF!</definedName>
    <definedName name="opole" localSheetId="12">#REF!</definedName>
    <definedName name="opole">#REF!</definedName>
    <definedName name="period" localSheetId="26">'[2]Main'!$C$38:$C$53</definedName>
    <definedName name="period" localSheetId="28">'[2]Main'!$C$38:$C$53</definedName>
    <definedName name="period" localSheetId="27">'[2]Main'!$C$38:$C$53</definedName>
    <definedName name="period" localSheetId="29">'[2]Main'!$C$38:$C$53</definedName>
    <definedName name="period" localSheetId="36">'[2]Main'!$C$38:$C$53</definedName>
    <definedName name="period" localSheetId="38">'[2]Main'!$C$38:$C$53</definedName>
    <definedName name="period" localSheetId="31">'[2]Main'!$C$38:$C$53</definedName>
    <definedName name="period" localSheetId="37">'[2]Main'!$C$38:$C$53</definedName>
    <definedName name="period" localSheetId="35">'[2]Main'!$C$38:$C$53</definedName>
    <definedName name="period" localSheetId="33">'[2]Main'!$C$38:$C$53</definedName>
    <definedName name="period" localSheetId="34">'[2]Main'!$C$38:$C$53</definedName>
    <definedName name="period" localSheetId="32">'[2]Main'!$C$38:$C$53</definedName>
    <definedName name="period" localSheetId="30">'[2]Main'!$C$38:$C$53</definedName>
    <definedName name="period" localSheetId="25">'[3]Main'!$C$38:$C$53</definedName>
    <definedName name="period" localSheetId="23">'[3]Main'!$C$38:$C$53</definedName>
    <definedName name="period">'[3]Main'!$C$38:$C$53</definedName>
    <definedName name="Pi" localSheetId="26">OFFSET(#REF!,COUNTA(#REF!)-'ALE_PEO impact 1Q 2018'!liczba_miesięcy,0,'ALE_PEO impact 1Q 2018'!liczba_miesięcy,1)</definedName>
    <definedName name="Pi" localSheetId="28">OFFSET(#REF!,COUNTA(#REF!)-'ALE_PEO impact 4Q 2017'!liczba_miesięcy,0,'ALE_PEO impact 4Q 2017'!liczba_miesięcy,1)</definedName>
    <definedName name="Pi" localSheetId="27">OFFSET(#REF!,COUNTA(#REF!)-'ALE_PEO impact FY 2017'!liczba_miesięcy,0,'ALE_PEO impact FY 2017'!liczba_miesięcy,1)</definedName>
    <definedName name="Pi" localSheetId="29">OFFSET(#REF!,COUNTA(#REF!)-'ALE_PEO impact H1 2017'!liczba_miesięcy,0,'ALE_PEO impact H1 2017'!liczba_miesięcy,1)</definedName>
    <definedName name="Pi" localSheetId="31">OFFSET(#REF!,COUNTA(#REF!)-'Alior_impact_1q2017'!liczba_miesięcy,0,'Alior_impact_1q2017'!liczba_miesięcy,1)</definedName>
    <definedName name="Pi" localSheetId="10">OFFSET(#REF!,COUNTA(#REF!)-'Alior_PEO P&amp;L'!liczba_miesięcy,0,'Alior_PEO P&amp;L'!liczba_miesięcy,1)</definedName>
    <definedName name="Pi" localSheetId="4">OFFSET(#REF!,COUNTA(#REF!)-'ALR_PEO BS'!liczba_miesięcy,0,'ALR_PEO BS'!liczba_miesięcy,1)</definedName>
    <definedName name="Pi" localSheetId="30">OFFSET(#REF!,COUNTA(#REF!)-'ALR_PEO impact Q2 2017'!liczba_miesięcy,0,'ALR_PEO impact Q2 2017'!liczba_miesięcy,1)</definedName>
    <definedName name="Pi" localSheetId="6">OFFSET(#REF!,COUNTA(#REF!)-liczba_miesięcy,0,liczba_miesięcy,1)</definedName>
    <definedName name="Pi" localSheetId="14">OFFSET(#REF!,COUNTA(#REF!)-'segm_2017_9M'!liczba_miesięcy,0,'segm_2017_9M'!liczba_miesięcy,1)</definedName>
    <definedName name="Pi" localSheetId="16">OFFSET(#REF!,COUNTA(#REF!)-'segm_2017_H1'!liczba_miesięcy,0,'segm_2017_H1'!liczba_miesięcy,1)</definedName>
    <definedName name="Pi" localSheetId="18">OFFSET(#REF!,COUNTA(#REF!)-'segm_2017_q1'!liczba_miesięcy,0,'segm_2017_q1'!liczba_miesięcy,1)</definedName>
    <definedName name="Pi" localSheetId="17">OFFSET(#REF!,COUNTA(#REF!)-'segm_2017_q2'!liczba_miesięcy,0,'segm_2017_q2'!liczba_miesięcy,1)</definedName>
    <definedName name="Pi" localSheetId="15">OFFSET(#REF!,COUNTA(#REF!)-'segm_2017_Q3'!liczba_miesięcy,0,'segm_2017_Q3'!liczba_miesięcy,1)</definedName>
    <definedName name="Pi" localSheetId="13">OFFSET(#REF!,COUNTA(#REF!)-'segm_2017_Q4'!liczba_miesięcy,0,'segm_2017_Q4'!liczba_miesięcy,1)</definedName>
    <definedName name="Pi" localSheetId="11">OFFSET(#REF!,COUNTA(#REF!)-'segm_2018_Q1'!liczba_miesięcy,0,'segm_2018_Q1'!liczba_miesięcy,1)</definedName>
    <definedName name="Pi" localSheetId="12">OFFSET(#REF!,COUNTA(#REF!)-'segm_FY_2017'!liczba_miesięcy,0,'segm_FY_2017'!liczba_miesięcy,1)</definedName>
    <definedName name="Pi" localSheetId="7">OFFSET(#REF!,COUNTA(#REF!)-liczba_miesięcy,0,liczba_miesięcy,1)</definedName>
    <definedName name="Pi">OFFSET(#REF!,COUNTA(#REF!)-liczba_miesięcy,0,liczba_miesięcy,1)</definedName>
    <definedName name="pion_pv_centrala">'[16]centrala'!$J$1</definedName>
    <definedName name="PJ" localSheetId="26">OFFSET(#REF!,COUNTA(#REF!)-'ALE_PEO impact 1Q 2018'!liczba_miesięcy,0,'ALE_PEO impact 1Q 2018'!liczba_miesięcy,1)</definedName>
    <definedName name="PJ" localSheetId="28">OFFSET(#REF!,COUNTA(#REF!)-'ALE_PEO impact 4Q 2017'!liczba_miesięcy,0,'ALE_PEO impact 4Q 2017'!liczba_miesięcy,1)</definedName>
    <definedName name="PJ" localSheetId="27">OFFSET(#REF!,COUNTA(#REF!)-'ALE_PEO impact FY 2017'!liczba_miesięcy,0,'ALE_PEO impact FY 2017'!liczba_miesięcy,1)</definedName>
    <definedName name="PJ" localSheetId="29">OFFSET(#REF!,COUNTA(#REF!)-'ALE_PEO impact H1 2017'!liczba_miesięcy,0,'ALE_PEO impact H1 2017'!liczba_miesięcy,1)</definedName>
    <definedName name="PJ" localSheetId="31">OFFSET(#REF!,COUNTA(#REF!)-'Alior_impact_1q2017'!liczba_miesięcy,0,'Alior_impact_1q2017'!liczba_miesięcy,1)</definedName>
    <definedName name="PJ" localSheetId="10">OFFSET(#REF!,COUNTA(#REF!)-'Alior_PEO P&amp;L'!liczba_miesięcy,0,'Alior_PEO P&amp;L'!liczba_miesięcy,1)</definedName>
    <definedName name="PJ" localSheetId="4">OFFSET(#REF!,COUNTA(#REF!)-'ALR_PEO BS'!liczba_miesięcy,0,'ALR_PEO BS'!liczba_miesięcy,1)</definedName>
    <definedName name="PJ" localSheetId="30">OFFSET(#REF!,COUNTA(#REF!)-'ALR_PEO impact Q2 2017'!liczba_miesięcy,0,'ALR_PEO impact Q2 2017'!liczba_miesięcy,1)</definedName>
    <definedName name="PJ" localSheetId="6">OFFSET(#REF!,COUNTA(#REF!)-liczba_miesięcy,0,liczba_miesięcy,1)</definedName>
    <definedName name="PJ" localSheetId="14">OFFSET(#REF!,COUNTA(#REF!)-'segm_2017_9M'!liczba_miesięcy,0,'segm_2017_9M'!liczba_miesięcy,1)</definedName>
    <definedName name="PJ" localSheetId="16">OFFSET(#REF!,COUNTA(#REF!)-'segm_2017_H1'!liczba_miesięcy,0,'segm_2017_H1'!liczba_miesięcy,1)</definedName>
    <definedName name="PJ" localSheetId="18">OFFSET(#REF!,COUNTA(#REF!)-'segm_2017_q1'!liczba_miesięcy,0,'segm_2017_q1'!liczba_miesięcy,1)</definedName>
    <definedName name="PJ" localSheetId="17">OFFSET(#REF!,COUNTA(#REF!)-'segm_2017_q2'!liczba_miesięcy,0,'segm_2017_q2'!liczba_miesięcy,1)</definedName>
    <definedName name="PJ" localSheetId="15">OFFSET(#REF!,COUNTA(#REF!)-'segm_2017_Q3'!liczba_miesięcy,0,'segm_2017_Q3'!liczba_miesięcy,1)</definedName>
    <definedName name="PJ" localSheetId="13">OFFSET(#REF!,COUNTA(#REF!)-'segm_2017_Q4'!liczba_miesięcy,0,'segm_2017_Q4'!liczba_miesięcy,1)</definedName>
    <definedName name="PJ" localSheetId="11">OFFSET(#REF!,COUNTA(#REF!)-'segm_2018_Q1'!liczba_miesięcy,0,'segm_2018_Q1'!liczba_miesięcy,1)</definedName>
    <definedName name="PJ" localSheetId="12">OFFSET(#REF!,COUNTA(#REF!)-'segm_FY_2017'!liczba_miesięcy,0,'segm_FY_2017'!liczba_miesięcy,1)</definedName>
    <definedName name="PJ" localSheetId="7">OFFSET(#REF!,COUNTA(#REF!)-liczba_miesięcy,0,liczba_miesięcy,1)</definedName>
    <definedName name="PJ">OFFSET(#REF!,COUNTA(#REF!)-liczba_miesięcy,0,liczba_miesięcy,1)</definedName>
    <definedName name="pkpd_Gdańsk">OFFSET('[36]POU_Gdańsk'!$AQ$14,0,0,1,COUNTA('[36]POU_Gdańsk'!$AQ$14:$BB$14))</definedName>
    <definedName name="pkpd_Gdańsk_05">OFFSET('[36]POU_Gdańsk'!$AQ$72,0,0,1,COUNTA('[36]POU_Gdańsk'!$AQ$14:$BB$14))</definedName>
    <definedName name="pkpd_Katowice">OFFSET('[36]POU_Katowice'!$AQ$14,0,0,1,COUNTA('[36]POU_Katowice'!$AQ$14:$BB$14))</definedName>
    <definedName name="pkpd_Katowice_05">OFFSET('[36]POU_Katowice'!$AQ$72,0,0,1,COUNTA('[36]POU_Katowice'!$AQ$14:$BB$14))</definedName>
    <definedName name="pkpd_Kraków">OFFSET('[36]POU_Kraków'!$AQ$14,0,0,1,COUNTA('[36]POU_Kraków'!$AQ$14:$BB$14))</definedName>
    <definedName name="pkpd_Kraków_05">OFFSET('[36]POU_Kraków'!$AQ$72,0,0,1,COUNTA('[36]POU_Kraków'!$AQ$14:$BB$14))</definedName>
    <definedName name="pkpd_Lublin">OFFSET('[36]POU_Lublin'!$AQ$14,0,0,1,COUNTA('[36]POU_Lublin'!$AQ$14:$BB$14))</definedName>
    <definedName name="pkpd_Lublin_05">OFFSET('[36]POU_Lublin'!$AQ$72,0,0,1,COUNTA('[36]POU_Lublin'!$AQ$14:$BB$14))</definedName>
    <definedName name="pkpd_Łódź">OFFSET('[36]POU_Łódź'!$AQ$14,0,0,1,COUNTA('[36]POU_Łódź'!$AQ$14:$BB$14))</definedName>
    <definedName name="pkpd_Łódź_05">OFFSET('[36]POU_Łódź'!$AQ$72,0,0,1,COUNTA('[36]POU_Łódź'!$AQ$14:$BB$14))</definedName>
    <definedName name="pkpd_Poznań">OFFSET('[36]POU_Poznań'!$AQ$14,0,0,1,COUNTA('[36]POU_Poznań'!$AQ$14:$BB$14))</definedName>
    <definedName name="pkpd_Poznań_05">OFFSET('[36]POU_Poznań'!$AQ$72,0,0,1,COUNTA('[36]POU_Poznań'!$AQ$14:$BB$14))</definedName>
    <definedName name="pkpd_Szczecin">OFFSET('[36]POU_Szczecin'!$AQ$14,0,0,1,COUNTA('[36]POU_Szczecin'!$AQ$14:$BB$14))</definedName>
    <definedName name="pkpd_Szczecin_05">OFFSET('[36]POU_Szczecin'!$AQ$72,0,0,1,COUNTA('[36]POU_Szczecin'!$AQ$14:$BB$14))</definedName>
    <definedName name="pkpd_total">OFFSET('[36]POU_total'!$AQ$14,0,0,1,COUNTA('[36]POU_total'!$AQ$14:$BB$14))</definedName>
    <definedName name="pkpd_total_05">OFFSET('[36]POU_total'!$AQ$72,0,0,1,COUNTA('[36]POU_total'!$AQ$14:$BB$14))</definedName>
    <definedName name="pkpd_Warszawa">OFFSET('[36]POU_Warszawa'!$AQ$14,0,0,1,COUNTA('[36]POU_Warszawa'!$AQ$14:$BB$14))</definedName>
    <definedName name="pkpd_Warszawa_05">OFFSET('[36]POU_Warszawa'!$AQ$72,0,0,1,COUNTA('[36]POU_Warszawa'!$AQ$14:$BB$14))</definedName>
    <definedName name="pkpd_Wrocław">OFFSET('[36]POU_Wrocław'!$AQ$14,0,0,1,COUNTA('[36]POU_Wrocław'!$AQ$14:$BB$14))</definedName>
    <definedName name="pkpd_Wrocław_05">OFFSET('[36]POU_Wrocław'!$AQ$72,0,0,1,COUNTA('[36]POU_Wrocław'!$AQ$14:$BB$14))</definedName>
    <definedName name="planuje_">'[39]sterujący'!$B$7</definedName>
    <definedName name="podatki">'[32]dane'!$C$7</definedName>
    <definedName name="podkar" localSheetId="26">#REF!</definedName>
    <definedName name="podkar" localSheetId="28">#REF!</definedName>
    <definedName name="podkar" localSheetId="27">#REF!</definedName>
    <definedName name="podkar" localSheetId="10">#REF!</definedName>
    <definedName name="podkar" localSheetId="4">#REF!</definedName>
    <definedName name="podkar" localSheetId="13">#REF!</definedName>
    <definedName name="podkar" localSheetId="11">#REF!</definedName>
    <definedName name="podkar" localSheetId="12">#REF!</definedName>
    <definedName name="podkar">#REF!</definedName>
    <definedName name="podlas" localSheetId="26">#REF!</definedName>
    <definedName name="podlas" localSheetId="28">#REF!</definedName>
    <definedName name="podlas" localSheetId="27">#REF!</definedName>
    <definedName name="podlas" localSheetId="10">#REF!</definedName>
    <definedName name="podlas" localSheetId="4">#REF!</definedName>
    <definedName name="podlas" localSheetId="13">#REF!</definedName>
    <definedName name="podlas" localSheetId="11">#REF!</definedName>
    <definedName name="podlas" localSheetId="12">#REF!</definedName>
    <definedName name="podlas">#REF!</definedName>
    <definedName name="pomors" localSheetId="26">#REF!</definedName>
    <definedName name="pomors" localSheetId="28">#REF!</definedName>
    <definedName name="pomors" localSheetId="27">#REF!</definedName>
    <definedName name="pomors" localSheetId="10">#REF!</definedName>
    <definedName name="pomors" localSheetId="4">#REF!</definedName>
    <definedName name="pomors" localSheetId="13">#REF!</definedName>
    <definedName name="pomors" localSheetId="11">#REF!</definedName>
    <definedName name="pomors" localSheetId="12">#REF!</definedName>
    <definedName name="pomors">#REF!</definedName>
    <definedName name="prod" localSheetId="26">#REF!</definedName>
    <definedName name="prod" localSheetId="28">#REF!</definedName>
    <definedName name="prod" localSheetId="27">#REF!</definedName>
    <definedName name="prod" localSheetId="10">#REF!</definedName>
    <definedName name="prod" localSheetId="4">#REF!</definedName>
    <definedName name="prod" localSheetId="13">#REF!</definedName>
    <definedName name="prod" localSheetId="11">#REF!</definedName>
    <definedName name="prod" localSheetId="12">#REF!</definedName>
    <definedName name="prod">#REF!</definedName>
    <definedName name="produkt" localSheetId="37">[23]!Tabela7[Kod]</definedName>
    <definedName name="produkt" localSheetId="25">[23]!Tabela7[Kod]</definedName>
    <definedName name="produkt" localSheetId="23">[23]!Tabela7[Kod]</definedName>
    <definedName name="produkt">[23]!Tabela7[Kod]</definedName>
    <definedName name="projekt" localSheetId="37">[23]!Tabela8[Kod]</definedName>
    <definedName name="projekt" localSheetId="25">[23]!Tabela8[Kod]</definedName>
    <definedName name="projekt" localSheetId="23">[23]!Tabela8[Kod]</definedName>
    <definedName name="projekt">[23]!Tabela8[Kod]</definedName>
    <definedName name="przeniesienie_wklej">'[21]techniczny'!$Z$29:$AK$29</definedName>
    <definedName name="Przychody_2010_spr">'[19]19b-lokaty'!$DG$105</definedName>
    <definedName name="Przychody_2010_wklej">'[19]19b-lokaty'!$CU$96:$DF$106</definedName>
    <definedName name="przychody_2011_kopiuj">'[19]19b-lokaty'!$DL$65:$DW$75</definedName>
    <definedName name="Przychody_2011_spr">'[19]19b-lokaty'!$DX$105</definedName>
    <definedName name="Przychody_2011_wklej">'[19]19b-lokaty'!$DL$96:$DW$106</definedName>
    <definedName name="przychody_kopiuj">'[21]lokaty'!$AC$58:$AN$66</definedName>
    <definedName name="Przychody_spr">'[21]lokaty'!$AP$94</definedName>
    <definedName name="Przychody_wklej">'[21]lokaty'!$AC$85:$AN$9391</definedName>
    <definedName name="pzuzpion">'[16]PZU'!$D$2</definedName>
    <definedName name="q">#N/A</definedName>
    <definedName name="qw" localSheetId="26">#REF!</definedName>
    <definedName name="qw" localSheetId="28">#REF!</definedName>
    <definedName name="qw" localSheetId="27">#REF!</definedName>
    <definedName name="qw" localSheetId="10">#REF!</definedName>
    <definedName name="qw" localSheetId="4">#REF!</definedName>
    <definedName name="qw" localSheetId="13">#REF!</definedName>
    <definedName name="qw" localSheetId="11">#REF!</definedName>
    <definedName name="qw" localSheetId="12">#REF!</definedName>
    <definedName name="qw">#REF!</definedName>
    <definedName name="rabat_uslugi">0.15</definedName>
    <definedName name="Rabat4">'[40]Start'!$B$13</definedName>
    <definedName name="Rabat4_naz">'[40]Start'!$A$13</definedName>
    <definedName name="raporcik">'[16]centrala'!$E$3</definedName>
    <definedName name="Rates" localSheetId="26">#REF!</definedName>
    <definedName name="Rates" localSheetId="28">#REF!</definedName>
    <definedName name="Rates" localSheetId="27">#REF!</definedName>
    <definedName name="Rates" localSheetId="10">#REF!</definedName>
    <definedName name="Rates" localSheetId="4">#REF!</definedName>
    <definedName name="Rates" localSheetId="13">#REF!</definedName>
    <definedName name="Rates" localSheetId="11">#REF!</definedName>
    <definedName name="Rates" localSheetId="12">#REF!</definedName>
    <definedName name="Rates">#REF!</definedName>
    <definedName name="RD">'[42]OR by Region Yearly projection'!$HS$2</definedName>
    <definedName name="rok">'[17]Sheet1'!$B$4</definedName>
    <definedName name="rozcis2610" localSheetId="26">#REF!</definedName>
    <definedName name="rozcis2610" localSheetId="28">#REF!</definedName>
    <definedName name="rozcis2610" localSheetId="27">#REF!</definedName>
    <definedName name="rozcis2610" localSheetId="10">#REF!</definedName>
    <definedName name="rozcis2610" localSheetId="4">#REF!</definedName>
    <definedName name="rozcis2610" localSheetId="13">#REF!</definedName>
    <definedName name="rozcis2610" localSheetId="11">#REF!</definedName>
    <definedName name="rozcis2610" localSheetId="12">#REF!</definedName>
    <definedName name="rozcis2610">#REF!</definedName>
    <definedName name="rozcis3640" localSheetId="26">#REF!</definedName>
    <definedName name="rozcis3640" localSheetId="28">#REF!</definedName>
    <definedName name="rozcis3640" localSheetId="27">#REF!</definedName>
    <definedName name="rozcis3640" localSheetId="10">#REF!</definedName>
    <definedName name="rozcis3640" localSheetId="4">#REF!</definedName>
    <definedName name="rozcis3640" localSheetId="13">#REF!</definedName>
    <definedName name="rozcis3640" localSheetId="11">#REF!</definedName>
    <definedName name="rozcis3640" localSheetId="12">#REF!</definedName>
    <definedName name="rozcis3640">#REF!</definedName>
    <definedName name="rozcis3662" localSheetId="26">#REF!</definedName>
    <definedName name="rozcis3662" localSheetId="28">#REF!</definedName>
    <definedName name="rozcis3662" localSheetId="27">#REF!</definedName>
    <definedName name="rozcis3662" localSheetId="10">#REF!</definedName>
    <definedName name="rozcis3662" localSheetId="4">#REF!</definedName>
    <definedName name="rozcis3662" localSheetId="13">#REF!</definedName>
    <definedName name="rozcis3662" localSheetId="11">#REF!</definedName>
    <definedName name="rozcis3662" localSheetId="12">#REF!</definedName>
    <definedName name="rozcis3662">#REF!</definedName>
    <definedName name="rozcis7206" localSheetId="26">#REF!</definedName>
    <definedName name="rozcis7206" localSheetId="28">#REF!</definedName>
    <definedName name="rozcis7206" localSheetId="27">#REF!</definedName>
    <definedName name="rozcis7206" localSheetId="10">#REF!</definedName>
    <definedName name="rozcis7206" localSheetId="4">#REF!</definedName>
    <definedName name="rozcis7206" localSheetId="13">#REF!</definedName>
    <definedName name="rozcis7206" localSheetId="11">#REF!</definedName>
    <definedName name="rozcis7206" localSheetId="12">#REF!</definedName>
    <definedName name="rozcis7206">#REF!</definedName>
    <definedName name="różnica_2010_PG_wklej">'[19]19b-lokaty'!$GM$65:$GM$75</definedName>
    <definedName name="różnica_2011_PG_kopiuj">'[19]19b-lokaty'!$GX$65:$GX$75</definedName>
    <definedName name="różnica_2011_PG_wklej">'[19]19b-lokaty'!$GZ$65:$GZ$75</definedName>
    <definedName name="różnica_PG_kopiuj">'[21]lokaty'!$AT$58:$AT$66</definedName>
    <definedName name="różnica_PG_wklej">'[21]lokaty'!$AV$57:$AV$65</definedName>
    <definedName name="s" localSheetId="26">#REF!</definedName>
    <definedName name="s" localSheetId="28">#REF!</definedName>
    <definedName name="s" localSheetId="27">#REF!</definedName>
    <definedName name="s" localSheetId="10">#REF!</definedName>
    <definedName name="s" localSheetId="4">#REF!</definedName>
    <definedName name="s" localSheetId="13">#REF!</definedName>
    <definedName name="s" localSheetId="11">#REF!</definedName>
    <definedName name="s" localSheetId="12">#REF!</definedName>
    <definedName name="s">#REF!</definedName>
    <definedName name="s_03_pl">'[43]składka'!$B$4</definedName>
    <definedName name="s_03_pw">'[43]składka'!$B$5</definedName>
    <definedName name="s_04">'[43]składka'!$B$6</definedName>
    <definedName name="SamA" localSheetId="26">#REF!</definedName>
    <definedName name="SamA" localSheetId="28">#REF!</definedName>
    <definedName name="SamA" localSheetId="27">#REF!</definedName>
    <definedName name="SamA" localSheetId="10">#REF!</definedName>
    <definedName name="SamA" localSheetId="4">#REF!</definedName>
    <definedName name="SamA" localSheetId="13">#REF!</definedName>
    <definedName name="SamA" localSheetId="11">#REF!</definedName>
    <definedName name="SamA" localSheetId="12">#REF!</definedName>
    <definedName name="SamA">#REF!</definedName>
    <definedName name="SamA_ekspl" localSheetId="26">#REF!</definedName>
    <definedName name="SamA_ekspl" localSheetId="28">#REF!</definedName>
    <definedName name="SamA_ekspl" localSheetId="27">#REF!</definedName>
    <definedName name="SamA_ekspl" localSheetId="10">#REF!</definedName>
    <definedName name="SamA_ekspl" localSheetId="4">#REF!</definedName>
    <definedName name="SamA_ekspl" localSheetId="13">#REF!</definedName>
    <definedName name="SamA_ekspl" localSheetId="11">#REF!</definedName>
    <definedName name="SamA_ekspl" localSheetId="12">#REF!</definedName>
    <definedName name="SamA_ekspl">#REF!</definedName>
    <definedName name="SamB" localSheetId="26">#REF!</definedName>
    <definedName name="SamB" localSheetId="28">#REF!</definedName>
    <definedName name="SamB" localSheetId="27">#REF!</definedName>
    <definedName name="SamB" localSheetId="10">#REF!</definedName>
    <definedName name="SamB" localSheetId="4">#REF!</definedName>
    <definedName name="SamB" localSheetId="13">#REF!</definedName>
    <definedName name="SamB" localSheetId="11">#REF!</definedName>
    <definedName name="SamB" localSheetId="12">#REF!</definedName>
    <definedName name="SamB">#REF!</definedName>
    <definedName name="SamB_ekspl" localSheetId="26">#REF!</definedName>
    <definedName name="SamB_ekspl" localSheetId="28">#REF!</definedName>
    <definedName name="SamB_ekspl" localSheetId="27">#REF!</definedName>
    <definedName name="SamB_ekspl" localSheetId="10">#REF!</definedName>
    <definedName name="SamB_ekspl" localSheetId="4">#REF!</definedName>
    <definedName name="SamB_ekspl" localSheetId="13">#REF!</definedName>
    <definedName name="SamB_ekspl" localSheetId="11">#REF!</definedName>
    <definedName name="SamB_ekspl" localSheetId="12">#REF!</definedName>
    <definedName name="SamB_ekspl">#REF!</definedName>
    <definedName name="SamC" localSheetId="26">#REF!</definedName>
    <definedName name="SamC" localSheetId="28">#REF!</definedName>
    <definedName name="SamC" localSheetId="27">#REF!</definedName>
    <definedName name="SamC" localSheetId="10">#REF!</definedName>
    <definedName name="SamC" localSheetId="4">#REF!</definedName>
    <definedName name="SamC" localSheetId="13">#REF!</definedName>
    <definedName name="SamC" localSheetId="11">#REF!</definedName>
    <definedName name="SamC" localSheetId="12">#REF!</definedName>
    <definedName name="SamC">#REF!</definedName>
    <definedName name="SamC_ekspl" localSheetId="26">#REF!</definedName>
    <definedName name="SamC_ekspl" localSheetId="28">#REF!</definedName>
    <definedName name="SamC_ekspl" localSheetId="27">#REF!</definedName>
    <definedName name="SamC_ekspl" localSheetId="10">#REF!</definedName>
    <definedName name="SamC_ekspl" localSheetId="4">#REF!</definedName>
    <definedName name="SamC_ekspl" localSheetId="13">#REF!</definedName>
    <definedName name="SamC_ekspl" localSheetId="11">#REF!</definedName>
    <definedName name="SamC_ekspl" localSheetId="12">#REF!</definedName>
    <definedName name="SamC_ekspl">#REF!</definedName>
    <definedName name="scenario" localSheetId="26">'[2]Main'!$A$38:$A$41</definedName>
    <definedName name="scenario" localSheetId="28">'[2]Main'!$A$38:$A$41</definedName>
    <definedName name="scenario" localSheetId="27">'[2]Main'!$A$38:$A$41</definedName>
    <definedName name="scenario" localSheetId="29">'[2]Main'!$A$38:$A$41</definedName>
    <definedName name="scenario" localSheetId="36">'[2]Main'!$A$38:$A$41</definedName>
    <definedName name="scenario" localSheetId="38">'[2]Main'!$A$38:$A$41</definedName>
    <definedName name="scenario" localSheetId="31">'[2]Main'!$A$38:$A$41</definedName>
    <definedName name="scenario" localSheetId="37">'[2]Main'!$A$38:$A$41</definedName>
    <definedName name="scenario" localSheetId="35">'[2]Main'!$A$38:$A$41</definedName>
    <definedName name="scenario" localSheetId="33">'[2]Main'!$A$38:$A$41</definedName>
    <definedName name="scenario" localSheetId="34">'[2]Main'!$A$38:$A$41</definedName>
    <definedName name="scenario" localSheetId="32">'[2]Main'!$A$38:$A$41</definedName>
    <definedName name="scenario" localSheetId="30">'[2]Main'!$A$38:$A$41</definedName>
    <definedName name="scenario" localSheetId="25">'[3]Main'!$A$38:$A$41</definedName>
    <definedName name="scenario" localSheetId="23">'[3]Main'!$A$38:$A$41</definedName>
    <definedName name="scenario">'[3]Main'!$A$38:$A$41</definedName>
    <definedName name="Sheet1" localSheetId="26">#REF!</definedName>
    <definedName name="Sheet1" localSheetId="28">#REF!</definedName>
    <definedName name="Sheet1" localSheetId="27">#REF!</definedName>
    <definedName name="Sheet1" localSheetId="10">#REF!</definedName>
    <definedName name="Sheet1" localSheetId="4">#REF!</definedName>
    <definedName name="Sheet1" localSheetId="13">#REF!</definedName>
    <definedName name="Sheet1" localSheetId="11">#REF!</definedName>
    <definedName name="Sheet1" localSheetId="12">#REF!</definedName>
    <definedName name="Sheet1">#REF!</definedName>
    <definedName name="sheet2" localSheetId="26">#REF!</definedName>
    <definedName name="sheet2" localSheetId="28">#REF!</definedName>
    <definedName name="sheet2" localSheetId="27">#REF!</definedName>
    <definedName name="sheet2" localSheetId="10">#REF!</definedName>
    <definedName name="sheet2" localSheetId="4">#REF!</definedName>
    <definedName name="sheet2" localSheetId="13">#REF!</definedName>
    <definedName name="sheet2" localSheetId="11">#REF!</definedName>
    <definedName name="sheet2" localSheetId="12">#REF!</definedName>
    <definedName name="sheet2">#REF!</definedName>
    <definedName name="SiemensInstal">'[33]Dane ogólne'!$B$4</definedName>
    <definedName name="sk" localSheetId="37">[23]!Tabela6[Kod]</definedName>
    <definedName name="sk" localSheetId="25">[23]!Tabela6[Kod]</definedName>
    <definedName name="sk" localSheetId="23">[23]!Tabela6[Kod]</definedName>
    <definedName name="sk">[23]!Tabela6[Kod]</definedName>
    <definedName name="Składka_na_PPE" localSheetId="26">#REF!</definedName>
    <definedName name="Składka_na_PPE" localSheetId="28">#REF!</definedName>
    <definedName name="Składka_na_PPE" localSheetId="27">#REF!</definedName>
    <definedName name="Składka_na_PPE" localSheetId="10">#REF!</definedName>
    <definedName name="Składka_na_PPE" localSheetId="4">#REF!</definedName>
    <definedName name="Składka_na_PPE" localSheetId="13">#REF!</definedName>
    <definedName name="Składka_na_PPE" localSheetId="11">#REF!</definedName>
    <definedName name="Składka_na_PPE" localSheetId="12">#REF!</definedName>
    <definedName name="Składka_na_PPE">#REF!</definedName>
    <definedName name="slask" localSheetId="26">#REF!</definedName>
    <definedName name="slask" localSheetId="28">#REF!</definedName>
    <definedName name="slask" localSheetId="27">#REF!</definedName>
    <definedName name="slask" localSheetId="10">#REF!</definedName>
    <definedName name="slask" localSheetId="4">#REF!</definedName>
    <definedName name="slask" localSheetId="13">#REF!</definedName>
    <definedName name="slask" localSheetId="11">#REF!</definedName>
    <definedName name="slask" localSheetId="12">#REF!</definedName>
    <definedName name="slask">#REF!</definedName>
    <definedName name="sPTcirwD">'[44]zbiorcza11v7'!$D$10</definedName>
    <definedName name="sPTcirwK">'[44]zbiorcza11v7'!$D$19</definedName>
    <definedName name="sPTcirwR">'[44]zbiorcza11v7'!$D$3</definedName>
    <definedName name="sPTwD">'[44]zbiorcza11v7'!$D$9</definedName>
    <definedName name="sPTwK">'[44]zbiorcza11v7'!$D$16</definedName>
    <definedName name="sPTwR">'[44]zbiorcza11v7'!$D$2</definedName>
    <definedName name="srednia_lisg_Gdańsk">OFFSET('[36]POU_Gdańsk'!$AQ$16,0,0,1,COUNTA('[36]POU_Gdańsk'!$AQ$16:$BB$16))</definedName>
    <definedName name="srednia_lisg_Katowice">OFFSET('[36]POU_Katowice'!$AQ$16,0,0,1,COUNTA('[36]POU_Katowice'!$AQ$16:$BB$16))</definedName>
    <definedName name="srednia_lisg_Kraków">OFFSET('[36]POU_Kraków'!$AQ$16,0,0,1,COUNTA('[36]POU_Kraków'!$AQ$16:$BB$16))</definedName>
    <definedName name="srednia_lisg_Lublin">OFFSET('[36]POU_Lublin'!$AQ$16,0,0,1,COUNTA('[36]POU_Lublin'!$AQ$16:$BB$16))</definedName>
    <definedName name="srednia_lisg_Łódź">OFFSET('[36]POU_Łódź'!$AQ$16,0,0,1,COUNTA('[36]POU_Łódź'!$AQ$16:$BB$16))</definedName>
    <definedName name="srednia_lisg_Poznań">OFFSET('[36]POU_Poznań'!$AQ$16,0,0,1,COUNTA('[36]POU_Poznań'!$AQ$16:$BB$16))</definedName>
    <definedName name="srednia_lisg_Szczecin">OFFSET('[36]POU_Szczecin'!$AQ$16,0,0,1,COUNTA('[36]POU_Szczecin'!$AQ$16:$BB$16))</definedName>
    <definedName name="srednia_lisg_total">OFFSET('[36]POU_total'!$AQ$16,0,0,1,COUNTA('[36]POU_total'!$AQ$16:$BB$16))</definedName>
    <definedName name="srednia_lisg_Warszawa">OFFSET('[36]POU_Warszawa'!$AQ$16,0,0,1,COUNTA('[36]POU_Warszawa'!$AQ$16:$BB$16))</definedName>
    <definedName name="srednia_lisg_Wrocław">OFFSET('[36]POU_Wrocław'!$AQ$16,0,0,1,COUNTA('[36]POU_Wrocław'!$AQ$16:$BB$16))</definedName>
    <definedName name="srednia_lsnp_Gdańsk">OFFSET('[36]POU_Gdańsk'!$AQ$17,0,0,1,COUNTA('[36]POU_Gdańsk'!$AQ$17:$BB$17))</definedName>
    <definedName name="srednia_lsnp_Katowice">OFFSET('[36]POU_Katowice'!$AQ$17,0,0,1,COUNTA('[36]POU_Katowice'!$AQ$17:$BB$17))</definedName>
    <definedName name="srednia_lsnp_Kraków">OFFSET('[36]POU_Kraków'!$AQ$17,0,0,1,COUNTA('[36]POU_Kraków'!$AQ$17:$BB$17))</definedName>
    <definedName name="srednia_lsnp_Lublin">OFFSET('[36]POU_Lublin'!$AQ$17,0,0,1,COUNTA('[36]POU_Lublin'!$AQ$17:$BB$17))</definedName>
    <definedName name="srednia_lsnp_Łódź">OFFSET('[36]POU_Łódź'!$AQ$17,0,0,1,COUNTA('[36]POU_Łódź'!$AQ$17:$BB$17))</definedName>
    <definedName name="srednia_lsnp_Poznań">OFFSET('[36]POU_Poznań'!$AQ$17,0,0,1,COUNTA('[36]POU_Poznań'!$AQ$17:$BB$17))</definedName>
    <definedName name="srednia_lsnp_Szczecin">OFFSET('[36]POU_Szczecin'!$AQ$17,0,0,1,COUNTA('[36]POU_Szczecin'!$AQ$17:$BB$17))</definedName>
    <definedName name="srednia_lsnp_total">OFFSET('[36]POU_total'!$AQ$17,0,0,1,COUNTA('[36]POU_total'!$AQ$17:$BB$17))</definedName>
    <definedName name="srednia_lsnp_Warszawa">OFFSET('[36]POU_Warszawa'!$AQ$17,0,0,1,COUNTA('[36]POU_Warszawa'!$AQ$17:$BB$17))</definedName>
    <definedName name="srednia_lsnp_Wrocław">OFFSET('[36]POU_Wrocław'!$AQ$17,0,0,1,COUNTA('[36]POU_Wrocław'!$AQ$17:$BB$17))</definedName>
    <definedName name="srednia_lswg_Gdańsk">OFFSET('[36]POU_Gdańsk'!$AQ$15,0,0,1,COUNTA('[36]POU_Gdańsk'!$AQ$15:$BB$15))</definedName>
    <definedName name="srednia_lswg_Katowice">OFFSET('[36]POU_Katowice'!$AQ$15,0,0,1,COUNTA('[36]POU_Katowice'!$AQ$15:$BB$15))</definedName>
    <definedName name="srednia_lswg_Kraków">OFFSET('[36]POU_Kraków'!$AQ$15,0,0,1,COUNTA('[36]POU_Kraków'!$AQ$15:$BB$15))</definedName>
    <definedName name="srednia_lswg_Lublin">OFFSET('[36]POU_Lublin'!$AQ$15,0,0,1,COUNTA('[36]POU_Lublin'!$AQ$15:$BB$15))</definedName>
    <definedName name="srednia_lswg_Łódź">OFFSET('[36]POU_Łódź'!$AQ$15,0,0,1,COUNTA('[36]POU_Łódź'!$AQ$15:$BB$15))</definedName>
    <definedName name="srednia_lswg_Poznań">OFFSET('[36]POU_Poznań'!$AQ$15,0,0,1,COUNTA('[36]POU_Poznań'!$AQ$15:$BB$15))</definedName>
    <definedName name="srednia_lswg_Szczecin">OFFSET('[36]POU_Szczecin'!$AQ$15,0,0,1,COUNTA('[36]POU_Szczecin'!$AQ$15:$BB$15))</definedName>
    <definedName name="srednia_lswg_total">OFFSET('[36]POU_total'!$AQ$15,0,0,1,COUNTA('[36]POU_total'!$AQ$15:$BB$15))</definedName>
    <definedName name="srednia_lswg_Warszawa">OFFSET('[36]POU_Warszawa'!$AQ$15,0,0,1,COUNTA('[36]POU_Warszawa'!$AQ$15:$BB$15))</definedName>
    <definedName name="srednia_lswg_Wrocław">OFFSET('[36]POU_Wrocław'!$AQ$15,0,0,1,COUNTA('[36]POU_Wrocław'!$AQ$15:$BB$15))</definedName>
    <definedName name="srednia_pkpd_Gdańsk">OFFSET('[36]POU_Gdańsk'!$AQ$55,0,0,1,COUNTA('[36]POU_Gdańsk'!$AQ$55:$BB$55))</definedName>
    <definedName name="srednia_pkpd_Katowice">OFFSET('[36]POU_Katowice'!$AQ$55,0,0,1,COUNTA('[36]POU_Katowice'!$AQ$55:$BB$55))</definedName>
    <definedName name="srednia_pkpd_Kraków">OFFSET('[36]POU_Kraków'!$AQ$55,0,0,1,COUNTA('[36]POU_Kraków'!$AQ$55:$BB$55))</definedName>
    <definedName name="srednia_pkpd_Lublin">OFFSET('[36]POU_Lublin'!$AQ$55,0,0,1,COUNTA('[36]POU_Lublin'!$AQ$55:$BB$55))</definedName>
    <definedName name="srednia_pkpd_Łódź">OFFSET('[36]POU_Łódź'!$AQ$55,0,0,1,COUNTA('[36]POU_Łódź'!$AQ$55:$BB$55))</definedName>
    <definedName name="srednia_pkpd_Poznań">OFFSET('[36]POU_Poznań'!$AQ$55,0,0,1,COUNTA('[36]POU_Poznań'!$AQ$55:$BB$55))</definedName>
    <definedName name="srednia_pkpd_Szczecin">OFFSET('[36]POU_Szczecin'!$AQ$55,0,0,1,COUNTA('[36]POU_Szczecin'!$AQ$55:$BB$55))</definedName>
    <definedName name="srednia_pkpd_total">OFFSET('[36]POU_total'!$AQ$55,0,0,1,COUNTA('[36]POU_total'!$AQ$55:$BB$55))</definedName>
    <definedName name="srednia_pkpd_Warszawa">OFFSET('[36]POU_Warszawa'!$AQ$55,0,0,1,COUNTA('[36]POU_Warszawa'!$AQ$55:$BB$55))</definedName>
    <definedName name="srednia_pkpd_Wrocław">OFFSET('[36]POU_Wrocław'!$AQ$55,0,0,1,COUNTA('[36]POU_Wrocław'!$AQ$55:$BB$55))</definedName>
    <definedName name="sRwD">'[44]zbiorcza11v7'!$D$13</definedName>
    <definedName name="sRwK">'[44]zbiorcza11v7'!$D$24</definedName>
    <definedName name="sRwR">'[44]zbiorcza11v7'!$D$6</definedName>
    <definedName name="st15u" localSheetId="26">#REF!</definedName>
    <definedName name="st15u" localSheetId="28">#REF!</definedName>
    <definedName name="st15u" localSheetId="27">#REF!</definedName>
    <definedName name="st15u" localSheetId="10">#REF!</definedName>
    <definedName name="st15u" localSheetId="4">#REF!</definedName>
    <definedName name="st15u" localSheetId="13">#REF!</definedName>
    <definedName name="st15u" localSheetId="11">#REF!</definedName>
    <definedName name="st15u" localSheetId="12">#REF!</definedName>
    <definedName name="st15u">#REF!</definedName>
    <definedName name="st24u" localSheetId="26">#REF!</definedName>
    <definedName name="st24u" localSheetId="28">#REF!</definedName>
    <definedName name="st24u" localSheetId="27">#REF!</definedName>
    <definedName name="st24u" localSheetId="10">#REF!</definedName>
    <definedName name="st24u" localSheetId="4">#REF!</definedName>
    <definedName name="st24u" localSheetId="13">#REF!</definedName>
    <definedName name="st24u" localSheetId="11">#REF!</definedName>
    <definedName name="st24u" localSheetId="12">#REF!</definedName>
    <definedName name="st24u">#REF!</definedName>
    <definedName name="ST42U" localSheetId="26">#REF!</definedName>
    <definedName name="ST42U" localSheetId="28">#REF!</definedName>
    <definedName name="ST42U" localSheetId="27">#REF!</definedName>
    <definedName name="ST42U" localSheetId="10">#REF!</definedName>
    <definedName name="ST42U" localSheetId="4">#REF!</definedName>
    <definedName name="ST42U" localSheetId="13">#REF!</definedName>
    <definedName name="ST42U" localSheetId="11">#REF!</definedName>
    <definedName name="ST42U" localSheetId="12">#REF!</definedName>
    <definedName name="ST42U">#REF!</definedName>
    <definedName name="stan_2007_wklej">'[45]28-bilans'!$AJ$9:$AK$9</definedName>
    <definedName name="stan_2009_kopiuj">'[46]28-bilans'!$BM$57:$BX$57</definedName>
    <definedName name="stan_2009_wklej">'[46]28-bilans'!$BM$9:$BX$9</definedName>
    <definedName name="stan_kopiuj">'[47]bilans'!$K$55:$V$55</definedName>
    <definedName name="stan_spr">'[21]bilans'!$AL$55</definedName>
    <definedName name="stan_wklej">'[47]bilans'!$K$7:$V$7</definedName>
    <definedName name="std_age">'[48]Wsp_rezerw'!$C$19</definedName>
    <definedName name="std_tar">'[48]Wsp_rezerw'!$C$12</definedName>
    <definedName name="sTPcirwD">'[44]zbiorcza11v7'!$D$12</definedName>
    <definedName name="sTPcirwK">'[44]zbiorcza11v7'!$D$23</definedName>
    <definedName name="sTPcirwR">'[44]zbiorcza11v7'!$D$5</definedName>
    <definedName name="sTPwD">'[44]zbiorcza11v7'!$D$11</definedName>
    <definedName name="sTPwK">'[44]zbiorcza11v7'!$D$20</definedName>
    <definedName name="sTPwR">'[44]zbiorcza11v7'!$D$4</definedName>
    <definedName name="Swiad_SU_CC">'[26]dodatki_statystyki'!$K$275</definedName>
    <definedName name="Swiad_SU_LC">'[26]dodatki_statystyki'!$K$366</definedName>
    <definedName name="Swiad_SU_LP">'[26]dodatki_statystyki'!$K$302</definedName>
    <definedName name="Swiad_SU_LS">'[26]dodatki_statystyki'!$K$284</definedName>
    <definedName name="Swiad_SU_OP">'[26]dodatki_statystyki'!$K$293</definedName>
    <definedName name="Swiad_SU_podst">'[26]współczynniki rezerwy'!$E$21</definedName>
    <definedName name="SWIAD_SU_TN">'[26]dodatki_statystyki'!$K$311</definedName>
    <definedName name="SWIAD_SU_TZ">'[26]dodatki_statystyki'!$K$321</definedName>
    <definedName name="Swiad_SU_WK">'[26]dodatki_statystyki'!$K$339</definedName>
    <definedName name="Swiad_SU_WP">'[26]dodatki_statystyki'!$K$347</definedName>
    <definedName name="Swiad_SU_ZM">'[26]dodatki_statystyki'!$K$357</definedName>
    <definedName name="Swiad_SU_ZZ">'[26]dodatki_statystyki'!$K$331</definedName>
    <definedName name="swieto" localSheetId="26">#REF!</definedName>
    <definedName name="swieto" localSheetId="28">#REF!</definedName>
    <definedName name="swieto" localSheetId="27">#REF!</definedName>
    <definedName name="swieto" localSheetId="10">#REF!</definedName>
    <definedName name="swieto" localSheetId="4">#REF!</definedName>
    <definedName name="swieto" localSheetId="13">#REF!</definedName>
    <definedName name="swieto" localSheetId="11">#REF!</definedName>
    <definedName name="swieto" localSheetId="12">#REF!</definedName>
    <definedName name="swieto">#REF!</definedName>
    <definedName name="średnia_liczba_swiadczen_gotowka_total">OFFSET('[36]POU_total'!$AQ$15,0,0,1,COUNTA('[36]POU_total'!$AQ$15:$BB$15))</definedName>
    <definedName name="TableName">"Dummy"</definedName>
    <definedName name="TelA" localSheetId="26">#REF!</definedName>
    <definedName name="TelA" localSheetId="28">#REF!</definedName>
    <definedName name="TelA" localSheetId="27">#REF!</definedName>
    <definedName name="TelA" localSheetId="10">#REF!</definedName>
    <definedName name="TelA" localSheetId="4">#REF!</definedName>
    <definedName name="TelA" localSheetId="13">#REF!</definedName>
    <definedName name="TelA" localSheetId="11">#REF!</definedName>
    <definedName name="TelA" localSheetId="12">#REF!</definedName>
    <definedName name="TelA">#REF!</definedName>
    <definedName name="TelB" localSheetId="26">#REF!</definedName>
    <definedName name="TelB" localSheetId="28">#REF!</definedName>
    <definedName name="TelB" localSheetId="27">#REF!</definedName>
    <definedName name="TelB" localSheetId="10">#REF!</definedName>
    <definedName name="TelB" localSheetId="4">#REF!</definedName>
    <definedName name="TelB" localSheetId="13">#REF!</definedName>
    <definedName name="TelB" localSheetId="11">#REF!</definedName>
    <definedName name="TelB" localSheetId="12">#REF!</definedName>
    <definedName name="TelB">#REF!</definedName>
    <definedName name="TelC" localSheetId="26">#REF!</definedName>
    <definedName name="TelC" localSheetId="28">#REF!</definedName>
    <definedName name="TelC" localSheetId="27">#REF!</definedName>
    <definedName name="TelC" localSheetId="10">#REF!</definedName>
    <definedName name="TelC" localSheetId="4">#REF!</definedName>
    <definedName name="TelC" localSheetId="13">#REF!</definedName>
    <definedName name="TelC" localSheetId="11">#REF!</definedName>
    <definedName name="TelC" localSheetId="12">#REF!</definedName>
    <definedName name="TelC">#REF!</definedName>
    <definedName name="term65_age">'[48]Wsp_rezerw'!$C$22</definedName>
    <definedName name="term65_tar">'[48]Wsp_rezerw'!$C$15</definedName>
    <definedName name="TM1REBUILDOPTION">1</definedName>
    <definedName name="Typ">'[29]Rozrachunki'!$E$5</definedName>
    <definedName name="Umowy" localSheetId="26">#REF!</definedName>
    <definedName name="Umowy" localSheetId="28">#REF!</definedName>
    <definedName name="Umowy" localSheetId="27">#REF!</definedName>
    <definedName name="Umowy" localSheetId="10">#REF!</definedName>
    <definedName name="Umowy" localSheetId="4">#REF!</definedName>
    <definedName name="Umowy" localSheetId="13">#REF!</definedName>
    <definedName name="Umowy" localSheetId="11">#REF!</definedName>
    <definedName name="Umowy" localSheetId="12">#REF!</definedName>
    <definedName name="Umowy">#REF!</definedName>
    <definedName name="ups1k5" localSheetId="26">#REF!</definedName>
    <definedName name="ups1k5" localSheetId="28">#REF!</definedName>
    <definedName name="ups1k5" localSheetId="27">#REF!</definedName>
    <definedName name="ups1k5" localSheetId="10">#REF!</definedName>
    <definedName name="ups1k5" localSheetId="4">#REF!</definedName>
    <definedName name="ups1k5" localSheetId="13">#REF!</definedName>
    <definedName name="ups1k5" localSheetId="11">#REF!</definedName>
    <definedName name="ups1k5" localSheetId="12">#REF!</definedName>
    <definedName name="ups1k5">#REF!</definedName>
    <definedName name="ups3k" localSheetId="26">#REF!</definedName>
    <definedName name="ups3k" localSheetId="28">#REF!</definedName>
    <definedName name="ups3k" localSheetId="27">#REF!</definedName>
    <definedName name="ups3k" localSheetId="10">#REF!</definedName>
    <definedName name="ups3k" localSheetId="4">#REF!</definedName>
    <definedName name="ups3k" localSheetId="13">#REF!</definedName>
    <definedName name="ups3k" localSheetId="11">#REF!</definedName>
    <definedName name="ups3k" localSheetId="12">#REF!</definedName>
    <definedName name="ups3k">#REF!</definedName>
    <definedName name="ups3kVA" localSheetId="26">#REF!</definedName>
    <definedName name="ups3kVA" localSheetId="28">#REF!</definedName>
    <definedName name="ups3kVA" localSheetId="27">#REF!</definedName>
    <definedName name="ups3kVA" localSheetId="10">#REF!</definedName>
    <definedName name="ups3kVA" localSheetId="4">#REF!</definedName>
    <definedName name="ups3kVA" localSheetId="13">#REF!</definedName>
    <definedName name="ups3kVA" localSheetId="11">#REF!</definedName>
    <definedName name="ups3kVA" localSheetId="12">#REF!</definedName>
    <definedName name="ups3kVA">#REF!</definedName>
    <definedName name="USD">'[49]zatwierdzenie'!$B$17</definedName>
    <definedName name="value" localSheetId="26">'[2]Main'!$F$38:$F$44</definedName>
    <definedName name="value" localSheetId="28">'[2]Main'!$F$38:$F$44</definedName>
    <definedName name="value" localSheetId="27">'[2]Main'!$F$38:$F$44</definedName>
    <definedName name="value" localSheetId="29">'[2]Main'!$F$38:$F$44</definedName>
    <definedName name="value" localSheetId="36">'[2]Main'!$F$38:$F$44</definedName>
    <definedName name="value" localSheetId="38">'[2]Main'!$F$38:$F$44</definedName>
    <definedName name="value" localSheetId="31">'[2]Main'!$F$38:$F$44</definedName>
    <definedName name="value" localSheetId="37">'[2]Main'!$F$38:$F$44</definedName>
    <definedName name="value" localSheetId="35">'[2]Main'!$F$38:$F$44</definedName>
    <definedName name="value" localSheetId="33">'[2]Main'!$F$38:$F$44</definedName>
    <definedName name="value" localSheetId="34">'[2]Main'!$F$38:$F$44</definedName>
    <definedName name="value" localSheetId="32">'[2]Main'!$F$38:$F$44</definedName>
    <definedName name="value" localSheetId="30">'[2]Main'!$F$38:$F$44</definedName>
    <definedName name="value" localSheetId="25">'[3]Main'!$F$38:$F$44</definedName>
    <definedName name="value" localSheetId="23">'[3]Main'!$F$38:$F$44</definedName>
    <definedName name="value">'[3]Main'!$F$38:$F$44</definedName>
    <definedName name="VAT">'[50]Dane stałe'!$B$1</definedName>
    <definedName name="Version" localSheetId="26">#REF!</definedName>
    <definedName name="Version" localSheetId="28">#REF!</definedName>
    <definedName name="Version" localSheetId="27">#REF!</definedName>
    <definedName name="Version" localSheetId="10">#REF!</definedName>
    <definedName name="Version" localSheetId="4">#REF!</definedName>
    <definedName name="Version" localSheetId="13">#REF!</definedName>
    <definedName name="Version" localSheetId="11">#REF!</definedName>
    <definedName name="Version" localSheetId="12">#REF!</definedName>
    <definedName name="Version">#REF!</definedName>
    <definedName name="view" localSheetId="26">'[2]Main'!$D$38:$D$41</definedName>
    <definedName name="view" localSheetId="28">'[2]Main'!$D$38:$D$41</definedName>
    <definedName name="view" localSheetId="27">'[2]Main'!$D$38:$D$41</definedName>
    <definedName name="view" localSheetId="29">'[2]Main'!$D$38:$D$41</definedName>
    <definedName name="view" localSheetId="36">'[2]Main'!$D$38:$D$41</definedName>
    <definedName name="view" localSheetId="38">'[2]Main'!$D$38:$D$41</definedName>
    <definedName name="view" localSheetId="31">'[2]Main'!$D$38:$D$41</definedName>
    <definedName name="view" localSheetId="37">'[2]Main'!$D$38:$D$41</definedName>
    <definedName name="view" localSheetId="35">'[2]Main'!$D$38:$D$41</definedName>
    <definedName name="view" localSheetId="33">'[2]Main'!$D$38:$D$41</definedName>
    <definedName name="view" localSheetId="34">'[2]Main'!$D$38:$D$41</definedName>
    <definedName name="view" localSheetId="32">'[2]Main'!$D$38:$D$41</definedName>
    <definedName name="view" localSheetId="30">'[2]Main'!$D$38:$D$41</definedName>
    <definedName name="view" localSheetId="25">'[3]Main'!$D$38:$D$41</definedName>
    <definedName name="view" localSheetId="23">'[3]Main'!$D$38:$D$41</definedName>
    <definedName name="view">'[3]Main'!$D$38:$D$41</definedName>
    <definedName name="war_maz" localSheetId="26">#REF!</definedName>
    <definedName name="war_maz" localSheetId="28">#REF!</definedName>
    <definedName name="war_maz" localSheetId="27">#REF!</definedName>
    <definedName name="war_maz" localSheetId="10">#REF!</definedName>
    <definedName name="war_maz" localSheetId="4">#REF!</definedName>
    <definedName name="war_maz" localSheetId="13">#REF!</definedName>
    <definedName name="war_maz" localSheetId="11">#REF!</definedName>
    <definedName name="war_maz" localSheetId="12">#REF!</definedName>
    <definedName name="war_maz">#REF!</definedName>
    <definedName name="wh5_tar">'[48]Wsp_rezerw'!$C$13</definedName>
    <definedName name="whakt_age">'[48]Wsp_rezerw'!$C$21</definedName>
    <definedName name="whakt_tar">'[48]Wsp_rezerw'!$C$14</definedName>
    <definedName name="wielpo" localSheetId="26">#REF!</definedName>
    <definedName name="wielpo" localSheetId="28">#REF!</definedName>
    <definedName name="wielpo" localSheetId="27">#REF!</definedName>
    <definedName name="wielpo" localSheetId="10">#REF!</definedName>
    <definedName name="wielpo" localSheetId="4">#REF!</definedName>
    <definedName name="wielpo" localSheetId="13">#REF!</definedName>
    <definedName name="wielpo" localSheetId="11">#REF!</definedName>
    <definedName name="wielpo" localSheetId="12">#REF!</definedName>
    <definedName name="wielpo">#REF!</definedName>
    <definedName name="wielpo_kal" localSheetId="26">#REF!</definedName>
    <definedName name="wielpo_kal" localSheetId="28">#REF!</definedName>
    <definedName name="wielpo_kal" localSheetId="27">#REF!</definedName>
    <definedName name="wielpo_kal" localSheetId="10">#REF!</definedName>
    <definedName name="wielpo_kal" localSheetId="4">#REF!</definedName>
    <definedName name="wielpo_kal" localSheetId="13">#REF!</definedName>
    <definedName name="wielpo_kal" localSheetId="11">#REF!</definedName>
    <definedName name="wielpo_kal" localSheetId="12">#REF!</definedName>
    <definedName name="wielpo_kal">#REF!</definedName>
    <definedName name="wrn.Management." localSheetId="6" hidden="1">{#N/A,#N/A,TRUE,"Profit&amp;Loss";#N/A,#N/A,TRUE,"Margin";#N/A,#N/A,TRUE,"BalanceSheet";#N/A,#N/A,TRUE,"CashFlow"}</definedName>
    <definedName name="wrn.Management." localSheetId="7" hidden="1">{#N/A,#N/A,TRUE,"Profit&amp;Loss";#N/A,#N/A,TRUE,"Margin";#N/A,#N/A,TRUE,"BalanceSheet";#N/A,#N/A,TRUE,"CashFlow"}</definedName>
    <definedName name="wrn.Management." hidden="1">{#N/A,#N/A,TRUE,"Profit&amp;Loss";#N/A,#N/A,TRUE,"Margin";#N/A,#N/A,TRUE,"BalanceSheet";#N/A,#N/A,TRUE,"CashFlow"}</definedName>
    <definedName name="x_values" localSheetId="26">OFFSET(#REF!,COUNTA(#REF!)-20,0,20,1)</definedName>
    <definedName name="x_values" localSheetId="28">OFFSET(#REF!,COUNTA(#REF!)-20,0,20,1)</definedName>
    <definedName name="x_values" localSheetId="27">OFFSET(#REF!,COUNTA(#REF!)-20,0,20,1)</definedName>
    <definedName name="x_values" localSheetId="29">OFFSET(#REF!,COUNTA(#REF!)-20,0,20,1)</definedName>
    <definedName name="x_values" localSheetId="31">OFFSET(#REF!,COUNTA(#REF!)-20,0,20,1)</definedName>
    <definedName name="x_values" localSheetId="10">OFFSET(#REF!,COUNTA(#REF!)-20,0,20,1)</definedName>
    <definedName name="x_values" localSheetId="4">OFFSET(#REF!,COUNTA(#REF!)-20,0,20,1)</definedName>
    <definedName name="x_values" localSheetId="30">OFFSET(#REF!,COUNTA(#REF!)-20,0,20,1)</definedName>
    <definedName name="x_values" localSheetId="14">OFFSET(#REF!,COUNTA(#REF!)-20,0,20,1)</definedName>
    <definedName name="x_values" localSheetId="16">OFFSET(#REF!,COUNTA(#REF!)-20,0,20,1)</definedName>
    <definedName name="x_values" localSheetId="18">OFFSET(#REF!,COUNTA(#REF!)-20,0,20,1)</definedName>
    <definedName name="x_values" localSheetId="17">OFFSET(#REF!,COUNTA(#REF!)-20,0,20,1)</definedName>
    <definedName name="x_values" localSheetId="15">OFFSET(#REF!,COUNTA(#REF!)-20,0,20,1)</definedName>
    <definedName name="x_values" localSheetId="13">OFFSET(#REF!,COUNTA(#REF!)-20,0,20,1)</definedName>
    <definedName name="x_values" localSheetId="11">OFFSET(#REF!,COUNTA(#REF!)-20,0,20,1)</definedName>
    <definedName name="x_values" localSheetId="12">OFFSET(#REF!,COUNTA(#REF!)-20,0,20,1)</definedName>
    <definedName name="x_values">OFFSET(#REF!,COUNTA(#REF!)-20,0,20,1)</definedName>
    <definedName name="x_values_ppe" localSheetId="26">OFFSET(#REF!,COUNTA(#REF!)-20,0,20,1)</definedName>
    <definedName name="x_values_ppe" localSheetId="28">OFFSET(#REF!,COUNTA(#REF!)-20,0,20,1)</definedName>
    <definedName name="x_values_ppe" localSheetId="27">OFFSET(#REF!,COUNTA(#REF!)-20,0,20,1)</definedName>
    <definedName name="x_values_ppe" localSheetId="29">OFFSET(#REF!,COUNTA(#REF!)-20,0,20,1)</definedName>
    <definedName name="x_values_ppe" localSheetId="31">OFFSET(#REF!,COUNTA(#REF!)-20,0,20,1)</definedName>
    <definedName name="x_values_ppe" localSheetId="10">OFFSET(#REF!,COUNTA(#REF!)-20,0,20,1)</definedName>
    <definedName name="x_values_ppe" localSheetId="4">OFFSET(#REF!,COUNTA(#REF!)-20,0,20,1)</definedName>
    <definedName name="x_values_ppe" localSheetId="30">OFFSET(#REF!,COUNTA(#REF!)-20,0,20,1)</definedName>
    <definedName name="x_values_ppe" localSheetId="14">OFFSET(#REF!,COUNTA(#REF!)-20,0,20,1)</definedName>
    <definedName name="x_values_ppe" localSheetId="16">OFFSET(#REF!,COUNTA(#REF!)-20,0,20,1)</definedName>
    <definedName name="x_values_ppe" localSheetId="18">OFFSET(#REF!,COUNTA(#REF!)-20,0,20,1)</definedName>
    <definedName name="x_values_ppe" localSheetId="17">OFFSET(#REF!,COUNTA(#REF!)-20,0,20,1)</definedName>
    <definedName name="x_values_ppe" localSheetId="15">OFFSET(#REF!,COUNTA(#REF!)-20,0,20,1)</definedName>
    <definedName name="x_values_ppe" localSheetId="13">OFFSET(#REF!,COUNTA(#REF!)-20,0,20,1)</definedName>
    <definedName name="x_values_ppe" localSheetId="11">OFFSET(#REF!,COUNTA(#REF!)-20,0,20,1)</definedName>
    <definedName name="x_values_ppe" localSheetId="12">OFFSET(#REF!,COUNTA(#REF!)-20,0,20,1)</definedName>
    <definedName name="x_values_ppe">OFFSET(#REF!,COUNTA(#REF!)-20,0,20,1)</definedName>
    <definedName name="xxx" localSheetId="26">#REF!</definedName>
    <definedName name="xxx" localSheetId="28">#REF!</definedName>
    <definedName name="xxx" localSheetId="27">#REF!</definedName>
    <definedName name="xxx" localSheetId="10">#REF!</definedName>
    <definedName name="xxx" localSheetId="4">#REF!</definedName>
    <definedName name="xxx" localSheetId="13">#REF!</definedName>
    <definedName name="xxx" localSheetId="11">#REF!</definedName>
    <definedName name="xxx" localSheetId="12">#REF!</definedName>
    <definedName name="xxx">#REF!</definedName>
    <definedName name="year" localSheetId="26">'[2]Main'!$B$38:$B$50</definedName>
    <definedName name="year" localSheetId="28">'[2]Main'!$B$38:$B$50</definedName>
    <definedName name="year" localSheetId="27">'[2]Main'!$B$38:$B$50</definedName>
    <definedName name="year" localSheetId="29">'[2]Main'!$B$38:$B$50</definedName>
    <definedName name="year" localSheetId="36">'[2]Main'!$B$38:$B$50</definedName>
    <definedName name="year" localSheetId="38">'[2]Main'!$B$38:$B$50</definedName>
    <definedName name="year" localSheetId="31">'[2]Main'!$B$38:$B$50</definedName>
    <definedName name="year" localSheetId="37">'[2]Main'!$B$38:$B$50</definedName>
    <definedName name="year" localSheetId="35">'[2]Main'!$B$38:$B$50</definedName>
    <definedName name="year" localSheetId="33">'[2]Main'!$B$38:$B$50</definedName>
    <definedName name="year" localSheetId="34">'[2]Main'!$B$38:$B$50</definedName>
    <definedName name="year" localSheetId="32">'[2]Main'!$B$38:$B$50</definedName>
    <definedName name="year" localSheetId="30">'[2]Main'!$B$38:$B$50</definedName>
    <definedName name="year" localSheetId="25">'[3]Main'!$B$38:$B$50</definedName>
    <definedName name="year" localSheetId="23">'[3]Main'!$B$38:$B$50</definedName>
    <definedName name="year">'[3]Main'!$B$38:$B$50</definedName>
    <definedName name="Z___raporty_miesięczne_2008_tabele_kosztowe_baza_rozszerzona_o_2007_r_miswykonaniekosztow_agre_sas7bdat">'[16]koszty_centrala'!$B$9</definedName>
    <definedName name="Z_7FA17740_3833_45EA_A63A_6B7CF278388F_.wvu.Rows" localSheetId="26" hidden="1">#REF!,#REF!,#REF!,#REF!,#REF!,#REF!,#REF!,#REF!,#REF!,#REF!,#REF!,#REF!,#REF!,#REF!,#REF!,#REF!,#REF!</definedName>
    <definedName name="Z_7FA17740_3833_45EA_A63A_6B7CF278388F_.wvu.Rows" localSheetId="28" hidden="1">#REF!,#REF!,#REF!,#REF!,#REF!,#REF!,#REF!,#REF!,#REF!,#REF!,#REF!,#REF!,#REF!,#REF!,#REF!,#REF!,#REF!</definedName>
    <definedName name="Z_7FA17740_3833_45EA_A63A_6B7CF278388F_.wvu.Rows" localSheetId="27" hidden="1">#REF!,#REF!,#REF!,#REF!,#REF!,#REF!,#REF!,#REF!,#REF!,#REF!,#REF!,#REF!,#REF!,#REF!,#REF!,#REF!,#REF!</definedName>
    <definedName name="Z_7FA17740_3833_45EA_A63A_6B7CF278388F_.wvu.Rows" localSheetId="29" hidden="1">#REF!,#REF!,#REF!,#REF!,#REF!,#REF!,#REF!,#REF!,#REF!,#REF!,#REF!,#REF!,#REF!,#REF!,#REF!,#REF!,#REF!</definedName>
    <definedName name="Z_7FA17740_3833_45EA_A63A_6B7CF278388F_.wvu.Rows" localSheetId="36" hidden="1">'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definedName>
    <definedName name="Z_7FA17740_3833_45EA_A63A_6B7CF278388F_.wvu.Rows" localSheetId="38" hidden="1">'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definedName>
    <definedName name="Z_7FA17740_3833_45EA_A63A_6B7CF278388F_.wvu.Rows" localSheetId="31" hidden="1">'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definedName>
    <definedName name="Z_7FA17740_3833_45EA_A63A_6B7CF278388F_.wvu.Rows" localSheetId="37" hidden="1">'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definedName>
    <definedName name="Z_7FA17740_3833_45EA_A63A_6B7CF278388F_.wvu.Rows" localSheetId="35" hidden="1">'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definedName>
    <definedName name="Z_7FA17740_3833_45EA_A63A_6B7CF278388F_.wvu.Rows" localSheetId="33" hidden="1">'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definedName>
    <definedName name="Z_7FA17740_3833_45EA_A63A_6B7CF278388F_.wvu.Rows" localSheetId="34" hidden="1">'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definedName>
    <definedName name="Z_7FA17740_3833_45EA_A63A_6B7CF278388F_.wvu.Rows" localSheetId="32" hidden="1">'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definedName>
    <definedName name="Z_7FA17740_3833_45EA_A63A_6B7CF278388F_.wvu.Rows" localSheetId="30" hidden="1">#REF!,#REF!,#REF!,#REF!,#REF!,#REF!,#REF!,#REF!,#REF!,#REF!,#REF!,#REF!,#REF!,#REF!,#REF!,#REF!,#REF!</definedName>
    <definedName name="Z_8580A5E4_2C87_454D_94D3_4C5E356E7950_.wvu.Rows" localSheetId="26" hidden="1">#REF!</definedName>
    <definedName name="Z_8580A5E4_2C87_454D_94D3_4C5E356E7950_.wvu.Rows" localSheetId="28" hidden="1">#REF!</definedName>
    <definedName name="Z_8580A5E4_2C87_454D_94D3_4C5E356E7950_.wvu.Rows" localSheetId="27" hidden="1">#REF!</definedName>
    <definedName name="Z_8580A5E4_2C87_454D_94D3_4C5E356E7950_.wvu.Rows" localSheetId="29" hidden="1">#REF!</definedName>
    <definedName name="Z_8580A5E4_2C87_454D_94D3_4C5E356E7950_.wvu.Rows" localSheetId="36" hidden="1">'Alior_impact_1H2016'!#REF!</definedName>
    <definedName name="Z_8580A5E4_2C87_454D_94D3_4C5E356E7950_.wvu.Rows" localSheetId="38" hidden="1">'Alior_impact_1q2016'!#REF!</definedName>
    <definedName name="Z_8580A5E4_2C87_454D_94D3_4C5E356E7950_.wvu.Rows" localSheetId="31" hidden="1">'Alior_impact_1q2017'!#REF!</definedName>
    <definedName name="Z_8580A5E4_2C87_454D_94D3_4C5E356E7950_.wvu.Rows" localSheetId="37" hidden="1">'Alior_impact_2q2016'!#REF!</definedName>
    <definedName name="Z_8580A5E4_2C87_454D_94D3_4C5E356E7950_.wvu.Rows" localSheetId="35" hidden="1">'Alior_impact_3q2016'!#REF!</definedName>
    <definedName name="Z_8580A5E4_2C87_454D_94D3_4C5E356E7950_.wvu.Rows" localSheetId="33" hidden="1">'Alior_impact_4q2016'!#REF!</definedName>
    <definedName name="Z_8580A5E4_2C87_454D_94D3_4C5E356E7950_.wvu.Rows" localSheetId="34" hidden="1">'Alior_impact_9m2016'!#REF!</definedName>
    <definedName name="Z_8580A5E4_2C87_454D_94D3_4C5E356E7950_.wvu.Rows" localSheetId="32" hidden="1">'Alior_impact_FY2016'!#REF!</definedName>
    <definedName name="Z_8580A5E4_2C87_454D_94D3_4C5E356E7950_.wvu.Rows" localSheetId="30" hidden="1">#REF!</definedName>
    <definedName name="Z_BE65C5F0_FD21_4388_B2E8_74CDDF8BF978_.wvu.Cols" localSheetId="26" hidden="1">#REF!,#REF!,#REF!,#REF!,#REF!,#REF!</definedName>
    <definedName name="Z_BE65C5F0_FD21_4388_B2E8_74CDDF8BF978_.wvu.Cols" localSheetId="28" hidden="1">#REF!,#REF!,#REF!,#REF!,#REF!,#REF!</definedName>
    <definedName name="Z_BE65C5F0_FD21_4388_B2E8_74CDDF8BF978_.wvu.Cols" localSheetId="27" hidden="1">#REF!,#REF!,#REF!,#REF!,#REF!,#REF!</definedName>
    <definedName name="Z_BE65C5F0_FD21_4388_B2E8_74CDDF8BF978_.wvu.Cols" localSheetId="29" hidden="1">#REF!,#REF!,#REF!,#REF!,#REF!,#REF!</definedName>
    <definedName name="Z_BE65C5F0_FD21_4388_B2E8_74CDDF8BF978_.wvu.Cols" localSheetId="36" hidden="1">'Alior_impact_1H2016'!#REF!,'Alior_impact_1H2016'!#REF!,'Alior_impact_1H2016'!#REF!,'Alior_impact_1H2016'!#REF!,'Alior_impact_1H2016'!#REF!,'Alior_impact_1H2016'!#REF!</definedName>
    <definedName name="Z_BE65C5F0_FD21_4388_B2E8_74CDDF8BF978_.wvu.Cols" localSheetId="38" hidden="1">'Alior_impact_1q2016'!#REF!,'Alior_impact_1q2016'!#REF!,'Alior_impact_1q2016'!#REF!,'Alior_impact_1q2016'!#REF!,'Alior_impact_1q2016'!#REF!,'Alior_impact_1q2016'!#REF!</definedName>
    <definedName name="Z_BE65C5F0_FD21_4388_B2E8_74CDDF8BF978_.wvu.Cols" localSheetId="31" hidden="1">'Alior_impact_1q2017'!#REF!,'Alior_impact_1q2017'!#REF!,'Alior_impact_1q2017'!#REF!,'Alior_impact_1q2017'!#REF!,'Alior_impact_1q2017'!#REF!,'Alior_impact_1q2017'!#REF!</definedName>
    <definedName name="Z_BE65C5F0_FD21_4388_B2E8_74CDDF8BF978_.wvu.Cols" localSheetId="37" hidden="1">'Alior_impact_2q2016'!#REF!,'Alior_impact_2q2016'!#REF!,'Alior_impact_2q2016'!#REF!,'Alior_impact_2q2016'!#REF!,'Alior_impact_2q2016'!#REF!,'Alior_impact_2q2016'!#REF!</definedName>
    <definedName name="Z_BE65C5F0_FD21_4388_B2E8_74CDDF8BF978_.wvu.Cols" localSheetId="35" hidden="1">'Alior_impact_3q2016'!#REF!,'Alior_impact_3q2016'!#REF!,'Alior_impact_3q2016'!#REF!,'Alior_impact_3q2016'!#REF!,'Alior_impact_3q2016'!#REF!,'Alior_impact_3q2016'!#REF!</definedName>
    <definedName name="Z_BE65C5F0_FD21_4388_B2E8_74CDDF8BF978_.wvu.Cols" localSheetId="33" hidden="1">'Alior_impact_4q2016'!#REF!,'Alior_impact_4q2016'!#REF!,'Alior_impact_4q2016'!#REF!,'Alior_impact_4q2016'!#REF!,'Alior_impact_4q2016'!#REF!,'Alior_impact_4q2016'!#REF!</definedName>
    <definedName name="Z_BE65C5F0_FD21_4388_B2E8_74CDDF8BF978_.wvu.Cols" localSheetId="34" hidden="1">'Alior_impact_9m2016'!#REF!,'Alior_impact_9m2016'!#REF!,'Alior_impact_9m2016'!#REF!,'Alior_impact_9m2016'!#REF!,'Alior_impact_9m2016'!#REF!,'Alior_impact_9m2016'!#REF!</definedName>
    <definedName name="Z_BE65C5F0_FD21_4388_B2E8_74CDDF8BF978_.wvu.Cols" localSheetId="32" hidden="1">'Alior_impact_FY2016'!#REF!,'Alior_impact_FY2016'!#REF!,'Alior_impact_FY2016'!#REF!,'Alior_impact_FY2016'!#REF!,'Alior_impact_FY2016'!#REF!,'Alior_impact_FY2016'!#REF!</definedName>
    <definedName name="Z_BE65C5F0_FD21_4388_B2E8_74CDDF8BF978_.wvu.Cols" localSheetId="30" hidden="1">#REF!,#REF!,#REF!,#REF!,#REF!,#REF!</definedName>
    <definedName name="Z_BE65C5F0_FD21_4388_B2E8_74CDDF8BF978_.wvu.Rows" localSheetId="26" hidden="1">#REF!,#REF!,#REF!,#REF!,#REF!,#REF!,#REF!,#REF!,#REF!,#REF!,#REF!,#REF!,#REF!,#REF!,#REF!,#REF!</definedName>
    <definedName name="Z_BE65C5F0_FD21_4388_B2E8_74CDDF8BF978_.wvu.Rows" localSheetId="28" hidden="1">#REF!,#REF!,#REF!,#REF!,#REF!,#REF!,#REF!,#REF!,#REF!,#REF!,#REF!,#REF!,#REF!,#REF!,#REF!,#REF!</definedName>
    <definedName name="Z_BE65C5F0_FD21_4388_B2E8_74CDDF8BF978_.wvu.Rows" localSheetId="27" hidden="1">#REF!,#REF!,#REF!,#REF!,#REF!,#REF!,#REF!,#REF!,#REF!,#REF!,#REF!,#REF!,#REF!,#REF!,#REF!,#REF!</definedName>
    <definedName name="Z_BE65C5F0_FD21_4388_B2E8_74CDDF8BF978_.wvu.Rows" localSheetId="29" hidden="1">#REF!,#REF!,#REF!,#REF!,#REF!,#REF!,#REF!,#REF!,#REF!,#REF!,#REF!,#REF!,#REF!,#REF!,#REF!,#REF!</definedName>
    <definedName name="Z_BE65C5F0_FD21_4388_B2E8_74CDDF8BF978_.wvu.Rows" localSheetId="36" hidden="1">'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definedName>
    <definedName name="Z_BE65C5F0_FD21_4388_B2E8_74CDDF8BF978_.wvu.Rows" localSheetId="38" hidden="1">'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definedName>
    <definedName name="Z_BE65C5F0_FD21_4388_B2E8_74CDDF8BF978_.wvu.Rows" localSheetId="31" hidden="1">'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definedName>
    <definedName name="Z_BE65C5F0_FD21_4388_B2E8_74CDDF8BF978_.wvu.Rows" localSheetId="37" hidden="1">'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definedName>
    <definedName name="Z_BE65C5F0_FD21_4388_B2E8_74CDDF8BF978_.wvu.Rows" localSheetId="35" hidden="1">'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definedName>
    <definedName name="Z_BE65C5F0_FD21_4388_B2E8_74CDDF8BF978_.wvu.Rows" localSheetId="33" hidden="1">'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definedName>
    <definedName name="Z_BE65C5F0_FD21_4388_B2E8_74CDDF8BF978_.wvu.Rows" localSheetId="34" hidden="1">'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definedName>
    <definedName name="Z_BE65C5F0_FD21_4388_B2E8_74CDDF8BF978_.wvu.Rows" localSheetId="32" hidden="1">'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definedName>
    <definedName name="Z_BE65C5F0_FD21_4388_B2E8_74CDDF8BF978_.wvu.Rows" localSheetId="30" hidden="1">#REF!,#REF!,#REF!,#REF!,#REF!,#REF!,#REF!,#REF!,#REF!,#REF!,#REF!,#REF!,#REF!,#REF!,#REF!,#REF!</definedName>
    <definedName name="Z_E56DA4A2_48B0_486C_BF37_87E241B626CF_.wvu.Cols" localSheetId="26" hidden="1">#REF!,#REF!,#REF!,#REF!,#REF!</definedName>
    <definedName name="Z_E56DA4A2_48B0_486C_BF37_87E241B626CF_.wvu.Cols" localSheetId="28" hidden="1">#REF!,#REF!,#REF!,#REF!,#REF!</definedName>
    <definedName name="Z_E56DA4A2_48B0_486C_BF37_87E241B626CF_.wvu.Cols" localSheetId="27" hidden="1">#REF!,#REF!,#REF!,#REF!,#REF!</definedName>
    <definedName name="Z_E56DA4A2_48B0_486C_BF37_87E241B626CF_.wvu.Cols" localSheetId="29" hidden="1">#REF!,#REF!,#REF!,#REF!,#REF!</definedName>
    <definedName name="Z_E56DA4A2_48B0_486C_BF37_87E241B626CF_.wvu.Cols" localSheetId="36" hidden="1">'Alior_impact_1H2016'!#REF!,'Alior_impact_1H2016'!#REF!,'Alior_impact_1H2016'!#REF!,'Alior_impact_1H2016'!#REF!,'Alior_impact_1H2016'!#REF!</definedName>
    <definedName name="Z_E56DA4A2_48B0_486C_BF37_87E241B626CF_.wvu.Cols" localSheetId="38" hidden="1">'Alior_impact_1q2016'!#REF!,'Alior_impact_1q2016'!#REF!,'Alior_impact_1q2016'!#REF!,'Alior_impact_1q2016'!#REF!,'Alior_impact_1q2016'!#REF!</definedName>
    <definedName name="Z_E56DA4A2_48B0_486C_BF37_87E241B626CF_.wvu.Cols" localSheetId="31" hidden="1">'Alior_impact_1q2017'!#REF!,'Alior_impact_1q2017'!#REF!,'Alior_impact_1q2017'!#REF!,'Alior_impact_1q2017'!#REF!,'Alior_impact_1q2017'!#REF!</definedName>
    <definedName name="Z_E56DA4A2_48B0_486C_BF37_87E241B626CF_.wvu.Cols" localSheetId="37" hidden="1">'Alior_impact_2q2016'!#REF!,'Alior_impact_2q2016'!#REF!,'Alior_impact_2q2016'!#REF!,'Alior_impact_2q2016'!#REF!,'Alior_impact_2q2016'!#REF!</definedName>
    <definedName name="Z_E56DA4A2_48B0_486C_BF37_87E241B626CF_.wvu.Cols" localSheetId="35" hidden="1">'Alior_impact_3q2016'!#REF!,'Alior_impact_3q2016'!#REF!,'Alior_impact_3q2016'!#REF!,'Alior_impact_3q2016'!#REF!,'Alior_impact_3q2016'!#REF!</definedName>
    <definedName name="Z_E56DA4A2_48B0_486C_BF37_87E241B626CF_.wvu.Cols" localSheetId="33" hidden="1">'Alior_impact_4q2016'!#REF!,'Alior_impact_4q2016'!#REF!,'Alior_impact_4q2016'!#REF!,'Alior_impact_4q2016'!#REF!,'Alior_impact_4q2016'!#REF!</definedName>
    <definedName name="Z_E56DA4A2_48B0_486C_BF37_87E241B626CF_.wvu.Cols" localSheetId="34" hidden="1">'Alior_impact_9m2016'!#REF!,'Alior_impact_9m2016'!#REF!,'Alior_impact_9m2016'!#REF!,'Alior_impact_9m2016'!#REF!,'Alior_impact_9m2016'!#REF!</definedName>
    <definedName name="Z_E56DA4A2_48B0_486C_BF37_87E241B626CF_.wvu.Cols" localSheetId="32" hidden="1">'Alior_impact_FY2016'!#REF!,'Alior_impact_FY2016'!#REF!,'Alior_impact_FY2016'!#REF!,'Alior_impact_FY2016'!#REF!,'Alior_impact_FY2016'!#REF!</definedName>
    <definedName name="Z_E56DA4A2_48B0_486C_BF37_87E241B626CF_.wvu.Cols" localSheetId="30" hidden="1">#REF!,#REF!,#REF!,#REF!,#REF!</definedName>
    <definedName name="Z_E56DA4A2_48B0_486C_BF37_87E241B626CF_.wvu.Rows" localSheetId="26" hidden="1">#REF!,#REF!,#REF!,#REF!,#REF!,#REF!,#REF!,#REF!,#REF!,#REF!,#REF!,#REF!,#REF!,#REF!,#REF!,#REF!,#REF!</definedName>
    <definedName name="Z_E56DA4A2_48B0_486C_BF37_87E241B626CF_.wvu.Rows" localSheetId="28" hidden="1">#REF!,#REF!,#REF!,#REF!,#REF!,#REF!,#REF!,#REF!,#REF!,#REF!,#REF!,#REF!,#REF!,#REF!,#REF!,#REF!,#REF!</definedName>
    <definedName name="Z_E56DA4A2_48B0_486C_BF37_87E241B626CF_.wvu.Rows" localSheetId="27" hidden="1">#REF!,#REF!,#REF!,#REF!,#REF!,#REF!,#REF!,#REF!,#REF!,#REF!,#REF!,#REF!,#REF!,#REF!,#REF!,#REF!,#REF!</definedName>
    <definedName name="Z_E56DA4A2_48B0_486C_BF37_87E241B626CF_.wvu.Rows" localSheetId="29" hidden="1">#REF!,#REF!,#REF!,#REF!,#REF!,#REF!,#REF!,#REF!,#REF!,#REF!,#REF!,#REF!,#REF!,#REF!,#REF!,#REF!,#REF!</definedName>
    <definedName name="Z_E56DA4A2_48B0_486C_BF37_87E241B626CF_.wvu.Rows" localSheetId="36" hidden="1">'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Alior_impact_1H2016'!#REF!</definedName>
    <definedName name="Z_E56DA4A2_48B0_486C_BF37_87E241B626CF_.wvu.Rows" localSheetId="38" hidden="1">'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Alior_impact_1q2016'!#REF!</definedName>
    <definedName name="Z_E56DA4A2_48B0_486C_BF37_87E241B626CF_.wvu.Rows" localSheetId="31" hidden="1">'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Alior_impact_1q2017'!#REF!</definedName>
    <definedName name="Z_E56DA4A2_48B0_486C_BF37_87E241B626CF_.wvu.Rows" localSheetId="37" hidden="1">'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Alior_impact_2q2016'!#REF!</definedName>
    <definedName name="Z_E56DA4A2_48B0_486C_BF37_87E241B626CF_.wvu.Rows" localSheetId="35" hidden="1">'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Alior_impact_3q2016'!#REF!</definedName>
    <definedName name="Z_E56DA4A2_48B0_486C_BF37_87E241B626CF_.wvu.Rows" localSheetId="33" hidden="1">'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Alior_impact_4q2016'!#REF!</definedName>
    <definedName name="Z_E56DA4A2_48B0_486C_BF37_87E241B626CF_.wvu.Rows" localSheetId="34" hidden="1">'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Alior_impact_9m2016'!#REF!</definedName>
    <definedName name="Z_E56DA4A2_48B0_486C_BF37_87E241B626CF_.wvu.Rows" localSheetId="32" hidden="1">'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Alior_impact_FY2016'!#REF!</definedName>
    <definedName name="Z_E56DA4A2_48B0_486C_BF37_87E241B626CF_.wvu.Rows" localSheetId="30" hidden="1">#REF!,#REF!,#REF!,#REF!,#REF!,#REF!,#REF!,#REF!,#REF!,#REF!,#REF!,#REF!,#REF!,#REF!,#REF!,#REF!,#REF!</definedName>
    <definedName name="zach_pom" localSheetId="26">#REF!</definedName>
    <definedName name="zach_pom" localSheetId="28">#REF!</definedName>
    <definedName name="zach_pom" localSheetId="27">#REF!</definedName>
    <definedName name="zach_pom" localSheetId="10">#REF!</definedName>
    <definedName name="zach_pom" localSheetId="4">#REF!</definedName>
    <definedName name="zach_pom" localSheetId="13">#REF!</definedName>
    <definedName name="zach_pom" localSheetId="11">#REF!</definedName>
    <definedName name="zach_pom" localSheetId="12">#REF!</definedName>
    <definedName name="zach_pom" localSheetId="7">#REF!</definedName>
    <definedName name="zach_pom">#REF!</definedName>
    <definedName name="zł">'[34]Konwersja'!$K$8</definedName>
    <definedName name="zPTcirwD">'[44]zbiorcza11v7'!$E$10</definedName>
    <definedName name="zPTcirwK">'[44]zbiorcza11v7'!$E$19</definedName>
    <definedName name="zPTcirwK1">'[44]zbiorcza11v7'!$E$17</definedName>
    <definedName name="zPTcirwK4">'[44]zbiorcza11v7'!$E$18</definedName>
    <definedName name="zPTcirwR">'[44]zbiorcza11v7'!$E$3</definedName>
    <definedName name="zPTwD">'[44]zbiorcza11v7'!$E$9</definedName>
    <definedName name="zPTwK">'[44]zbiorcza11v7'!$E$16</definedName>
    <definedName name="zPTwR">'[44]zbiorcza11v7'!$E$2</definedName>
    <definedName name="zTPcirwD">'[44]zbiorcza11v7'!$E$12</definedName>
    <definedName name="zTPcirwK">'[44]zbiorcza11v7'!$E$23</definedName>
    <definedName name="zTPcirwK1">'[44]zbiorcza11v7'!$E$21</definedName>
    <definedName name="zTPcirwK4">'[44]zbiorcza11v7'!$E$22</definedName>
    <definedName name="zTPcirwR">'[44]zbiorcza11v7'!$E$5</definedName>
    <definedName name="zTPwD">'[44]zbiorcza11v7'!$E$11</definedName>
    <definedName name="zTPwK">'[44]zbiorcza11v7'!$E$20</definedName>
    <definedName name="zTPwR">'[44]zbiorcza11v7'!$E$4</definedName>
  </definedNames>
  <calcPr calcId="191029"/>
  <extLst/>
</workbook>
</file>

<file path=xl/sharedStrings.xml><?xml version="1.0" encoding="utf-8"?>
<sst xmlns="http://schemas.openxmlformats.org/spreadsheetml/2006/main" count="5181" uniqueCount="881">
  <si>
    <t>The sum of operating segments</t>
  </si>
  <si>
    <t>claims ratio</t>
  </si>
  <si>
    <t>acquisition cost ratio</t>
  </si>
  <si>
    <t>administrative cost ratio</t>
  </si>
  <si>
    <t>reinsurance commissions and profit-sharing</t>
  </si>
  <si>
    <t>COR</t>
  </si>
  <si>
    <t>Corporate insurance (non-life)</t>
  </si>
  <si>
    <t>Mass insurance
(non-life)</t>
  </si>
  <si>
    <t>Group and individually continued insurance (life)</t>
  </si>
  <si>
    <t>Individual insurance (life)</t>
  </si>
  <si>
    <t xml:space="preserve">Investments </t>
  </si>
  <si>
    <t>Banking activity</t>
  </si>
  <si>
    <t>Pension insurance</t>
  </si>
  <si>
    <t>Ukraine</t>
  </si>
  <si>
    <t>Baltic Countries</t>
  </si>
  <si>
    <t>Investment contracts</t>
  </si>
  <si>
    <t>Other operations</t>
  </si>
  <si>
    <t>Presentation differences</t>
  </si>
  <si>
    <t>Consolidation data in total</t>
  </si>
  <si>
    <t>Consolidation adjustments in total</t>
  </si>
  <si>
    <t>Consolidated P&amp;L for Q3,2016</t>
  </si>
  <si>
    <t>PAS</t>
  </si>
  <si>
    <t>IFRS</t>
  </si>
  <si>
    <t>PAS-IFRS</t>
  </si>
  <si>
    <t xml:space="preserve">Gross premium written externally </t>
  </si>
  <si>
    <t>Gross premium written between segments</t>
  </si>
  <si>
    <t>Gross written insurance premium</t>
  </si>
  <si>
    <t>Reinsurers’ share in gross written premium</t>
  </si>
  <si>
    <t>Net written premium</t>
  </si>
  <si>
    <t>Movement in the unearned premium reserve and gross unexpired risk reserve</t>
  </si>
  <si>
    <t>Reinsurer’s share in the unearned premium reserve and gross unexpired risk reserve</t>
  </si>
  <si>
    <t>Net earned premium</t>
  </si>
  <si>
    <t>Fee and commission income</t>
  </si>
  <si>
    <t>Investment income, including:</t>
  </si>
  <si>
    <t>Net result on investments (external activity)</t>
  </si>
  <si>
    <t>Net result on investments (inter-segment activity)</t>
  </si>
  <si>
    <t>Other operating income (not applicable to insurance entities)</t>
  </si>
  <si>
    <t>Gross claims paid</t>
  </si>
  <si>
    <t>Movement in the gross claims reserve</t>
  </si>
  <si>
    <t>Reinsurers’ share in claims paid</t>
  </si>
  <si>
    <t>Reinsurer's share in the movement in reserves</t>
  </si>
  <si>
    <t>Net insurance claims</t>
  </si>
  <si>
    <t>Movement in other net technical reserves, life insurance reserves where the policyholder bears the investment risk, loss ratio (risk) equalization reserves</t>
  </si>
  <si>
    <t>Net premiums and rebates for insureds including the movement in reserves</t>
  </si>
  <si>
    <t>Other net technical expenses</t>
  </si>
  <si>
    <t>Fee and commission expenses</t>
  </si>
  <si>
    <t>Interest expenses</t>
  </si>
  <si>
    <t>Acquisition cost</t>
  </si>
  <si>
    <t>Administrative costs</t>
  </si>
  <si>
    <t>Reinsurance commissions and profit-sharing</t>
  </si>
  <si>
    <t>Expenses of the core business of non-insurance entities</t>
  </si>
  <si>
    <t>Other operating expenses (not applicable to insurance entities)</t>
  </si>
  <si>
    <t>Result on insurance / Operating profit (loss)</t>
  </si>
  <si>
    <t>Other technical income net of insurance</t>
  </si>
  <si>
    <t>Income of the core business of non-insurance entities</t>
  </si>
  <si>
    <t>Other operating income</t>
  </si>
  <si>
    <t xml:space="preserve">Net result on the realization of investments and impairment charges </t>
  </si>
  <si>
    <t>Net change in the fair value of assets and liabilities carried at fair value</t>
  </si>
  <si>
    <t>Claims and movement in technical reserves</t>
  </si>
  <si>
    <t>Other operating expenses</t>
  </si>
  <si>
    <t>Operating profit (loss)</t>
  </si>
  <si>
    <t>Financial costs</t>
  </si>
  <si>
    <t>Share of profits (losses) of entities accounted for using the equity method</t>
  </si>
  <si>
    <t>Gross profit (loss)</t>
  </si>
  <si>
    <t>Income tax</t>
  </si>
  <si>
    <t>Net profit (loss)</t>
  </si>
  <si>
    <t>Reinsurers’ share in claims and technical reserves</t>
  </si>
  <si>
    <t>Profit and loss account 
for the period from 1 January 2016
to 30 September 2016</t>
  </si>
  <si>
    <t>Profit and loss account 
for the period from 1 January 2016
to 30 June 2016</t>
  </si>
  <si>
    <t>-</t>
  </si>
  <si>
    <t>PZU Group consolidated data</t>
  </si>
  <si>
    <t>Alior Bank Group</t>
  </si>
  <si>
    <t>PZU Group consolidated data excluding Alior Bank Group</t>
  </si>
  <si>
    <t>PZU Group's share in PZU Alior Bank results</t>
  </si>
  <si>
    <t>PZU Group consolidated result including PZU share in Alior Bank results</t>
  </si>
  <si>
    <t/>
  </si>
  <si>
    <t xml:space="preserve">Q1 2016 </t>
  </si>
  <si>
    <t>Gross written premiums</t>
  </si>
  <si>
    <t>Reinsurer’s share in written premiums</t>
  </si>
  <si>
    <t>Change in net unearned premiums reserve</t>
  </si>
  <si>
    <t>Net earned premiums</t>
  </si>
  <si>
    <t>Net investment income</t>
  </si>
  <si>
    <t>Net result on realization and impairment losses on investments</t>
  </si>
  <si>
    <t>Net change in the fair value of assets and liabilities measured to fair value</t>
  </si>
  <si>
    <t>Insurance claims and change in technical provisions</t>
  </si>
  <si>
    <t>Reinsurers’ share in claims, benefits and change in technical provisions</t>
  </si>
  <si>
    <t>Net claims and benefits</t>
  </si>
  <si>
    <t>Acquisition costs</t>
  </si>
  <si>
    <t>Operating result</t>
  </si>
  <si>
    <t>Share in returns of entities measured using the equity method</t>
  </si>
  <si>
    <t>Profit before tax</t>
  </si>
  <si>
    <t>Income tax expense</t>
  </si>
  <si>
    <t>- current tax</t>
  </si>
  <si>
    <t>- deferred tax</t>
  </si>
  <si>
    <t>Profit (loss) from continuing operations</t>
  </si>
  <si>
    <t>Profit (loss) from discontinued operations and revaluation to fair value less costs to sell assets or group (s) held for sale</t>
  </si>
  <si>
    <t>Net result</t>
  </si>
  <si>
    <t>Investment income</t>
  </si>
  <si>
    <t xml:space="preserve">q2 2016 </t>
  </si>
  <si>
    <t xml:space="preserve">H1 2016 </t>
  </si>
  <si>
    <t xml:space="preserve">q3 2016 </t>
  </si>
  <si>
    <t>9m 2016</t>
  </si>
  <si>
    <t>2Q 2016</t>
  </si>
  <si>
    <t>Net written premiums</t>
  </si>
  <si>
    <t>Movement in the net provision for unearned premiums</t>
  </si>
  <si>
    <t>Revenues from commissions and fees</t>
  </si>
  <si>
    <t>Net result on the realization of investments and impairment charges</t>
  </si>
  <si>
    <t>Net movement in the fair value of assets and liabilities measured at fair value</t>
  </si>
  <si>
    <t>Other operating revenues</t>
  </si>
  <si>
    <t>Claims and movement in technical provisions</t>
  </si>
  <si>
    <t>Net insurance claims and benefits</t>
  </si>
  <si>
    <t>Costs of commissions and fees</t>
  </si>
  <si>
    <t>Acquisition expenses</t>
  </si>
  <si>
    <t>Administrative expenses</t>
  </si>
  <si>
    <t>Operating profit</t>
  </si>
  <si>
    <t>Reinsurers' share in gross written premium</t>
  </si>
  <si>
    <t>Reinsurers' share in claims and movement in technical provisions</t>
  </si>
  <si>
    <t>Net profit, including:</t>
  </si>
  <si>
    <t xml:space="preserve"> - profit attributable to the equity holders of the parent company </t>
  </si>
  <si>
    <t xml:space="preserve"> - profit (loss) attributed to holders of non-controlling interests</t>
  </si>
  <si>
    <t xml:space="preserve">Basic and diluted weighted average number of ordinary shares </t>
  </si>
  <si>
    <t>Basic and diluted profit (loss) per ordinary share (in PLN)</t>
  </si>
  <si>
    <t>Goodwill</t>
  </si>
  <si>
    <t>Intangible assets</t>
  </si>
  <si>
    <t>Other assets</t>
  </si>
  <si>
    <t>Deferred acquisition expenses</t>
  </si>
  <si>
    <t>Estimated salvage and subrogation</t>
  </si>
  <si>
    <t>Reinsurers' share in technical provisions</t>
  </si>
  <si>
    <t>Property, plant and equipment</t>
  </si>
  <si>
    <t>Investment properties</t>
  </si>
  <si>
    <t>Entities measured by the equity method</t>
  </si>
  <si>
    <t>Financial assets</t>
  </si>
  <si>
    <t>Held to maturity</t>
  </si>
  <si>
    <t>Available for sale</t>
  </si>
  <si>
    <t>Measured at fair value through profit or loss</t>
  </si>
  <si>
    <t>Hedge derivatives</t>
  </si>
  <si>
    <t>Borrowings</t>
  </si>
  <si>
    <t>Deferred tax assets</t>
  </si>
  <si>
    <t>Receivables, including receivables due under insurance contracts</t>
  </si>
  <si>
    <t>Current income tax receivables</t>
  </si>
  <si>
    <t>Cash and cash equivalents</t>
  </si>
  <si>
    <t>Assets held for sale</t>
  </si>
  <si>
    <t>Total assets</t>
  </si>
  <si>
    <t>Assets</t>
  </si>
  <si>
    <t>Equity attributable to the equity holders of the Parent Company</t>
  </si>
  <si>
    <t>Share capital</t>
  </si>
  <si>
    <t>Other equity</t>
  </si>
  <si>
    <t>Retained earnings</t>
  </si>
  <si>
    <t xml:space="preserve">Net profit </t>
  </si>
  <si>
    <t>Non-controlling interests</t>
  </si>
  <si>
    <t>Total equity</t>
  </si>
  <si>
    <t>Liabilities</t>
  </si>
  <si>
    <t xml:space="preserve">Technical provisions </t>
  </si>
  <si>
    <t>Provisions for employee benefits</t>
  </si>
  <si>
    <t>Other provisions</t>
  </si>
  <si>
    <t>Deferred tax liability</t>
  </si>
  <si>
    <t>Financial liabilities</t>
  </si>
  <si>
    <t>Other liabilities</t>
  </si>
  <si>
    <t>Current income tax liabilities</t>
  </si>
  <si>
    <t>Total liabilities</t>
  </si>
  <si>
    <t>Total liabilities and equity</t>
  </si>
  <si>
    <t>Net profit</t>
  </si>
  <si>
    <t>Other comprehensive income</t>
  </si>
  <si>
    <t>Subject to subsequent transfer to the profit and loss account</t>
  </si>
  <si>
    <t>Measurement of financial instruments available for sale</t>
  </si>
  <si>
    <t xml:space="preserve">Foreign exchange translation differences </t>
  </si>
  <si>
    <t>Other comprehensive income of entities measured by the equity method</t>
  </si>
  <si>
    <t>Hedging of net cash flow</t>
  </si>
  <si>
    <t>Not to be reclassified to the profit and loss account in the future</t>
  </si>
  <si>
    <t>Reclassification of real property from property, plant and equipment to investment properties</t>
  </si>
  <si>
    <t>Total net comprehensive income</t>
  </si>
  <si>
    <t xml:space="preserve">Hedge derivatives </t>
  </si>
  <si>
    <t>Equity</t>
  </si>
  <si>
    <t>PLN 000s</t>
  </si>
  <si>
    <t>Technical result of non-life insurance</t>
  </si>
  <si>
    <t>FY 2016</t>
  </si>
  <si>
    <t>Share of the FS of entities measured by the equity method</t>
  </si>
  <si>
    <t>Investment result after deducting the interest expen.</t>
  </si>
  <si>
    <t>HTM</t>
  </si>
  <si>
    <t>Consolidated P&amp;L for FY 2016</t>
  </si>
  <si>
    <t>Consolidated P&amp;L for Q4,2016</t>
  </si>
  <si>
    <t xml:space="preserve">q4 2016 </t>
  </si>
  <si>
    <t>Profit and loss account 
for the period from 1 January 2016
to 31 March 2016</t>
  </si>
  <si>
    <t>Other net technical income</t>
  </si>
  <si>
    <t>Revenues on core business of non-insurance entities</t>
  </si>
  <si>
    <t>acq cost ratio</t>
  </si>
  <si>
    <t>admin cost ratio</t>
  </si>
  <si>
    <t>cor</t>
  </si>
  <si>
    <t>Profit and loss account 
for the period from 1 April 2016
to 30 June 2016</t>
  </si>
  <si>
    <t xml:space="preserve">q1 2017 </t>
  </si>
  <si>
    <t>1Q 2016</t>
  </si>
  <si>
    <t>1Q 2017</t>
  </si>
  <si>
    <t>Profit from previous years</t>
  </si>
  <si>
    <t>Consolidated P&amp;L for Q1,2017</t>
  </si>
  <si>
    <t>2Q 2017</t>
  </si>
  <si>
    <t>H1 2017</t>
  </si>
  <si>
    <t>Pekao</t>
  </si>
  <si>
    <t>n/a</t>
  </si>
  <si>
    <t xml:space="preserve">Profit before tax </t>
  </si>
  <si>
    <t xml:space="preserve">Operating profit </t>
  </si>
  <si>
    <t xml:space="preserve">Other operating expenses </t>
  </si>
  <si>
    <t xml:space="preserve">Administrative expenses </t>
  </si>
  <si>
    <t xml:space="preserve">Net investment income </t>
  </si>
  <si>
    <t>Q2 2017</t>
  </si>
  <si>
    <t>PZU Group's share in PZU Pekao</t>
  </si>
  <si>
    <t>PZU Group consolidated data excluding Alior Bank and Pekao</t>
  </si>
  <si>
    <t>PZU Group consolidated result including PZU share in Alior Bank and Pekao</t>
  </si>
  <si>
    <t>H1 2016</t>
  </si>
  <si>
    <t>PZU Group consolidated result including PZU share in Alior Bank (29,22%) and Pekao (20,00)</t>
  </si>
  <si>
    <t>31.03.2017</t>
  </si>
  <si>
    <t>30.06.2017</t>
  </si>
  <si>
    <t>30.09.2015</t>
  </si>
  <si>
    <t>31.12.2015</t>
  </si>
  <si>
    <t>31.03.2016</t>
  </si>
  <si>
    <t>30.06.2016</t>
  </si>
  <si>
    <t>30.09.2016</t>
  </si>
  <si>
    <t>31.12.2016</t>
  </si>
  <si>
    <t>Consolidated P&amp;L for Q2,2017</t>
  </si>
  <si>
    <t>Consolidated P&amp;L for H1,2017</t>
  </si>
  <si>
    <t>Consolidated P&amp;L (mln PLN)</t>
  </si>
  <si>
    <t>Assets (mln PLN)</t>
  </si>
  <si>
    <t>Consolidated statement of comprehensive income (mln PLN)</t>
  </si>
  <si>
    <t>Profit and loss account - Alior (mln PLN)</t>
  </si>
  <si>
    <t>Profit and loss account - Pekao (mln PLN)</t>
  </si>
  <si>
    <t>3Q 2017</t>
  </si>
  <si>
    <t>9M 2017</t>
  </si>
  <si>
    <t>31.03.2015</t>
  </si>
  <si>
    <t>30.09.2017</t>
  </si>
  <si>
    <t>Investment result ex. expenses</t>
  </si>
  <si>
    <t>105 397</t>
  </si>
  <si>
    <r>
      <t xml:space="preserve">Operating profit </t>
    </r>
    <r>
      <rPr>
        <b/>
        <vertAlign val="superscript"/>
        <sz val="8"/>
        <color rgb="FF646464"/>
        <rFont val="Tahoma"/>
        <family val="2"/>
      </rPr>
      <t>1) 2) 3)</t>
    </r>
  </si>
  <si>
    <r>
      <t xml:space="preserve">Profit before tax </t>
    </r>
    <r>
      <rPr>
        <b/>
        <vertAlign val="superscript"/>
        <sz val="8"/>
        <color rgb="FF646464"/>
        <rFont val="Tahoma"/>
        <family val="2"/>
      </rPr>
      <t>1) 2) 3)</t>
    </r>
  </si>
  <si>
    <r>
      <t xml:space="preserve">Net profit </t>
    </r>
    <r>
      <rPr>
        <b/>
        <vertAlign val="superscript"/>
        <sz val="8"/>
        <color rgb="FF646464"/>
        <rFont val="Tahoma"/>
        <family val="2"/>
      </rPr>
      <t>1) 2) 3)</t>
    </r>
  </si>
  <si>
    <r>
      <t xml:space="preserve">Administrative expenses </t>
    </r>
    <r>
      <rPr>
        <vertAlign val="superscript"/>
        <sz val="8"/>
        <color rgb="FF646464"/>
        <rFont val="Tahoma"/>
        <family val="2"/>
      </rPr>
      <t>2)</t>
    </r>
  </si>
  <si>
    <r>
      <t xml:space="preserve">Other operating expenses </t>
    </r>
    <r>
      <rPr>
        <vertAlign val="superscript"/>
        <sz val="8"/>
        <color rgb="FF646464"/>
        <rFont val="Tahoma"/>
        <family val="2"/>
      </rPr>
      <t>3)</t>
    </r>
  </si>
  <si>
    <r>
      <t xml:space="preserve">Net investment income </t>
    </r>
    <r>
      <rPr>
        <vertAlign val="superscript"/>
        <sz val="8"/>
        <color rgb="FF646464"/>
        <rFont val="Tahoma"/>
        <family val="2"/>
      </rPr>
      <t>1)</t>
    </r>
  </si>
  <si>
    <t>1) 2) 3) - notes presented in the PZU Group financial statements</t>
  </si>
  <si>
    <t xml:space="preserve">     1.06.2017
- 30.06.2017</t>
  </si>
  <si>
    <t xml:space="preserve">48 682 </t>
  </si>
  <si>
    <t xml:space="preserve">50 145 </t>
  </si>
  <si>
    <r>
      <t>Deferred tax assets</t>
    </r>
    <r>
      <rPr>
        <vertAlign val="superscript"/>
        <sz val="8"/>
        <color rgb="FF646464"/>
        <rFont val="Tahoma"/>
        <family val="2"/>
      </rPr>
      <t xml:space="preserve">  3)</t>
    </r>
  </si>
  <si>
    <r>
      <t>Borrowings</t>
    </r>
    <r>
      <rPr>
        <vertAlign val="superscript"/>
        <sz val="8"/>
        <color rgb="FF646464"/>
        <rFont val="Tahoma"/>
        <family val="2"/>
      </rPr>
      <t xml:space="preserve"> 3)</t>
    </r>
  </si>
  <si>
    <r>
      <t>Intangible assets</t>
    </r>
    <r>
      <rPr>
        <vertAlign val="superscript"/>
        <sz val="8"/>
        <color rgb="FF646464"/>
        <rFont val="Tahoma"/>
        <family val="2"/>
      </rPr>
      <t xml:space="preserve"> 3)</t>
    </r>
  </si>
  <si>
    <t>21 653</t>
  </si>
  <si>
    <t>170 474</t>
  </si>
  <si>
    <t xml:space="preserve">1 268 </t>
  </si>
  <si>
    <t xml:space="preserve">1 145 </t>
  </si>
  <si>
    <t>5 784</t>
  </si>
  <si>
    <t>5 785</t>
  </si>
  <si>
    <t>1 434</t>
  </si>
  <si>
    <t>5 490</t>
  </si>
  <si>
    <t>(146) 3)</t>
  </si>
  <si>
    <t>46 845</t>
  </si>
  <si>
    <t>Deferred tax provision</t>
  </si>
  <si>
    <t>863 523 000</t>
  </si>
  <si>
    <t>Alior Bank - assets (mln PLN)</t>
  </si>
  <si>
    <t>Alior Bank - liabilities and equity (mln PLN)</t>
  </si>
  <si>
    <t>Pekao - assets</t>
  </si>
  <si>
    <t>Pekao - liabilities and equity</t>
  </si>
  <si>
    <t>Q1 
2016</t>
  </si>
  <si>
    <t>Q1-Q2 
2016</t>
  </si>
  <si>
    <t>Q1-Q3 
2016</t>
  </si>
  <si>
    <t>Q1 
2017</t>
  </si>
  <si>
    <t>Q1-Q2 
2017</t>
  </si>
  <si>
    <t>Q1-Q3 
2017</t>
  </si>
  <si>
    <t>Q1 - Q4 
2015</t>
  </si>
  <si>
    <t>Q1 - Q4 
2016</t>
  </si>
  <si>
    <t>Q1-Q3 
2015</t>
  </si>
  <si>
    <t>Q1
2016</t>
  </si>
  <si>
    <t>Q1 
2015</t>
  </si>
  <si>
    <t>Q2
2015</t>
  </si>
  <si>
    <t>H1
2015</t>
  </si>
  <si>
    <t>Q3
2015</t>
  </si>
  <si>
    <t>9M
2015</t>
  </si>
  <si>
    <t>Q4
2015</t>
  </si>
  <si>
    <t>FY
2015</t>
  </si>
  <si>
    <t>Q2
2016</t>
  </si>
  <si>
    <t>H1
2016</t>
  </si>
  <si>
    <t>Q3
2016</t>
  </si>
  <si>
    <t>9M
2016</t>
  </si>
  <si>
    <t>Q4
2016</t>
  </si>
  <si>
    <t>FY
2016</t>
  </si>
  <si>
    <t>Consolidated P&amp;L for 9M,2017</t>
  </si>
  <si>
    <t>Consolidated P&amp;L for Q3,2017</t>
  </si>
  <si>
    <t>Liabilities related directly to assets classified as held for sale</t>
  </si>
  <si>
    <t>Liabilities and equity (mln PLN)</t>
  </si>
  <si>
    <t>Consolidated P&amp;L FY 2017</t>
  </si>
  <si>
    <t>Consolidated P&amp;L for FY 2017</t>
  </si>
  <si>
    <t>Consolidated P&amp;L for Q4,2017</t>
  </si>
  <si>
    <t>30.12.2017</t>
  </si>
  <si>
    <t>4Q 2017</t>
  </si>
  <si>
    <t>FY 2017</t>
  </si>
  <si>
    <t>31.12.2017</t>
  </si>
  <si>
    <t>Q1 - Q4 
2017</t>
  </si>
  <si>
    <t>Q1 
2018</t>
  </si>
  <si>
    <t>31.03.2018</t>
  </si>
  <si>
    <t>Consolidated P&amp;L for Q1,2018</t>
  </si>
  <si>
    <t>Net investment revenues</t>
  </si>
  <si>
    <t>Net realized result of instrument instruments and investments</t>
  </si>
  <si>
    <t>Change in the value of impaiments for expected credit losses and impairment losses on financial instruments</t>
  </si>
  <si>
    <t>Net movement of fair value of assets and liabilities measured at fair value</t>
  </si>
  <si>
    <t>nd.</t>
  </si>
  <si>
    <t>Receivables from clients due to loans</t>
  </si>
  <si>
    <t>1Q 2018</t>
  </si>
  <si>
    <t>Net result on the realization of investments</t>
  </si>
  <si>
    <t xml:space="preserve">Derivatives </t>
  </si>
  <si>
    <t>Investment finacial assets</t>
  </si>
  <si>
    <t>Receivables</t>
  </si>
  <si>
    <t>Investment property</t>
  </si>
  <si>
    <t>Loan receivables from clients</t>
  </si>
  <si>
    <t>Financial derivatives</t>
  </si>
  <si>
    <t>Investment financial assets</t>
  </si>
  <si>
    <t>Measured at fair value through other comprehensive income</t>
  </si>
  <si>
    <t>Measured at amortized cost</t>
  </si>
  <si>
    <t>Loans</t>
  </si>
  <si>
    <t>restated</t>
  </si>
  <si>
    <t>Net result on realization of financial instruments and investments</t>
  </si>
  <si>
    <t>Movement in allowances for expected credit losses and impairment losses on financial instruments</t>
  </si>
  <si>
    <t>Net movement in fair value of assets and liabilities measured at fair value</t>
  </si>
  <si>
    <t>Share of the net financial results of entities measured by the equity method</t>
  </si>
  <si>
    <t>IFRS 9 sets out new requirements for the classification and measurement of financial instruments, impairment of financial assets and hedge accounting.</t>
  </si>
  <si>
    <t>For 1q2018 (and comparable 1q2017) data please use the appropriate sheet marked with a footnote "new"</t>
  </si>
  <si>
    <t>Assets in previous disclosure</t>
  </si>
  <si>
    <t>Assets in actual disclosure</t>
  </si>
  <si>
    <t>P&amp;L in previous disclosure</t>
  </si>
  <si>
    <t>P&amp;L in actual disclosure</t>
  </si>
  <si>
    <t>Please note that the PZU Group started applying IFRS 9 on 1 January 2018.</t>
  </si>
  <si>
    <t>This resulted in changes in the recognition and presentation of some items in the income statement and balance sheet.</t>
  </si>
  <si>
    <t>3Q 2016</t>
  </si>
  <si>
    <t>9M 2016</t>
  </si>
  <si>
    <t>4Q 2016</t>
  </si>
  <si>
    <t>H1 
2018</t>
  </si>
  <si>
    <t>2Q 2018</t>
  </si>
  <si>
    <r>
      <t xml:space="preserve">Q1 
2018
</t>
    </r>
    <r>
      <rPr>
        <b/>
        <sz val="7"/>
        <color theme="6"/>
        <rFont val="Tahoma"/>
        <family val="2"/>
      </rPr>
      <t>(restated)</t>
    </r>
  </si>
  <si>
    <r>
      <t xml:space="preserve">Q2
2017
</t>
    </r>
    <r>
      <rPr>
        <b/>
        <sz val="7"/>
        <color theme="6"/>
        <rFont val="Tahoma"/>
        <family val="2"/>
      </rPr>
      <t>(restated)</t>
    </r>
  </si>
  <si>
    <r>
      <t xml:space="preserve">Q1 
2017
</t>
    </r>
    <r>
      <rPr>
        <b/>
        <sz val="7"/>
        <color theme="6"/>
        <rFont val="Tahoma"/>
        <family val="2"/>
      </rPr>
      <t>(restated)</t>
    </r>
  </si>
  <si>
    <r>
      <t xml:space="preserve">H1 
2017
</t>
    </r>
    <r>
      <rPr>
        <b/>
        <sz val="7"/>
        <color theme="6"/>
        <rFont val="Tahoma"/>
        <family val="2"/>
      </rPr>
      <t>(restated)</t>
    </r>
  </si>
  <si>
    <t>30.06.2018</t>
  </si>
  <si>
    <t>1 305</t>
  </si>
  <si>
    <t>Q1-Q2 
2018</t>
  </si>
  <si>
    <t>Basic and diluted earnings per ordinary share (in PLN/EUR)</t>
  </si>
  <si>
    <t>Basic and diluted weighted average number of ordinary shares (in units)</t>
  </si>
  <si>
    <t>H1 2018</t>
  </si>
  <si>
    <r>
      <t xml:space="preserve">Q3
2017
</t>
    </r>
    <r>
      <rPr>
        <b/>
        <sz val="7"/>
        <color theme="6"/>
        <rFont val="Tahoma"/>
        <family val="2"/>
      </rPr>
      <t>(restated)</t>
    </r>
  </si>
  <si>
    <r>
      <t xml:space="preserve">9M
2017
</t>
    </r>
    <r>
      <rPr>
        <b/>
        <sz val="7"/>
        <color theme="6"/>
        <rFont val="Tahoma"/>
        <family val="2"/>
      </rPr>
      <t>(restated)</t>
    </r>
  </si>
  <si>
    <t>30.09.2018</t>
  </si>
  <si>
    <t>9M 2018</t>
  </si>
  <si>
    <t xml:space="preserve">- </t>
  </si>
  <si>
    <t>3Q 2018</t>
  </si>
  <si>
    <t>Q1-Q3 
2018</t>
  </si>
  <si>
    <t>1 935</t>
  </si>
  <si>
    <t>Q4
2018</t>
  </si>
  <si>
    <t>FY
2018</t>
  </si>
  <si>
    <r>
      <t xml:space="preserve">Q4
2017
</t>
    </r>
    <r>
      <rPr>
        <b/>
        <sz val="7"/>
        <color theme="6"/>
        <rFont val="Tahoma"/>
        <family val="2"/>
      </rPr>
      <t>(restated)</t>
    </r>
  </si>
  <si>
    <r>
      <t xml:space="preserve">FY
2017
</t>
    </r>
    <r>
      <rPr>
        <b/>
        <sz val="7"/>
        <color theme="6"/>
        <rFont val="Tahoma"/>
        <family val="2"/>
      </rPr>
      <t>(restated)</t>
    </r>
  </si>
  <si>
    <t>Comprehensive income attributed to the equity holders of the parent company</t>
  </si>
  <si>
    <t>Comprehensive income attributed to holders of non-controlling interests</t>
  </si>
  <si>
    <t>31.12.2018</t>
  </si>
  <si>
    <t>4Q 2018</t>
  </si>
  <si>
    <t>Q1-Q4 
2018</t>
  </si>
  <si>
    <t>Actuarial gains and losses related to provisions for employee benefits</t>
  </si>
  <si>
    <t>31.03.2019</t>
  </si>
  <si>
    <r>
      <t xml:space="preserve">9M 2017
</t>
    </r>
    <r>
      <rPr>
        <b/>
        <sz val="7"/>
        <color theme="6"/>
        <rFont val="Tahoma"/>
        <family val="2"/>
      </rPr>
      <t xml:space="preserve"> (restated)</t>
    </r>
  </si>
  <si>
    <t>Q1 
2019</t>
  </si>
  <si>
    <t>1Q 2019</t>
  </si>
  <si>
    <t>H1 2018
(restated)</t>
  </si>
  <si>
    <r>
      <t xml:space="preserve">Q2
2018
</t>
    </r>
    <r>
      <rPr>
        <b/>
        <sz val="7"/>
        <color theme="6"/>
        <rFont val="Tahoma"/>
        <family val="2"/>
      </rPr>
      <t>(restated)</t>
    </r>
  </si>
  <si>
    <t>PZU Group</t>
  </si>
  <si>
    <t xml:space="preserve">Profit attributable to the equity holders of the parent company </t>
  </si>
  <si>
    <t>Profit (loss) attributed to holders of non-controlling interests</t>
  </si>
  <si>
    <t>H1 2019</t>
  </si>
  <si>
    <t>2Q 2019</t>
  </si>
  <si>
    <t>30.06.2019</t>
  </si>
  <si>
    <t>Q1-Q2 
2019</t>
  </si>
  <si>
    <t>Q3 2018
 (restated)</t>
  </si>
  <si>
    <t>9M 2018
 (restated)</t>
  </si>
  <si>
    <t>Q4 2017
 (restated)</t>
  </si>
  <si>
    <t>FY 2017
 (restated)</t>
  </si>
  <si>
    <t>Q1 2018
 (restated)</t>
  </si>
  <si>
    <t>Q2 2018
 (restated)</t>
  </si>
  <si>
    <t>Q1  2016 
(restated)</t>
  </si>
  <si>
    <t>Q2 2016 
(restated)</t>
  </si>
  <si>
    <t>H1 2016 (restated)</t>
  </si>
  <si>
    <t>Q3 2016
(restated)</t>
  </si>
  <si>
    <t>9M 2016
(restated)</t>
  </si>
  <si>
    <t>Q4 2016
(restated)</t>
  </si>
  <si>
    <t>Q1 2017 (restated)</t>
  </si>
  <si>
    <t>Q2 2017 (restated)</t>
  </si>
  <si>
    <t>H1 2017 (restated)</t>
  </si>
  <si>
    <t>Q3 2017
(restated)</t>
  </si>
  <si>
    <r>
      <t xml:space="preserve">Q3 
2018
</t>
    </r>
    <r>
      <rPr>
        <b/>
        <sz val="7"/>
        <color theme="6"/>
        <rFont val="Tahoma"/>
        <family val="2"/>
      </rPr>
      <t>(restated)</t>
    </r>
  </si>
  <si>
    <r>
      <t xml:space="preserve">9M
2018
</t>
    </r>
    <r>
      <rPr>
        <b/>
        <sz val="7"/>
        <color theme="6"/>
        <rFont val="Tahoma"/>
        <family val="2"/>
      </rPr>
      <t>(restated)</t>
    </r>
  </si>
  <si>
    <t>9M 2019</t>
  </si>
  <si>
    <t>30.09.2019</t>
  </si>
  <si>
    <t>3Q 2019</t>
  </si>
  <si>
    <t>Q1-Q3 
2019</t>
  </si>
  <si>
    <t>Q4 2018
(restated)</t>
  </si>
  <si>
    <t>FY 2018
(restated)</t>
  </si>
  <si>
    <t>31.12.2019</t>
  </si>
  <si>
    <t>2018 (restated)</t>
  </si>
  <si>
    <t>Q1-Q4 
2019</t>
  </si>
  <si>
    <t>4Q 2019</t>
  </si>
  <si>
    <t>Q1
2020</t>
  </si>
  <si>
    <t>Result on derecognition of financial instruments and investments</t>
  </si>
  <si>
    <t>Q1 2019
(restated)</t>
  </si>
  <si>
    <t>Valuation of debt instruments</t>
  </si>
  <si>
    <t>Measurement of loan receivables from clients</t>
  </si>
  <si>
    <r>
      <t xml:space="preserve">Q1 
2019
</t>
    </r>
    <r>
      <rPr>
        <b/>
        <sz val="7"/>
        <color theme="6"/>
        <rFont val="Tahoma"/>
        <family val="2"/>
      </rPr>
      <t>(restated)</t>
    </r>
  </si>
  <si>
    <t>Q1 
2020</t>
  </si>
  <si>
    <t>Q1 2020</t>
  </si>
  <si>
    <t>Subordinated liabilities</t>
  </si>
  <si>
    <t>Liabilities on the issue of own debt securities</t>
  </si>
  <si>
    <t>Liabilities to banks</t>
  </si>
  <si>
    <t>Liabilities to clients under deposits</t>
  </si>
  <si>
    <t>Derivatives</t>
  </si>
  <si>
    <t>1Q 2020</t>
  </si>
  <si>
    <t>31.03.2020</t>
  </si>
  <si>
    <t>Consolidated profit and loss account 
PZU Group (mln PLN)</t>
  </si>
  <si>
    <t>Q2
2020</t>
  </si>
  <si>
    <t>H1
2020</t>
  </si>
  <si>
    <t>Q2 2019
 (restated)</t>
  </si>
  <si>
    <t>H1 2019
(restated)</t>
  </si>
  <si>
    <t>30.06.2020</t>
  </si>
  <si>
    <t>H1 
2020</t>
  </si>
  <si>
    <r>
      <t xml:space="preserve">Q2 
2019
</t>
    </r>
    <r>
      <rPr>
        <b/>
        <sz val="7"/>
        <color theme="6"/>
        <rFont val="Tahoma"/>
        <family val="2"/>
      </rPr>
      <t>(restated)</t>
    </r>
  </si>
  <si>
    <r>
      <t xml:space="preserve">H1 
2019
</t>
    </r>
    <r>
      <rPr>
        <b/>
        <sz val="7"/>
        <color theme="6"/>
        <rFont val="Tahoma"/>
        <family val="2"/>
      </rPr>
      <t>(restated)</t>
    </r>
  </si>
  <si>
    <t>2Q 2020</t>
  </si>
  <si>
    <t>H1 2020</t>
  </si>
  <si>
    <t>Q1-Q2
2020</t>
  </si>
  <si>
    <t>Loss on discontinued operations</t>
  </si>
  <si>
    <t>Net profit on continuing operations</t>
  </si>
  <si>
    <t>1 176</t>
  </si>
  <si>
    <t>Q3
2020</t>
  </si>
  <si>
    <t>9M
2020</t>
  </si>
  <si>
    <t>Q3 2019
 (restated)</t>
  </si>
  <si>
    <t>9M 2019
 (restated)</t>
  </si>
  <si>
    <t>30.09.2020</t>
  </si>
  <si>
    <r>
      <t xml:space="preserve">Q3 
2019
</t>
    </r>
    <r>
      <rPr>
        <b/>
        <sz val="7"/>
        <color theme="6"/>
        <rFont val="Tahoma"/>
        <family val="2"/>
      </rPr>
      <t>(restated)</t>
    </r>
  </si>
  <si>
    <r>
      <t xml:space="preserve">9M
2019
</t>
    </r>
    <r>
      <rPr>
        <b/>
        <sz val="7"/>
        <color theme="6"/>
        <rFont val="Tahoma"/>
        <family val="2"/>
      </rPr>
      <t>(restated)</t>
    </r>
  </si>
  <si>
    <t>3Q 2020</t>
  </si>
  <si>
    <t>9M 2020</t>
  </si>
  <si>
    <t>Q1-Q3
2020</t>
  </si>
  <si>
    <t>Q4 2019
 (restated)</t>
  </si>
  <si>
    <t>FY 2019
(restated)</t>
  </si>
  <si>
    <t>FY 2020</t>
  </si>
  <si>
    <t>Q4
2020</t>
  </si>
  <si>
    <t>4Q 2020</t>
  </si>
  <si>
    <t>31.12.2020</t>
  </si>
  <si>
    <r>
      <t xml:space="preserve">Q4
2019
</t>
    </r>
    <r>
      <rPr>
        <b/>
        <sz val="7"/>
        <color theme="6"/>
        <rFont val="Tahoma"/>
        <family val="2"/>
      </rPr>
      <t>(restated)</t>
    </r>
  </si>
  <si>
    <t>Q1-Q4
2020</t>
  </si>
  <si>
    <t>Q1
2021</t>
  </si>
  <si>
    <t>31.03.2021</t>
  </si>
  <si>
    <t>1Q 2021</t>
  </si>
  <si>
    <t>30.06.2021</t>
  </si>
  <si>
    <t>2Q 2021</t>
  </si>
  <si>
    <t>H1 2021</t>
  </si>
  <si>
    <t>Q1-Q2
2021</t>
  </si>
  <si>
    <t>30.09.2021</t>
  </si>
  <si>
    <t>3Q 2021</t>
  </si>
  <si>
    <t>9M 2021</t>
  </si>
  <si>
    <t>Q1-Q3
2021</t>
  </si>
  <si>
    <t>FY 2021</t>
  </si>
  <si>
    <t>Assets pledged as collateral for liabilities</t>
  </si>
  <si>
    <t>31.12.2021</t>
  </si>
  <si>
    <t>4Q 2021</t>
  </si>
  <si>
    <t>(restated)</t>
  </si>
  <si>
    <t>Q1-Q4
2021</t>
  </si>
  <si>
    <t>Q1
2022</t>
  </si>
  <si>
    <t>31.03.2022</t>
  </si>
  <si>
    <t>Q1 
2022</t>
  </si>
  <si>
    <t>1Q 2022</t>
  </si>
  <si>
    <t>Q1 2021
 (restated)</t>
  </si>
  <si>
    <t>30.06.2022</t>
  </si>
  <si>
    <t>Q2
2022</t>
  </si>
  <si>
    <t>H1 
2022</t>
  </si>
  <si>
    <t>2Q 2022</t>
  </si>
  <si>
    <t>Q1-Q2
2022</t>
  </si>
  <si>
    <t>H1
2022</t>
  </si>
  <si>
    <t>863 341 671</t>
  </si>
  <si>
    <t>Q2 2021
 (restated)</t>
  </si>
  <si>
    <t>H1 2021
 (restated)</t>
  </si>
  <si>
    <t>(1 991)</t>
  </si>
  <si>
    <t>H1 2022</t>
  </si>
  <si>
    <t>Q3
2022</t>
  </si>
  <si>
    <t>9M
2022</t>
  </si>
  <si>
    <t>Q3 2021
 (restated)</t>
  </si>
  <si>
    <t>9M 2021
 (restated)</t>
  </si>
  <si>
    <t>30.09.2022</t>
  </si>
  <si>
    <t>3Q 2022</t>
  </si>
  <si>
    <t>9M 2022</t>
  </si>
  <si>
    <t>279 515</t>
  </si>
  <si>
    <t>Q1-Q3
2022</t>
  </si>
  <si>
    <t>Q4
2022</t>
  </si>
  <si>
    <t>FY 2022</t>
  </si>
  <si>
    <t>4Q 2022</t>
  </si>
  <si>
    <t>31.12.2022</t>
  </si>
  <si>
    <t>Q1-Q4
2022</t>
  </si>
  <si>
    <t>Q4 2021
 (restated)</t>
  </si>
  <si>
    <t>Corporate insurance</t>
  </si>
  <si>
    <t>Gross written premiums, external</t>
  </si>
  <si>
    <t>Gross written premiums, cross-segment</t>
  </si>
  <si>
    <t>Changes in unearned premiums and unexpired risk</t>
  </si>
  <si>
    <t>Earned written premiums, gross</t>
  </si>
  <si>
    <t>Reinsurer’s share in gross written premiums</t>
  </si>
  <si>
    <t>Income from investments, including:</t>
  </si>
  <si>
    <t>external operations</t>
  </si>
  <si>
    <t>operations among segments</t>
  </si>
  <si>
    <t>Other technical income, net of reinsurance</t>
  </si>
  <si>
    <t>Income</t>
  </si>
  <si>
    <t>Insurance claims and benefits</t>
  </si>
  <si>
    <t>Change in other technical provisions, net</t>
  </si>
  <si>
    <t>Reinsurance commissions and shares in reinsurers’ profits</t>
  </si>
  <si>
    <t>Other</t>
  </si>
  <si>
    <t>Profit or loss on insurance</t>
  </si>
  <si>
    <t>Reinsurer’s share in unearned premiums andunexpired risk reserve, gross</t>
  </si>
  <si>
    <t>Operations among segments</t>
  </si>
  <si>
    <t>Insurance claims and benefits and change in other technical provisions net</t>
  </si>
  <si>
    <t>Margin</t>
  </si>
  <si>
    <t>Margin net of conversion effect</t>
  </si>
  <si>
    <t>conversion effect</t>
  </si>
  <si>
    <t>Margin (group + individual)</t>
  </si>
  <si>
    <t>Revenue from commisions and fees</t>
  </si>
  <si>
    <t>Costs of commisions and fees</t>
  </si>
  <si>
    <t>Other revenues</t>
  </si>
  <si>
    <t>Revenues</t>
  </si>
  <si>
    <t>Insurance claims and benefits  net</t>
  </si>
  <si>
    <t>Change in premium reserve</t>
  </si>
  <si>
    <t xml:space="preserve">Income </t>
  </si>
  <si>
    <t>Expenses</t>
  </si>
  <si>
    <t>Retail consumer insurance</t>
  </si>
  <si>
    <t>Group insurance and individually continued insurance (life insurance)</t>
  </si>
  <si>
    <t>Individual insurance</t>
  </si>
  <si>
    <t>Investments</t>
  </si>
  <si>
    <t>Insurance - Baltic states</t>
  </si>
  <si>
    <t>Insurance - Ukraine</t>
  </si>
  <si>
    <t>Other segments</t>
  </si>
  <si>
    <t>Segments in total</t>
  </si>
  <si>
    <t>Presentation of investment contracts</t>
  </si>
  <si>
    <t>Equity instruments measurement</t>
  </si>
  <si>
    <t>Property valuation</t>
  </si>
  <si>
    <t>Elimination of equalization reserve and prevention fund</t>
  </si>
  <si>
    <t>Impairment losses to the Company's Social Benefits Fund and actuarial expenses</t>
  </si>
  <si>
    <t>Consolidated data</t>
  </si>
  <si>
    <t>Presentation of changes in other technical provisions</t>
  </si>
  <si>
    <t>Estimated subrogations and salvages</t>
  </si>
  <si>
    <t>-  dividends</t>
  </si>
  <si>
    <r>
      <t>Income from investments</t>
    </r>
    <r>
      <rPr>
        <sz val="8"/>
        <color rgb="FFFF0000"/>
        <rFont val="Tahoma"/>
        <family val="2"/>
      </rPr>
      <t xml:space="preserve"> </t>
    </r>
    <r>
      <rPr>
        <vertAlign val="superscript"/>
        <sz val="8"/>
        <color rgb="FFFF0000"/>
        <rFont val="Tahoma"/>
        <family val="2"/>
      </rPr>
      <t>2)</t>
    </r>
  </si>
  <si>
    <t>Investment properties measurement</t>
  </si>
  <si>
    <r>
      <t>Consolidation adjustments</t>
    </r>
    <r>
      <rPr>
        <vertAlign val="superscript"/>
        <sz val="8"/>
        <color rgb="FFFF0000"/>
        <rFont val="Tahoma"/>
        <family val="2"/>
      </rPr>
      <t>1</t>
    </r>
  </si>
  <si>
    <r>
      <t xml:space="preserve">Income from investments </t>
    </r>
    <r>
      <rPr>
        <vertAlign val="superscript"/>
        <sz val="8"/>
        <color rgb="FFFF0000"/>
        <rFont val="Tahoma"/>
        <family val="2"/>
      </rPr>
      <t>2)</t>
    </r>
  </si>
  <si>
    <t>2) The sum of the following items of the consolidated income statement: "Net income from investments", "Net realizable value and impairment losses on investments", "Net change in fair value of assets and liabilities at fair value".</t>
  </si>
  <si>
    <t>Presentation of the change in the technical reserves</t>
  </si>
  <si>
    <t>Corporate insurance (non-life insurance)</t>
  </si>
  <si>
    <t>Mass customer insurance (non-life insurance)</t>
  </si>
  <si>
    <t>COR (corporate + retail)</t>
  </si>
  <si>
    <t>Group insurance and individually continued insurance (life)</t>
  </si>
  <si>
    <t>Individual insurance (life insurance)</t>
  </si>
  <si>
    <t>2019  (restated)</t>
  </si>
  <si>
    <t>na</t>
  </si>
  <si>
    <t>more...historical data agreements</t>
  </si>
  <si>
    <t>Agreements 2015</t>
  </si>
  <si>
    <r>
      <t xml:space="preserve">Consolidation adjustments </t>
    </r>
    <r>
      <rPr>
        <vertAlign val="superscript"/>
        <sz val="8"/>
        <color rgb="FFFF0000"/>
        <rFont val="Tahoma"/>
        <family val="2"/>
      </rPr>
      <t>1)</t>
    </r>
  </si>
  <si>
    <t>Agreements 2016</t>
  </si>
  <si>
    <r>
      <t>Consolidation adjustments</t>
    </r>
    <r>
      <rPr>
        <vertAlign val="superscript"/>
        <sz val="8"/>
        <color rgb="FF646464"/>
        <rFont val="Tahoma"/>
        <family val="2"/>
      </rPr>
      <t xml:space="preserve"> </t>
    </r>
    <r>
      <rPr>
        <vertAlign val="superscript"/>
        <sz val="8"/>
        <color rgb="FFFF0000"/>
        <rFont val="Tahoma"/>
        <family val="2"/>
      </rPr>
      <t>1)</t>
    </r>
  </si>
  <si>
    <t>Agreements 2017</t>
  </si>
  <si>
    <r>
      <t>8 471</t>
    </r>
    <r>
      <rPr>
        <b/>
        <vertAlign val="superscript"/>
        <sz val="8"/>
        <color rgb="FF646464"/>
        <rFont val="Tahoma"/>
        <family val="2"/>
      </rPr>
      <t>2)</t>
    </r>
  </si>
  <si>
    <t>1) Consolidation adjustments result primarily from dividends distributed between segments and from different accounting standards reporting segments (PAS and IFRS) and consolidated (IFRS) data.</t>
  </si>
  <si>
    <t>Agreements 2018 (restated)</t>
  </si>
  <si>
    <t>Agreements 2019 (restated)</t>
  </si>
  <si>
    <t>11 298</t>
  </si>
  <si>
    <t>1) Consolidation adjustments ensue chiefly from the dividends paid between the various segments and the various accounting standards in which the specific reporting segments are reported (PAS and IFRS) and consolidated data (IFRS).
2) The sum of the following line items in the consolidated profit and loss account: “Interest income calculated using the effective interest rate”, “Other net investment income”, “Result on derecognition of financial instruments and investments”, “Movement in allowances for expected credit losses and impairment losses on financial instruments” and “Net movement in fair value of assets and liabilities measured at fair value”.</t>
  </si>
  <si>
    <t>Agreements 2020</t>
  </si>
  <si>
    <t>8 486</t>
  </si>
  <si>
    <t>Agreements 2021</t>
  </si>
  <si>
    <t>Agreements 2022</t>
  </si>
  <si>
    <t xml:space="preserve">Insurance Business Segments </t>
  </si>
  <si>
    <t xml:space="preserve">Gross Written Premium </t>
  </si>
  <si>
    <t xml:space="preserve">Insurance Result/ Operating Profit </t>
  </si>
  <si>
    <t>Combined Ratio / Operating profit ratio</t>
  </si>
  <si>
    <t xml:space="preserve">m PLN, local GAAP </t>
  </si>
  <si>
    <t>Q1 2016</t>
  </si>
  <si>
    <t>Q2 2016</t>
  </si>
  <si>
    <t>Q3 2016</t>
  </si>
  <si>
    <t>Q4 2016</t>
  </si>
  <si>
    <t>Q1 2017</t>
  </si>
  <si>
    <t>Q3 2017</t>
  </si>
  <si>
    <t>Q4 2017</t>
  </si>
  <si>
    <t>Q1 2018</t>
  </si>
  <si>
    <t>Q2 2018</t>
  </si>
  <si>
    <t>Q3 2018</t>
  </si>
  <si>
    <t>Q4 2018</t>
  </si>
  <si>
    <t>Q1 2019</t>
  </si>
  <si>
    <t>Q2 2019</t>
  </si>
  <si>
    <t>Q3 2019</t>
  </si>
  <si>
    <t>Q4 2019</t>
  </si>
  <si>
    <t>Q2 2020</t>
  </si>
  <si>
    <t>Q3 2020</t>
  </si>
  <si>
    <t>Q4 2020</t>
  </si>
  <si>
    <t>Q1 2021</t>
  </si>
  <si>
    <t>Q2 2021</t>
  </si>
  <si>
    <t>Q3 2021</t>
  </si>
  <si>
    <t>Q4 2021</t>
  </si>
  <si>
    <t>Q1 2022</t>
  </si>
  <si>
    <t>Q2 2022</t>
  </si>
  <si>
    <t>Q3 2022</t>
  </si>
  <si>
    <t>Q4 2022</t>
  </si>
  <si>
    <t xml:space="preserve"> </t>
  </si>
  <si>
    <t>Q1-Q2 2016</t>
  </si>
  <si>
    <t>Q1-Q3 2016</t>
  </si>
  <si>
    <t>Q1-Q4 2016</t>
  </si>
  <si>
    <t>Q1-Q2 2017</t>
  </si>
  <si>
    <t>Q1-Q3 2017</t>
  </si>
  <si>
    <t>Q1-Q4 2017</t>
  </si>
  <si>
    <t>Q1-Q2 2018</t>
  </si>
  <si>
    <t>Q1-Q3 2018</t>
  </si>
  <si>
    <t>Q1-Q4 2018</t>
  </si>
  <si>
    <t>Q1-Q2 2019</t>
  </si>
  <si>
    <t>Q3 
2019</t>
  </si>
  <si>
    <t>Q4 
2019</t>
  </si>
  <si>
    <t>Q2 
2020</t>
  </si>
  <si>
    <t>Q3 
2020</t>
  </si>
  <si>
    <t>Q1 
2021</t>
  </si>
  <si>
    <t>Q2 
2021</t>
  </si>
  <si>
    <t>Q3 
2021</t>
  </si>
  <si>
    <t>Q4
2021</t>
  </si>
  <si>
    <t>Total Non-Life - Poland</t>
  </si>
  <si>
    <t xml:space="preserve">Mass Insurance - Poland </t>
  </si>
  <si>
    <t xml:space="preserve">Motor TPL Insurance </t>
  </si>
  <si>
    <t xml:space="preserve">Motor Own Damage </t>
  </si>
  <si>
    <t xml:space="preserve">Other products </t>
  </si>
  <si>
    <t>Impact of investment segment allocation</t>
  </si>
  <si>
    <t>x</t>
  </si>
  <si>
    <t xml:space="preserve">Corporate Insurance - Poland </t>
  </si>
  <si>
    <t xml:space="preserve">Total Life - Poland </t>
  </si>
  <si>
    <t>Group and Continued - Poland</t>
  </si>
  <si>
    <t>Individual - Poland</t>
  </si>
  <si>
    <t>Total Non-Life - Ukraine &amp; Lithuania</t>
  </si>
  <si>
    <t>Baltic states Non-life</t>
  </si>
  <si>
    <t>Ukraine Non-life</t>
  </si>
  <si>
    <t>Total - Life - Ukraine &amp; Lithuania</t>
  </si>
  <si>
    <t>Lithuania Life</t>
  </si>
  <si>
    <t>Ukraine Life</t>
  </si>
  <si>
    <t>Total - Banks</t>
  </si>
  <si>
    <t xml:space="preserve">x </t>
  </si>
  <si>
    <t>31.03.2023</t>
  </si>
  <si>
    <t>Consolidated P&amp;L excluding banks (m PLN)</t>
  </si>
  <si>
    <t>Excluding PEO</t>
  </si>
  <si>
    <t>Excluding ALR</t>
  </si>
  <si>
    <t>Elimination of adjustments</t>
  </si>
  <si>
    <t>1Q22</t>
  </si>
  <si>
    <t>1Q23</t>
  </si>
  <si>
    <t>PZU Group 
net of banks</t>
  </si>
  <si>
    <t>Q1
2023</t>
  </si>
  <si>
    <t>PZU SA - Balance sheet data - PAS (m PLN)</t>
  </si>
  <si>
    <t>Data from the technical non-life insurance account and the non-technical profit and loss account - PAS (m PLN)</t>
  </si>
  <si>
    <t>Insurance service result before reinsurance</t>
  </si>
  <si>
    <t>Insurance revenue</t>
  </si>
  <si>
    <t>Insurance service expenses</t>
  </si>
  <si>
    <t>Reinsurance premium allocation</t>
  </si>
  <si>
    <t>Insurance service result</t>
  </si>
  <si>
    <t>Insurance finance income or expenses</t>
  </si>
  <si>
    <t>Reinsurance finance income or expenses</t>
  </si>
  <si>
    <t>Interest income calculated using the effective interest rate</t>
  </si>
  <si>
    <t>Other net investment income</t>
  </si>
  <si>
    <t>Fee and commission result</t>
  </si>
  <si>
    <t>Operating costs of banks</t>
  </si>
  <si>
    <t>Other operating income and expenses</t>
  </si>
  <si>
    <t xml:space="preserve">Share of the net financial profit or loss of entities measured by the equity method </t>
  </si>
  <si>
    <t xml:space="preserve">- profit attributable to the equity holders of the Parent Company </t>
  </si>
  <si>
    <t>- profit (loss) attributable to holders of non-controlling interests</t>
  </si>
  <si>
    <t>Gross other comprehensive income</t>
  </si>
  <si>
    <t>Outward reinsurance finance income or expenses</t>
  </si>
  <si>
    <t>Not to be transferred to profit or loss in the future</t>
  </si>
  <si>
    <t>Tax recognised in other comprehensive income</t>
  </si>
  <si>
    <t xml:space="preserve">- comprehensive income attributable to equity holders of the Parent Company </t>
  </si>
  <si>
    <t>- comprehensive income attributable to holders of non-controlling interest</t>
  </si>
  <si>
    <t>Insurance contract assets</t>
  </si>
  <si>
    <t xml:space="preserve">Reinsurance contract assets </t>
  </si>
  <si>
    <t>Assets securing liabilities</t>
  </si>
  <si>
    <t>Equity attributable to equity holders of the parent company</t>
  </si>
  <si>
    <t>Non-controlling shares</t>
  </si>
  <si>
    <t xml:space="preserve">Insurance contract liabilities </t>
  </si>
  <si>
    <t>Reinsurance contract liabilities</t>
  </si>
  <si>
    <t>Provisions</t>
  </si>
  <si>
    <t>Total equity and liabilities</t>
  </si>
  <si>
    <t>1.01.2022R</t>
  </si>
  <si>
    <t>31.12.2022R</t>
  </si>
  <si>
    <t>Assets, equity, liabilities</t>
  </si>
  <si>
    <t>Net outward reinsurance contract costs</t>
  </si>
  <si>
    <t>Amounts due from reinsurers</t>
  </si>
  <si>
    <t>Share of the net financial profit or loss of entities measured by the equity method</t>
  </si>
  <si>
    <t>Net expenses from reinsurance contracts held</t>
  </si>
  <si>
    <t xml:space="preserve">  Insurance revenue</t>
  </si>
  <si>
    <t xml:space="preserve">  Insurance service expenses</t>
  </si>
  <si>
    <t xml:space="preserve">  Reinsurance premium allocation</t>
  </si>
  <si>
    <t xml:space="preserve">  Amounts recoverable from reinsurers</t>
  </si>
  <si>
    <t xml:space="preserve">  Subject to subsequent transfer to profit or loss</t>
  </si>
  <si>
    <t xml:space="preserve">  Valuation of debt instruments </t>
  </si>
  <si>
    <t xml:space="preserve">  Measurement of loan receivables from clients</t>
  </si>
  <si>
    <t xml:space="preserve">  Insurance finance income or expenses</t>
  </si>
  <si>
    <t xml:space="preserve">  Outward reinsurance finance income or expenses</t>
  </si>
  <si>
    <t xml:space="preserve">  Foreign exchange translation differences </t>
  </si>
  <si>
    <t xml:space="preserve">  Cash flow hedging </t>
  </si>
  <si>
    <t xml:space="preserve">  Valuation of equity instruments</t>
  </si>
  <si>
    <t xml:space="preserve">  Reclassification of real property from property, 
  plant and equipment to investment property</t>
  </si>
  <si>
    <t>Basic and diluted number of ordinary shares (in pcs)</t>
  </si>
  <si>
    <t>Book value per ordinary share (in PLN)</t>
  </si>
  <si>
    <t>Net investment result</t>
  </si>
  <si>
    <t>new disclosure</t>
  </si>
  <si>
    <t>Consolidated P&amp;L excluding Alior (mln PLN)</t>
  </si>
  <si>
    <t>1Q 2017  (not restated)</t>
  </si>
  <si>
    <t>2Q 2017  (not restated)</t>
  </si>
  <si>
    <t>1H 2017 (restated)</t>
  </si>
  <si>
    <t>3Q  2017  (restated)</t>
  </si>
  <si>
    <t>9M 2017  (restated)</t>
  </si>
  <si>
    <t>4Q  2017  (restated)</t>
  </si>
  <si>
    <t>FY 2017  (restated)</t>
  </si>
  <si>
    <t>1Q 2018  (restated)</t>
  </si>
  <si>
    <t>2Q 2018  (restated)</t>
  </si>
  <si>
    <t>H1 2018  (restated)</t>
  </si>
  <si>
    <t>3Q 2018  (restated)</t>
  </si>
  <si>
    <t>9M 2018 (restated)</t>
  </si>
  <si>
    <t>4Q 2018 (restated)</t>
  </si>
  <si>
    <t>1Q 2019 (restated)</t>
  </si>
  <si>
    <t>2Q 2019 (restated)</t>
  </si>
  <si>
    <t>1H 2019 (restated)</t>
  </si>
  <si>
    <t>3Q 2019 (restated)</t>
  </si>
  <si>
    <t>9M 2019 (restated)</t>
  </si>
  <si>
    <t>4Q 2019 (restated)</t>
  </si>
  <si>
    <t>2019 (restated)</t>
  </si>
  <si>
    <t>1H 2020</t>
  </si>
  <si>
    <t>1Q 2021 (restated)</t>
  </si>
  <si>
    <t>2Q 2021 (restated)</t>
  </si>
  <si>
    <t>1H 2021 (restated)</t>
  </si>
  <si>
    <t>3Q 2021 (restated)</t>
  </si>
  <si>
    <t>9M 2021 (restated)</t>
  </si>
  <si>
    <t>4Q 2021 (restated)</t>
  </si>
  <si>
    <t>1H 2022</t>
  </si>
  <si>
    <t>Excluding Alior Bank data</t>
  </si>
  <si>
    <t>Elimination od Consolidation adjustments</t>
  </si>
  <si>
    <t>PZU Group excluding Alior and Pekao</t>
  </si>
  <si>
    <t>Excluding Pekao data</t>
  </si>
  <si>
    <t>Elimination and Consolidation adjustments</t>
  </si>
  <si>
    <t>Share of the financial results of entities measured by the equity method</t>
  </si>
  <si>
    <t>Net profit from continuing operations</t>
  </si>
  <si>
    <t>Loss from discontinued operations</t>
  </si>
  <si>
    <t>Net income</t>
  </si>
  <si>
    <t>P&amp;L (m PLN)</t>
  </si>
  <si>
    <t xml:space="preserve">  Measured at amortized cost</t>
  </si>
  <si>
    <t xml:space="preserve">  Measured at fair value through other comprehensive income</t>
  </si>
  <si>
    <t xml:space="preserve">  Measured at fair value through profit or loss</t>
  </si>
  <si>
    <t xml:space="preserve">  Share capital</t>
  </si>
  <si>
    <t xml:space="preserve">  Other capital</t>
  </si>
  <si>
    <t xml:space="preserve">  Retained earnings</t>
  </si>
  <si>
    <t xml:space="preserve">    Retained profit or loss</t>
  </si>
  <si>
    <t xml:space="preserve">    Net profit </t>
  </si>
  <si>
    <t>Koszty odsetkowe</t>
  </si>
  <si>
    <t>Pozostałe przychody i koszty operacyjne</t>
  </si>
  <si>
    <t>Zysk brutto</t>
  </si>
  <si>
    <t>Podatek dochodowy</t>
  </si>
  <si>
    <t>Wynik z usług ubezpieczenia przed reasekuracją</t>
  </si>
  <si>
    <t>Koszty usług ubezpieczenia</t>
  </si>
  <si>
    <t xml:space="preserve">Koszty netto z tytułu umów reasekuracji </t>
  </si>
  <si>
    <t>Alokacja składek reasekuracyjnych</t>
  </si>
  <si>
    <t>Wynik z usług ubezpieczenia</t>
  </si>
  <si>
    <t>Przychody z ubezpieczeń</t>
  </si>
  <si>
    <t>Kwoty należne od reasekuratorów</t>
  </si>
  <si>
    <t>Przychody i koszty finansowe z ubezpieczeń</t>
  </si>
  <si>
    <t xml:space="preserve">Przychody i koszty finansowe z reasekuracji </t>
  </si>
  <si>
    <t>Przychody odsetkowe wyliczone przy zastosowaniu efektywnej stopy procentowej</t>
  </si>
  <si>
    <t>Pozostałe przychody netto z inwestycji</t>
  </si>
  <si>
    <t>Wynik z tytułu zaprzestania ujmowania instrumentów finansowych i inwestycji</t>
  </si>
  <si>
    <t>Zmiana wartości odpisów na oczekiwane straty kredytowe i odpisów z tytułu utraty wartości instrumentów finansowych</t>
  </si>
  <si>
    <t>Zmiana netto wartości godziwej aktywów i zobowiązań wycenianych w wartości godziwej</t>
  </si>
  <si>
    <t>Wynik z tytułu prowizji i opłat</t>
  </si>
  <si>
    <t>Koszty działania banków</t>
  </si>
  <si>
    <t>Zysk z działalności operacyjnej</t>
  </si>
  <si>
    <t>Udział w wynikach finansowych netto jednostek wycenianych metodą praw własności</t>
  </si>
  <si>
    <t>Zysk netto, w tym:</t>
  </si>
  <si>
    <t xml:space="preserve">- zysk przypisywany właścicielom jednostki dominującej </t>
  </si>
  <si>
    <t>- zyski (straty) przypisywane właścicielom udziałów niekontrolujących</t>
  </si>
  <si>
    <t>PL</t>
  </si>
  <si>
    <t>Inne całkowite dochody brutto</t>
  </si>
  <si>
    <t>Niepodlegające późniejszemu przeniesieniu do rachunku zysków i strat</t>
  </si>
  <si>
    <t>Dochody całkowite netto, razem</t>
  </si>
  <si>
    <t xml:space="preserve">- dochody całkowite przypisywane właścicielom jednostki dominującej </t>
  </si>
  <si>
    <t>- dochody całkowite przypisywane właścicielom udziałów niekontrolujących</t>
  </si>
  <si>
    <t>Wartość firmy</t>
  </si>
  <si>
    <t>Wartości niematerialne</t>
  </si>
  <si>
    <t>Aktywa z tytułu odroczonego podatku dochodowego</t>
  </si>
  <si>
    <t>Aktywa z tytułu umów ubezpieczenia</t>
  </si>
  <si>
    <t xml:space="preserve">Aktywa z tytułu umów reasekuracji </t>
  </si>
  <si>
    <t>Inne aktywa</t>
  </si>
  <si>
    <t>Rzeczowe aktywa trwałe</t>
  </si>
  <si>
    <t>Nieruchomości inwestycyjne</t>
  </si>
  <si>
    <t>Jednostki wyceniane metodą praw własności</t>
  </si>
  <si>
    <t>Aktywa stanowiące zabezpieczenie zobowiązań</t>
  </si>
  <si>
    <t>Aktywa przeznaczone do sprzedaży</t>
  </si>
  <si>
    <t>Należności od klientów z tytułu kredytów</t>
  </si>
  <si>
    <t>Pochodne instrumenty finansowe</t>
  </si>
  <si>
    <t>Inwestycyjne (lokacyjne) aktywa finansowe</t>
  </si>
  <si>
    <t>Środki pieniężne i ekwiwalenty środków pieniężnych</t>
  </si>
  <si>
    <t>Aktywa, razem</t>
  </si>
  <si>
    <t>Kapitały przypadające właścicielom jednostki dominującej</t>
  </si>
  <si>
    <t>Udziały niekontrolujące</t>
  </si>
  <si>
    <t>Kapitały, razem</t>
  </si>
  <si>
    <t>Zobowiązania</t>
  </si>
  <si>
    <t xml:space="preserve">Zobowiązania z tytułu umów ubezpieczenia </t>
  </si>
  <si>
    <t>Zobowiązania z tytułu umów reasekuracji</t>
  </si>
  <si>
    <t>Zobowiązania podporządkowane</t>
  </si>
  <si>
    <t>Zobowiązania z tytułu własnych dłużnych papierów wartościowych</t>
  </si>
  <si>
    <t>Zobowiązania wobec banków</t>
  </si>
  <si>
    <t>Zobowiązania wobec klientów z tytułu depozytów</t>
  </si>
  <si>
    <t>Inne zobowiązania</t>
  </si>
  <si>
    <t>Rezerwy</t>
  </si>
  <si>
    <t>Rezerwa z tytułu odroczonego podatku dochodowego</t>
  </si>
  <si>
    <t>Zobowiązania bezpośrednio związane z aktywami zakwalifikowanymi jako przeznaczone do sprzedaży</t>
  </si>
  <si>
    <t>Zobowiązania, razem</t>
  </si>
  <si>
    <t>Kapitały i zobowiązania, razem</t>
  </si>
  <si>
    <t xml:space="preserve">  Przychody z ubezpieczeń</t>
  </si>
  <si>
    <t xml:space="preserve">  Koszty usług ubezpieczenia</t>
  </si>
  <si>
    <t xml:space="preserve">  Alokacja składek reasekuracyjnych</t>
  </si>
  <si>
    <t xml:space="preserve">  Kwoty należne od reasekuratorów</t>
  </si>
  <si>
    <t xml:space="preserve">  Podlegające późniejszemu przeniesieniu do
  rachunku zysków i strat</t>
  </si>
  <si>
    <t xml:space="preserve">  Wycena instrumentów dłużnych </t>
  </si>
  <si>
    <t xml:space="preserve">  Wycena należności od klientów z tytułu kredytów</t>
  </si>
  <si>
    <t xml:space="preserve">  Przychody i koszty finansowe z ubezpieczeń</t>
  </si>
  <si>
    <t xml:space="preserve">  Przychody i koszty finansowe z reasekuracji</t>
  </si>
  <si>
    <t xml:space="preserve">  Różnice kursowe z przeliczenia </t>
  </si>
  <si>
    <t xml:space="preserve">  Zabezpieczenie przepływów pieniężnych </t>
  </si>
  <si>
    <t xml:space="preserve">  Wycena instrumentów kapitałowych</t>
  </si>
  <si>
    <t xml:space="preserve">  Reklasyfikacja nieruchomości z rzeczowych 
  aktywów trwałych do nieruchomości inwestycyjnych</t>
  </si>
  <si>
    <t xml:space="preserve">  Podatek ujęty w innych całkowitych dochodach</t>
  </si>
  <si>
    <t xml:space="preserve">  Wyceniane w zamortyzowanym koszcie</t>
  </si>
  <si>
    <t xml:space="preserve">  Wyceniane w wartości godziwej przez wynik finansowy</t>
  </si>
  <si>
    <t xml:space="preserve">  Wyceniane w wartości godziwej przez inne 
  całkowite dochody</t>
  </si>
  <si>
    <t xml:space="preserve">  Kapitał podstawowy</t>
  </si>
  <si>
    <t xml:space="preserve">  Pozostałe kapitały</t>
  </si>
  <si>
    <t xml:space="preserve">  Niepodzielony wynik</t>
  </si>
  <si>
    <t xml:space="preserve">     Zysk netto </t>
  </si>
  <si>
    <t xml:space="preserve">     Wynik z lat ubiegłych</t>
  </si>
  <si>
    <t>Zysk (strata) z działalności operacyjnej</t>
  </si>
  <si>
    <t>Zysk (strata) brutto</t>
  </si>
  <si>
    <t>Zysk (strata) netto</t>
  </si>
  <si>
    <t>Wynik inwestycyjny</t>
  </si>
  <si>
    <t xml:space="preserve">Zysk przypisywany właścicielom jednostki dominującej </t>
  </si>
  <si>
    <t>Zyski (straty) przypisywane właścicielom udziałów niekontrolujących</t>
  </si>
  <si>
    <t>2Q23</t>
  </si>
  <si>
    <t>30.06.2023</t>
  </si>
  <si>
    <t>2Q22</t>
  </si>
  <si>
    <t>Q1-Q2
2023</t>
  </si>
  <si>
    <t>Zmiana ryzyka niewykonania zobowiązania przez reasekuratora</t>
  </si>
  <si>
    <t xml:space="preserve">  Zmiana ryzyka niewykonania zobowiązania 
  przez reasekuratora</t>
  </si>
  <si>
    <t xml:space="preserve">  Zyski i straty aktuarialne związane 
  z rezerwami pracowniczymi</t>
  </si>
  <si>
    <t xml:space="preserve">  Actuarial gains and losses related to 
  related to employee provisions"</t>
  </si>
  <si>
    <t>1H23</t>
  </si>
  <si>
    <t>1H22</t>
  </si>
  <si>
    <t xml:space="preserve">  Change in the risk of non-performance by the reinsurer</t>
  </si>
  <si>
    <t>Change in the risk of non-performance by the reinsurer</t>
  </si>
  <si>
    <t>3Q23</t>
  </si>
  <si>
    <t>9M23R</t>
  </si>
  <si>
    <t>30.09.2023</t>
  </si>
  <si>
    <t>Q1-Q3
2023</t>
  </si>
  <si>
    <t>3Q22</t>
  </si>
  <si>
    <t>9M22</t>
  </si>
  <si>
    <t>9M23</t>
  </si>
  <si>
    <t>31.12.2023</t>
  </si>
  <si>
    <t>Należności z tytułu bieżącego podatku dochodowego</t>
  </si>
  <si>
    <t>Zobowiązania z tytułu bieżącego podatku dochodowego</t>
  </si>
  <si>
    <t>Other receivables</t>
  </si>
  <si>
    <t>Inne należności</t>
  </si>
  <si>
    <t>Q1-Q4
2023</t>
  </si>
  <si>
    <t xml:space="preserve">  Reklasyfikacja wyceny instrumentów dłużnych do
  rachunku zysków i strat</t>
  </si>
  <si>
    <t xml:space="preserve">  Reclassification of valuation of debt instruments to
  profit and loss account</t>
  </si>
  <si>
    <t xml:space="preserve">  Podatek dochodowy</t>
  </si>
  <si>
    <t xml:space="preserve">  Income tax</t>
  </si>
  <si>
    <t>4Q22*</t>
  </si>
  <si>
    <t>4Q23*</t>
  </si>
  <si>
    <t>2022R**</t>
  </si>
  <si>
    <t>2023**</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</si>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</sst>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41" formatCode="_-* #,##0_-;\-* #,##0_-;_-* &quot;-&quot;_-;_-@_-"/>
    <numFmt numFmtId="43" formatCode="_-* #,##0.00_-;\-* #,##0.00_-;_-* &quot;-&quot;??_-;_-@_-"/>
    <numFmt numFmtId="164" formatCode="_-* #,##0.00\ _z_ł_-;\-* #,##0.00\ _z_ł_-;_-* &quot;-&quot;??\ _z_ł_-;_-@_-"/>
    <numFmt numFmtId="165" formatCode="#,##0;\(#,##0\);\-\ "/>
    <numFmt numFmtId="166" formatCode="_-&quot;£&quot;* #,##0.00_-;\-&quot;£&quot;* #,##0.00_-;_-&quot;£&quot;* &quot;-&quot;??_-;_-@_-"/>
    <numFmt numFmtId="167" formatCode="_-&quot;£&quot;* #,##0_-;\-&quot;£&quot;* #,##0_-;_-&quot;£&quot;* &quot;-&quot;_-;_-@_-"/>
    <numFmt numFmtId="168" formatCode="#,##0_ ;[Red]\-#,##0\ "/>
    <numFmt numFmtId="169" formatCode="&quot;£&quot;#,##0;\-&quot;£&quot;#,##0"/>
    <numFmt numFmtId="170" formatCode="#,##0;\-#,##0;&quot;-&quot;"/>
    <numFmt numFmtId="171" formatCode="&quot;£&quot;#,##0;[Red]\-&quot;£&quot;#,##0"/>
    <numFmt numFmtId="172" formatCode="#,###;[Red]\(#,###\)"/>
    <numFmt numFmtId="173" formatCode="#,##0.0"/>
    <numFmt numFmtId="174" formatCode="_(* #,##0.00_);_(* \(#,##0.00\);_(* &quot;-&quot;??_);_(@_)"/>
    <numFmt numFmtId="175" formatCode="&quot;zł&quot;#,##0.00_);\(&quot;zł&quot;#,##0.00\)"/>
    <numFmt numFmtId="176" formatCode="&quot;$&quot;#,##0_);[Red]\(&quot;$&quot;#,##0\)"/>
    <numFmt numFmtId="177" formatCode="&quot;$&quot;#,##0.00_);[Red]\(&quot;$&quot;#,##0.00\)"/>
    <numFmt numFmtId="178" formatCode="&quot;zł&quot;#,##0_);\(&quot;zł&quot;#,##0\)"/>
    <numFmt numFmtId="179" formatCode="_(* #,##0.0_);_(* \(#,##0.0\);_(* &quot;-&quot;??_);_(@_)"/>
    <numFmt numFmtId="180" formatCode="#,##0.0,"/>
    <numFmt numFmtId="181" formatCode="#,##0.00,,"/>
    <numFmt numFmtId="182" formatCode="0.0"/>
    <numFmt numFmtId="183" formatCode="#,##0.0,,"/>
    <numFmt numFmtId="184" formatCode="_-* #,##0.00\ [$€-1]_-;\-* #,##0.00\ [$€-1]_-;_-* &quot;-&quot;??\ [$€-1]_-"/>
    <numFmt numFmtId="185" formatCode="_(* #,##0.0_%_);_(* \(#,##0.0_%\);_(* &quot; - &quot;_%_);_(@_)"/>
    <numFmt numFmtId="186" formatCode="_(* #,##0.0%_);_(* \(#,##0.0%\);_(* &quot; - &quot;\%_);_(@_)"/>
    <numFmt numFmtId="187" formatCode="_(* #,##0.00_);_(* \(#,##0.00\);_(* &quot; - &quot;_);_(@_)"/>
    <numFmt numFmtId="188" formatCode="_(* #,##0.000_);_(* \(#,##0.000\);_(* &quot; - &quot;_);_(@_)"/>
    <numFmt numFmtId="189" formatCode="#,##0;\(#,##0\);&quot;-&quot;"/>
    <numFmt numFmtId="190" formatCode="[$-1010409]\ mmm\ yy;@"/>
    <numFmt numFmtId="191" formatCode="0\."/>
    <numFmt numFmtId="192" formatCode="_-&quot;L&quot;* #,##0_-;\-&quot;L&quot;* #,##0_-;_-&quot;L&quot;* &quot;-&quot;_-;_-@_-"/>
    <numFmt numFmtId="193" formatCode="_-&quot;L&quot;* #,##0.00_-;\-&quot;L&quot;* #,##0.00_-;_-&quot;L&quot;* &quot;-&quot;??_-;_-@_-"/>
    <numFmt numFmtId="194" formatCode="#,##0.00;[Red]&quot;-&quot;#,##0.00"/>
    <numFmt numFmtId="195" formatCode="_-* #,##0.0_-;\-* #,##0.0_-;_-* &quot;-&quot;??_-;_-@_-"/>
    <numFmt numFmtId="196" formatCode="_-&quot;Ł&quot;* #,##0_-;\-&quot;Ł&quot;* #,##0_-;_-&quot;Ł&quot;* &quot;-&quot;_-;_-@_-"/>
    <numFmt numFmtId="197" formatCode="_-&quot;Ł&quot;* #,##0.00_-;\-&quot;Ł&quot;* #,##0.00_-;_-&quot;Ł&quot;* &quot;-&quot;??_-;_-@_-"/>
    <numFmt numFmtId="198" formatCode="_(&quot;zł&quot;* #,##0.00_);_(&quot;zł&quot;* \(#,##0.00\);_(&quot;zł&quot;* &quot;-&quot;??_);_(@_)"/>
    <numFmt numFmtId="199" formatCode="_-* #,##0.00\ &quot;zl&quot;_-;\-* #,##0.00\ &quot;zl&quot;_-;_-* &quot;-&quot;??\ &quot;zl&quot;_-;_-@_-"/>
    <numFmt numFmtId="200" formatCode="_(&quot;$&quot;* #,##0.00_);_(&quot;$&quot;* \(#,##0.00\);_(&quot;$&quot;* &quot;-&quot;??_);_(@_)"/>
    <numFmt numFmtId="201" formatCode="#,##0.00\ &quot;mk&quot;;[Red]\-#,##0.00\ &quot;mk&quot;"/>
    <numFmt numFmtId="202" formatCode="0.0%"/>
    <numFmt numFmtId="203" formatCode="#,##0;\(#,##0\);\-"/>
    <numFmt numFmtId="204" formatCode="#,##0;[Red]\(#,##0\);\-\ "/>
    <numFmt numFmtId="205" formatCode="_-&quot;?&quot;* #,##0.00_-;\-&quot;?&quot;* #,##0.00_-;_-&quot;?&quot;* &quot;-&quot;??_-;_-@_-"/>
    <numFmt numFmtId="206" formatCode="_-&quot;?&quot;* #,##0_-;\-&quot;?&quot;* #,##0_-;_-&quot;?&quot;* &quot;-&quot;_-;_-@_-"/>
    <numFmt numFmtId="207" formatCode="#,##0.00;\(#,##0.00\);\-"/>
    <numFmt numFmtId="208" formatCode="_-* #,##0.00\ [$zł-415]_-;\-* #,##0.00\ [$zł-415]_-;_-* &quot;-&quot;??\ [$zł-415]_-;_-@_-"/>
    <numFmt numFmtId="209" formatCode="0.000"/>
    <numFmt numFmtId="210" formatCode="#,##0.0;\(#,##0.0\);\-"/>
    <numFmt numFmtId="211" formatCode="0.0000%"/>
    <numFmt numFmtId="212" formatCode="#,##0;\(#,##0\);\x"/>
    <numFmt numFmtId="213" formatCode="0.0%;\(0.0\)%;\x"/>
    <numFmt numFmtId="214" formatCode="0.0%;\(0.0\)%"/>
    <numFmt numFmtId="215" formatCode="0.0%;\(0.0\)%;&quot;-&quot;"/>
  </numFmts>
  <fonts count="185">
    <font>
      <sz val="11"/>
      <color theme="1"/>
      <name val="Tahoma"/>
      <family val="2"/>
    </font>
    <font>
      <sz val="10"/>
      <name val="Arial"/>
      <family val="2"/>
    </font>
    <font>
      <sz val="11"/>
      <color theme="1"/>
      <name val="Calibri"/>
      <family val="2"/>
      <scheme val="minor"/>
    </font>
    <font>
      <b/>
      <sz val="8"/>
      <color rgb="FF003C7D"/>
      <name val="Tahoma"/>
      <family val="2"/>
    </font>
    <font>
      <sz val="8"/>
      <color rgb="FF003C7D"/>
      <name val="Tahoma"/>
      <family val="2"/>
    </font>
    <font>
      <sz val="8"/>
      <color rgb="FF646464"/>
      <name val="Tahoma"/>
      <family val="2"/>
    </font>
    <font>
      <b/>
      <sz val="8"/>
      <color rgb="FF646464"/>
      <name val="Tahoma"/>
      <family val="2"/>
    </font>
    <font>
      <sz val="10"/>
      <name val="Helv"/>
      <family val="2"/>
    </font>
    <font>
      <sz val="10"/>
      <name val="Times New Roman CE"/>
      <family val="1"/>
    </font>
    <font>
      <b/>
      <sz val="10"/>
      <name val="Times New Roman CE"/>
      <family val="1"/>
    </font>
    <font>
      <sz val="10"/>
      <name val="Courier"/>
      <family val="3"/>
    </font>
    <font>
      <sz val="14"/>
      <name val="AngsanaUPC"/>
      <family val="1"/>
    </font>
    <font>
      <sz val="10"/>
      <name val="MS Sans Serif"/>
      <family val="2"/>
    </font>
    <font>
      <sz val="9"/>
      <name val="Arial CE"/>
      <family val="2"/>
    </font>
    <font>
      <sz val="11"/>
      <color indexed="8"/>
      <name val="Czcionka tekstu podstawowego"/>
      <family val="2"/>
    </font>
    <font>
      <sz val="10"/>
      <color indexed="8"/>
      <name val="Arial"/>
      <family val="2"/>
    </font>
    <font>
      <sz val="11"/>
      <color indexed="9"/>
      <name val="Czcionka tekstu podstawowego"/>
      <family val="2"/>
    </font>
    <font>
      <sz val="10"/>
      <color indexed="9"/>
      <name val="Arial"/>
      <family val="2"/>
    </font>
    <font>
      <sz val="12"/>
      <name val="Arial MT"/>
      <family val="2"/>
    </font>
    <font>
      <sz val="8"/>
      <name val="Times New Roman"/>
      <family val="1"/>
    </font>
    <font>
      <sz val="11"/>
      <color indexed="20"/>
      <name val="Czcionka tekstu podstawowego"/>
      <family val="2"/>
    </font>
    <font>
      <b/>
      <sz val="10"/>
      <name val="MS Sans Serif"/>
      <family val="2"/>
    </font>
    <font>
      <b/>
      <sz val="11"/>
      <color indexed="52"/>
      <name val="Czcionka tekstu podstawowego"/>
      <family val="2"/>
    </font>
    <font>
      <sz val="11"/>
      <color indexed="8"/>
      <name val="Arial"/>
      <family val="2"/>
    </font>
    <font>
      <b/>
      <sz val="10"/>
      <name val="Helv"/>
      <family val="2"/>
    </font>
    <font>
      <sz val="10"/>
      <name val="Arial PL"/>
      <family val="2"/>
    </font>
    <font>
      <b/>
      <sz val="11"/>
      <color indexed="9"/>
      <name val="Czcionka tekstu podstawowego"/>
      <family val="2"/>
    </font>
    <font>
      <b/>
      <sz val="10"/>
      <name val="Arial"/>
      <family val="2"/>
    </font>
    <font>
      <sz val="10"/>
      <name val="Geneva"/>
      <family val="2"/>
    </font>
    <font>
      <i/>
      <sz val="8"/>
      <name val="New Century Schlbk"/>
      <family val="2"/>
    </font>
    <font>
      <sz val="10"/>
      <name val="MS Serif"/>
      <family val="1"/>
    </font>
    <font>
      <sz val="10"/>
      <color indexed="8"/>
      <name val="Geneva"/>
      <family val="2"/>
    </font>
    <font>
      <sz val="10"/>
      <name val="Times New Roman"/>
      <family val="1"/>
    </font>
    <font>
      <sz val="8"/>
      <name val="MS Sans Serif"/>
      <family val="2"/>
    </font>
    <font>
      <sz val="11"/>
      <color indexed="62"/>
      <name val="Czcionka tekstu podstawowego"/>
      <family val="2"/>
    </font>
    <font>
      <b/>
      <sz val="11"/>
      <color indexed="63"/>
      <name val="Czcionka tekstu podstawowego"/>
      <family val="2"/>
    </font>
    <font>
      <b/>
      <sz val="10"/>
      <color indexed="63"/>
      <name val="Arial"/>
      <family val="2"/>
    </font>
    <font>
      <b/>
      <sz val="10"/>
      <color indexed="18"/>
      <name val="Arial"/>
      <family val="2"/>
    </font>
    <font>
      <sz val="8"/>
      <name val="Arial CE"/>
      <family val="2"/>
    </font>
    <font>
      <sz val="7"/>
      <name val="Arial CE"/>
      <family val="2"/>
    </font>
    <font>
      <i/>
      <sz val="10"/>
      <name val="New Century Schlbk"/>
      <family val="2"/>
    </font>
    <font>
      <sz val="11"/>
      <color indexed="17"/>
      <name val="Czcionka tekstu podstawowego"/>
      <family val="2"/>
    </font>
    <font>
      <sz val="10"/>
      <color indexed="17"/>
      <name val="Arial"/>
      <family val="2"/>
    </font>
    <font>
      <sz val="11"/>
      <color theme="1"/>
      <name val="Czcionka tekstu podstawowego"/>
      <family val="2"/>
    </font>
    <font>
      <sz val="10"/>
      <name val="Arial CE"/>
      <family val="2"/>
    </font>
    <font>
      <sz val="8"/>
      <name val="Arial"/>
      <family val="2"/>
    </font>
    <font>
      <b/>
      <i/>
      <sz val="10"/>
      <name val="Arial"/>
      <family val="2"/>
    </font>
    <font>
      <b/>
      <sz val="8"/>
      <name val="Arial CE"/>
      <family val="2"/>
    </font>
    <font>
      <sz val="10"/>
      <color indexed="16"/>
      <name val="MS Serif"/>
      <family val="1"/>
    </font>
    <font>
      <b/>
      <sz val="12"/>
      <name val="Helv"/>
      <family val="2"/>
    </font>
    <font>
      <i/>
      <sz val="11"/>
      <color indexed="23"/>
      <name val="Czcionka tekstu podstawowego"/>
      <family val="2"/>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b/>
      <sz val="16"/>
      <name val="Arial"/>
      <family val="2"/>
    </font>
    <font>
      <b/>
      <sz val="9"/>
      <color indexed="53"/>
      <name val="Tahoma"/>
      <family val="2"/>
    </font>
    <font>
      <b/>
      <sz val="12"/>
      <name val="Arial"/>
      <family val="2"/>
    </font>
    <font>
      <b/>
      <sz val="14"/>
      <name val="MS Sans Serif"/>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8"/>
      <name val="MS Sans Serif"/>
      <family val="2"/>
    </font>
    <font>
      <sz val="10"/>
      <color indexed="12"/>
      <name val="Arial"/>
      <family val="2"/>
    </font>
    <font>
      <u val="single"/>
      <sz val="8"/>
      <color rgb="FF0000FF"/>
      <name val="Arial"/>
      <family val="2"/>
    </font>
    <font>
      <b/>
      <sz val="10"/>
      <color indexed="10"/>
      <name val="Arial"/>
      <family val="2"/>
    </font>
    <font>
      <sz val="11"/>
      <color indexed="62"/>
      <name val="Calibri"/>
      <family val="2"/>
    </font>
    <font>
      <sz val="11"/>
      <color indexed="52"/>
      <name val="Czcionka tekstu podstawowego"/>
      <family val="2"/>
    </font>
    <font>
      <sz val="10"/>
      <color indexed="52"/>
      <name val="Arial"/>
      <family val="2"/>
    </font>
    <font>
      <b/>
      <sz val="10"/>
      <color indexed="9"/>
      <name val="Arial"/>
      <family val="2"/>
    </font>
    <font>
      <b/>
      <sz val="11"/>
      <name val="Helv"/>
      <family val="2"/>
    </font>
    <font>
      <b/>
      <sz val="15"/>
      <color indexed="56"/>
      <name val="Arial"/>
      <family val="2"/>
    </font>
    <font>
      <b/>
      <sz val="13"/>
      <color indexed="56"/>
      <name val="Arial"/>
      <family val="2"/>
    </font>
    <font>
      <b/>
      <sz val="11"/>
      <color indexed="56"/>
      <name val="Arial"/>
      <family val="2"/>
    </font>
    <font>
      <sz val="11"/>
      <color indexed="60"/>
      <name val="Czcionka tekstu podstawowego"/>
      <family val="2"/>
    </font>
    <font>
      <sz val="10"/>
      <color indexed="60"/>
      <name val="Arial"/>
      <family val="2"/>
    </font>
    <font>
      <sz val="7"/>
      <name val="Small Fonts"/>
      <family val="2"/>
    </font>
    <font>
      <sz val="10"/>
      <color indexed="8"/>
      <name val="MS Sans Serif"/>
      <family val="2"/>
    </font>
    <font>
      <sz val="10"/>
      <color theme="1"/>
      <name val="Arial"/>
      <family val="2"/>
    </font>
    <font>
      <u val="single"/>
      <sz val="8"/>
      <color rgb="FF80008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8"/>
      <name val="Wingdings"/>
      <family val="2"/>
    </font>
    <font>
      <sz val="8"/>
      <name val="Helv"/>
      <family val="2"/>
    </font>
    <font>
      <u val="single"/>
      <sz val="10"/>
      <name val="Arial"/>
      <family val="2"/>
    </font>
    <font>
      <i/>
      <sz val="10"/>
      <name val="Arial"/>
      <family val="2"/>
    </font>
    <font>
      <b/>
      <sz val="14"/>
      <color indexed="18"/>
      <name val="Arial"/>
      <family val="2"/>
    </font>
    <font>
      <b/>
      <i/>
      <sz val="14"/>
      <name val="Arial"/>
      <family val="2"/>
    </font>
    <font>
      <sz val="10"/>
      <name val="New Century Schlbk"/>
      <family val="2"/>
    </font>
    <font>
      <b/>
      <sz val="8"/>
      <color indexed="8"/>
      <name val="Helv"/>
      <family val="2"/>
    </font>
    <font>
      <b/>
      <sz val="11"/>
      <color indexed="12"/>
      <name val="MS Sans Serif"/>
      <family val="2"/>
    </font>
    <font>
      <b/>
      <sz val="11"/>
      <color indexed="8"/>
      <name val="Czcionka tekstu podstawowego"/>
      <family val="2"/>
    </font>
    <font>
      <b/>
      <sz val="10"/>
      <color indexed="8"/>
      <name val="Arial"/>
      <family val="2"/>
    </font>
    <font>
      <i/>
      <sz val="10"/>
      <color indexed="23"/>
      <name val="Arial"/>
      <family val="2"/>
    </font>
    <font>
      <sz val="11"/>
      <color indexed="10"/>
      <name val="Czcionka tekstu podstawowego"/>
      <family val="2"/>
    </font>
    <font>
      <sz val="10"/>
      <color indexed="10"/>
      <name val="Arial"/>
      <family val="2"/>
    </font>
    <font>
      <b/>
      <sz val="18"/>
      <color indexed="56"/>
      <name val="Cambria"/>
      <family val="2"/>
    </font>
    <font>
      <b/>
      <sz val="10"/>
      <name val="Arial PL"/>
      <family val="2"/>
    </font>
    <font>
      <sz val="8"/>
      <color indexed="12"/>
      <name val="Arial"/>
      <family val="2"/>
    </font>
    <font>
      <sz val="10"/>
      <color indexed="20"/>
      <name val="Arial"/>
      <family val="2"/>
    </font>
    <font>
      <sz val="12"/>
      <name val="바탕체"/>
      <family val="1"/>
    </font>
    <font>
      <sz val="8"/>
      <color theme="1"/>
      <name val="Tahoma"/>
      <family val="2"/>
    </font>
    <font>
      <sz val="8"/>
      <color indexed="8"/>
      <name val="Tahoma"/>
      <family val="2"/>
    </font>
    <font>
      <b/>
      <sz val="8"/>
      <color indexed="8"/>
      <name val="Tahoma"/>
      <family val="2"/>
    </font>
    <font>
      <i/>
      <sz val="10"/>
      <color theme="1"/>
      <name val="Tahoma"/>
      <family val="2"/>
    </font>
    <font>
      <b/>
      <sz val="8"/>
      <color rgb="FF646464"/>
      <name val="Arial"/>
      <family val="2"/>
    </font>
    <font>
      <sz val="10"/>
      <color theme="1"/>
      <name val="Tahoma"/>
      <family val="2"/>
    </font>
    <font>
      <sz val="6"/>
      <color rgb="FF646464"/>
      <name val="Tahoma"/>
      <family val="2"/>
    </font>
    <font>
      <sz val="8"/>
      <color theme="1"/>
      <name val="Times New Roman"/>
      <family val="1"/>
    </font>
    <font>
      <sz val="8"/>
      <name val="Tahoma"/>
      <family val="2"/>
    </font>
    <font>
      <sz val="10"/>
      <name val="Tahoma"/>
      <family val="2"/>
    </font>
    <font>
      <b/>
      <sz val="8"/>
      <name val="Tahoma"/>
      <family val="2"/>
    </font>
    <font>
      <b/>
      <sz val="10"/>
      <name val="Tahoma"/>
      <family val="2"/>
    </font>
    <font>
      <sz val="9"/>
      <name val="Tahoma"/>
      <family val="2"/>
    </font>
    <font>
      <b/>
      <sz val="9"/>
      <name val="Tahoma"/>
      <family val="2"/>
    </font>
    <font>
      <sz val="8"/>
      <color rgb="FFFF0000"/>
      <name val="Tahoma"/>
      <family val="2"/>
    </font>
    <font>
      <b/>
      <sz val="11"/>
      <color theme="3"/>
      <name val="Tahoma"/>
      <family val="2"/>
    </font>
    <font>
      <b/>
      <sz val="11"/>
      <color theme="1"/>
      <name val="Tahoma"/>
      <family val="2"/>
    </font>
    <font>
      <b/>
      <sz val="9"/>
      <color rgb="FF646464"/>
      <name val="Tahoma"/>
      <family val="2"/>
    </font>
    <font>
      <sz val="9"/>
      <color theme="1"/>
      <name val="Tahoma"/>
      <family val="2"/>
    </font>
    <font>
      <b/>
      <sz val="8"/>
      <color theme="1"/>
      <name val="Tahoma"/>
      <family val="2"/>
    </font>
    <font>
      <b/>
      <u val="single"/>
      <sz val="8"/>
      <color indexed="8"/>
      <name val="Tahoma"/>
      <family val="2"/>
    </font>
    <font>
      <sz val="11"/>
      <color indexed="8"/>
      <name val="Calibri"/>
      <family val="2"/>
    </font>
    <font>
      <sz val="11"/>
      <color indexed="8"/>
      <name val="Tahoma"/>
      <family val="2"/>
    </font>
    <font>
      <b/>
      <sz val="9"/>
      <color theme="1"/>
      <name val="Tahoma"/>
      <family val="2"/>
    </font>
    <font>
      <b/>
      <sz val="8"/>
      <color theme="8"/>
      <name val="Tahoma"/>
      <family val="2"/>
    </font>
    <font>
      <sz val="8"/>
      <color theme="8"/>
      <name val="Tahoma"/>
      <family val="2"/>
    </font>
    <font>
      <sz val="11"/>
      <color theme="8"/>
      <name val="Tahoma"/>
      <family val="2"/>
    </font>
    <font>
      <vertAlign val="superscript"/>
      <sz val="8"/>
      <color rgb="FF646464"/>
      <name val="Tahoma"/>
      <family val="2"/>
    </font>
    <font>
      <b/>
      <vertAlign val="superscript"/>
      <sz val="8"/>
      <color rgb="FF646464"/>
      <name val="Tahoma"/>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10"/>
      <name val="Calibri"/>
      <family val="2"/>
    </font>
    <font>
      <b/>
      <sz val="9"/>
      <color rgb="FFFF0000"/>
      <name val="Tahoma"/>
      <family val="2"/>
    </font>
    <font>
      <b/>
      <sz val="11"/>
      <color rgb="FFFF0000"/>
      <name val="Tahoma"/>
      <family val="2"/>
    </font>
    <font>
      <sz val="9"/>
      <color rgb="FFFC1604"/>
      <name val="Tahoma"/>
      <family val="2"/>
    </font>
    <font>
      <b/>
      <sz val="8"/>
      <color theme="6"/>
      <name val="Tahoma"/>
      <family val="2"/>
    </font>
    <font>
      <b/>
      <sz val="7"/>
      <color theme="6"/>
      <name val="Tahoma"/>
      <family val="2"/>
    </font>
    <font>
      <sz val="11"/>
      <name val="Tahoma"/>
      <family val="2"/>
    </font>
    <font>
      <sz val="11"/>
      <color rgb="FF646464"/>
      <name val="Tahoma"/>
      <family val="2"/>
    </font>
    <font>
      <sz val="8"/>
      <color rgb="FF646464"/>
      <name val="Calibri"/>
      <family val="2"/>
      <scheme val="minor"/>
    </font>
    <font>
      <b/>
      <sz val="8"/>
      <color rgb="FF0070C0"/>
      <name val="Tahoma"/>
      <family val="2"/>
    </font>
    <font>
      <b/>
      <sz val="8"/>
      <color theme="3"/>
      <name val="Tahoma"/>
      <family val="2"/>
    </font>
    <font>
      <b/>
      <sz val="8"/>
      <color theme="4"/>
      <name val="Tahoma"/>
      <family val="2"/>
    </font>
    <font>
      <sz val="8"/>
      <color theme="4"/>
      <name val="Tahoma"/>
      <family val="2"/>
    </font>
    <font>
      <sz val="8"/>
      <color rgb="FF0070C0"/>
      <name val="Tahoma"/>
      <family val="2"/>
    </font>
    <font>
      <vertAlign val="superscript"/>
      <sz val="8"/>
      <color rgb="FFFF0000"/>
      <name val="Tahoma"/>
      <family val="2"/>
    </font>
    <font>
      <sz val="8"/>
      <color theme="1"/>
      <name val="Calibri"/>
      <family val="2"/>
      <scheme val="minor"/>
    </font>
    <font>
      <b/>
      <sz val="9"/>
      <color rgb="FF005AB4"/>
      <name val="Tahoma"/>
      <family val="2"/>
    </font>
    <font>
      <b/>
      <sz val="8"/>
      <color rgb="FF005AB4"/>
      <name val="Tahoma"/>
      <family val="2"/>
    </font>
    <font>
      <b/>
      <sz val="8"/>
      <color rgb="FFFF0000"/>
      <name val="Tahoma"/>
      <family val="2"/>
    </font>
    <font>
      <b/>
      <sz val="11"/>
      <color theme="1"/>
      <name val="Calibri"/>
      <family val="2"/>
      <scheme val="minor"/>
    </font>
    <font>
      <sz val="11"/>
      <color rgb="FFFF0000"/>
      <name val="Calibri"/>
      <family val="2"/>
      <scheme val="minor"/>
    </font>
    <font>
      <b/>
      <sz val="11"/>
      <color rgb="FF646464"/>
      <name val="Calibri"/>
      <family val="2"/>
      <scheme val="minor"/>
    </font>
    <font>
      <sz val="10"/>
      <color theme="1"/>
      <name val="Source Sans Pro"/>
      <family val="2"/>
    </font>
    <font>
      <b/>
      <sz val="10"/>
      <color theme="6"/>
      <name val="Source Sans Pro"/>
      <family val="2"/>
    </font>
    <font>
      <sz val="10"/>
      <color rgb="FF646464"/>
      <name val="Source Sans Pro"/>
      <family val="2"/>
    </font>
    <font>
      <b/>
      <sz val="10"/>
      <color rgb="FF646464"/>
      <name val="Source Sans Pro"/>
      <family val="2"/>
    </font>
    <font>
      <b/>
      <sz val="10"/>
      <color theme="1"/>
      <name val="Source Sans Pro"/>
      <family val="2"/>
    </font>
    <font>
      <b/>
      <sz val="10"/>
      <color theme="7"/>
      <name val="Source Sans Pro"/>
      <family val="2"/>
    </font>
    <font>
      <sz val="10"/>
      <color theme="7"/>
      <name val="Source Sans Pro"/>
      <family val="2"/>
    </font>
    <font>
      <b/>
      <sz val="10"/>
      <color rgb="FF003C7D"/>
      <name val="Source Sans Pro"/>
      <family val="2"/>
    </font>
    <font>
      <b/>
      <sz val="10"/>
      <color rgb="FF003C7D"/>
      <name val="Tahoma"/>
      <family val="2"/>
    </font>
    <font>
      <b/>
      <sz val="10"/>
      <color theme="6"/>
      <name val="Tahoma"/>
      <family val="2"/>
    </font>
    <font>
      <b/>
      <sz val="10"/>
      <color theme="8"/>
      <name val="Tahoma"/>
      <family val="2"/>
    </font>
    <font>
      <b/>
      <sz val="11"/>
      <color theme="6"/>
      <name val="Tahoma"/>
      <family val="2"/>
    </font>
    <font>
      <sz val="8"/>
      <color theme="4" tint="-0.7499799728393555"/>
      <name val="Tahoma"/>
      <family val="2"/>
    </font>
    <font>
      <b/>
      <sz val="10"/>
      <color theme="3"/>
      <name val="Source Sans Pro"/>
      <family val="2"/>
    </font>
    <font>
      <sz val="10"/>
      <color theme="6"/>
      <name val="Source Sans Pro"/>
      <family val="2"/>
    </font>
    <font>
      <sz val="11"/>
      <color theme="1"/>
      <name val="+mn-cs"/>
      <family val="2"/>
    </font>
    <font>
      <sz val="11"/>
      <color theme="1"/>
      <name val="Source Sans Pro"/>
      <family val="2"/>
    </font>
    <font>
      <sz val="11"/>
      <color theme="1"/>
      <name val="Tahoma"/>
      <family val="2"/>
      <scheme val="minor"/>
    </font>
  </fonts>
  <fills count="55">
    <fill>
      <patternFill/>
    </fill>
    <fill>
      <patternFill patternType="gray125"/>
    </fill>
    <fill>
      <patternFill patternType="solid">
        <fgColor indexed="34"/>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65"/>
        <bgColor indexed="64"/>
      </patternFill>
    </fill>
    <fill>
      <patternFill patternType="lightGray">
        <fgColor indexed="8"/>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darkVertical"/>
    </fill>
    <fill>
      <patternFill patternType="mediumGray">
        <fgColor indexed="9"/>
        <bgColor indexed="44"/>
      </patternFill>
    </fill>
    <fill>
      <patternFill patternType="darkGray">
        <fgColor indexed="9"/>
        <bgColor indexed="29"/>
      </patternFill>
    </fill>
    <fill>
      <patternFill patternType="lightGray">
        <fgColor indexed="22"/>
        <bgColor indexed="9"/>
      </patternFill>
    </fill>
    <fill>
      <patternFill patternType="lightGray">
        <fgColor indexed="9"/>
        <bgColor indexed="9"/>
      </patternFill>
    </fill>
    <fill>
      <patternFill patternType="lightGray">
        <fgColor indexed="43"/>
        <bgColor indexed="9"/>
      </patternFill>
    </fill>
    <fill>
      <patternFill patternType="solid">
        <fgColor indexed="58"/>
        <bgColor indexed="64"/>
      </patternFill>
    </fill>
    <fill>
      <patternFill patternType="solid">
        <fgColor indexed="43"/>
        <bgColor indexed="64"/>
      </patternFill>
    </fill>
    <fill>
      <patternFill patternType="solid">
        <fgColor rgb="FFFFFFCC"/>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E6E6E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0">
    <border>
      <left/>
      <right/>
      <top/>
      <bottom/>
      <diagonal/>
    </border>
    <border>
      <left style="thin"/>
      <right style="thin"/>
      <top style="thin"/>
      <bottom style="thin"/>
    </border>
    <border>
      <left style="double"/>
      <right/>
      <top/>
      <bottom style="hair"/>
    </border>
    <border>
      <left style="thin"/>
      <right style="thin"/>
      <top style="thin"/>
      <bottom style="medium"/>
    </border>
    <border>
      <left/>
      <right/>
      <top style="thin"/>
      <bottom/>
    </border>
    <border>
      <left style="thin">
        <color indexed="23"/>
      </left>
      <right style="thin">
        <color indexed="23"/>
      </right>
      <top style="thin">
        <color indexed="23"/>
      </top>
      <bottom style="thin">
        <color indexed="23"/>
      </bottom>
    </border>
    <border>
      <left style="thin"/>
      <right style="thin"/>
      <top/>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right/>
      <top style="double"/>
      <bottom style="double"/>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medium"/>
    </border>
    <border>
      <left style="double"/>
      <right style="double"/>
      <top style="double"/>
      <bottom style="double"/>
    </border>
    <border>
      <left/>
      <right/>
      <top/>
      <bottom style="double">
        <color indexed="52"/>
      </bottom>
    </border>
    <border>
      <left style="thin">
        <color indexed="22"/>
      </left>
      <right style="thin">
        <color indexed="22"/>
      </right>
      <top style="thin">
        <color indexed="22"/>
      </top>
      <bottom style="thin">
        <color indexed="22"/>
      </bottom>
    </border>
    <border>
      <left/>
      <right style="thin"/>
      <top/>
      <bottom/>
    </border>
    <border>
      <left style="thin">
        <color indexed="9"/>
      </left>
      <right style="thin">
        <color indexed="9"/>
      </right>
      <top style="thin">
        <color indexed="9"/>
      </top>
      <bottom style="thin">
        <color indexed="9"/>
      </bottom>
    </border>
    <border>
      <left style="thin"/>
      <right/>
      <top style="thin"/>
      <bottom style="thin"/>
    </border>
    <border>
      <left/>
      <right/>
      <top style="thin">
        <color indexed="62"/>
      </top>
      <bottom style="double">
        <color indexed="62"/>
      </bottom>
    </border>
    <border>
      <left/>
      <right/>
      <top style="thin"/>
      <bottom style="double"/>
    </border>
    <border>
      <left style="thin">
        <color rgb="FFB2B2B2"/>
      </left>
      <right style="thin">
        <color rgb="FFB2B2B2"/>
      </right>
      <top style="thin">
        <color rgb="FFB2B2B2"/>
      </top>
      <bottom style="thin">
        <color rgb="FFB2B2B2"/>
      </bottom>
    </border>
    <border>
      <left style="thin">
        <color rgb="FF003C7D"/>
      </left>
      <right style="thin">
        <color rgb="FF003C7D"/>
      </right>
      <top/>
      <bottom style="thin">
        <color rgb="FF003C7D"/>
      </bottom>
    </border>
    <border>
      <left style="thin">
        <color rgb="FF003C7D"/>
      </left>
      <right style="thin">
        <color rgb="FF003C7D"/>
      </right>
      <top/>
      <bottom style="medium">
        <color rgb="FF003C7D"/>
      </bottom>
    </border>
    <border>
      <left/>
      <right style="thin">
        <color rgb="FF003C7D"/>
      </right>
      <top/>
      <bottom/>
    </border>
    <border>
      <left style="thin">
        <color rgb="FF003C7D"/>
      </left>
      <right style="thin">
        <color rgb="FF003C7D"/>
      </right>
      <top/>
      <bottom/>
    </border>
    <border>
      <left style="thin">
        <color rgb="FF003C7D"/>
      </left>
      <right/>
      <top/>
      <bottom/>
    </border>
    <border>
      <left style="medium"/>
      <right/>
      <top/>
      <bottom/>
    </border>
    <border>
      <left/>
      <right style="thin">
        <color rgb="FF003C7D"/>
      </right>
      <top/>
      <bottom style="thick">
        <color rgb="FF003C7D"/>
      </bottom>
    </border>
    <border>
      <left style="thin"/>
      <right style="thin">
        <color rgb="FF003C7D"/>
      </right>
      <top/>
      <bottom/>
    </border>
    <border>
      <left style="thin"/>
      <right/>
      <top/>
      <bottom/>
    </border>
    <border>
      <left style="thin"/>
      <right style="thin"/>
      <top/>
      <bottom style="medium"/>
    </border>
    <border>
      <left/>
      <right style="thin"/>
      <top/>
      <bottom style="medium"/>
    </border>
    <border>
      <left style="thin"/>
      <right style="thin"/>
      <top/>
      <bottom style="thin"/>
    </border>
    <border>
      <left/>
      <right/>
      <top/>
      <bottom style="thin"/>
    </border>
    <border>
      <left/>
      <right style="thin">
        <color rgb="FF003C7D"/>
      </right>
      <top/>
      <bottom style="medium"/>
    </border>
    <border>
      <left style="thin"/>
      <right style="thin">
        <color rgb="FF003C7D"/>
      </right>
      <top/>
      <bottom style="medium"/>
    </border>
    <border>
      <left style="thin">
        <color rgb="FF003C7D"/>
      </left>
      <right style="medium"/>
      <top/>
      <bottom/>
    </border>
    <border>
      <left style="thin"/>
      <right style="medium"/>
      <top/>
      <bottom/>
    </border>
    <border>
      <left style="thin"/>
      <right style="medium"/>
      <top/>
      <bottom style="medium"/>
    </border>
    <border>
      <left style="thin">
        <color rgb="FF003C7D"/>
      </left>
      <right/>
      <top/>
      <bottom style="thin">
        <color rgb="FF003C7D"/>
      </bottom>
    </border>
    <border>
      <left style="thin">
        <color rgb="FF003C7D"/>
      </left>
      <right/>
      <top/>
      <bottom style="medium">
        <color rgb="FF003C7D"/>
      </bottom>
    </border>
    <border>
      <left style="thin"/>
      <right style="thin"/>
      <top style="medium"/>
      <bottom/>
    </border>
    <border>
      <left style="thin">
        <color rgb="FF003C7D"/>
      </left>
      <right style="thin"/>
      <top/>
      <bottom/>
    </border>
    <border>
      <left style="thin"/>
      <right style="thin"/>
      <top/>
      <bottom style="medium">
        <color rgb="FF003C7D"/>
      </bottom>
    </border>
    <border>
      <left style="thin">
        <color rgb="FF003C7D"/>
      </left>
      <right style="thin">
        <color rgb="FF003C7D"/>
      </right>
      <top/>
      <bottom style="medium"/>
    </border>
    <border>
      <left style="thin">
        <color rgb="FF003C7D"/>
      </left>
      <right style="thin"/>
      <top/>
      <bottom style="medium"/>
    </border>
    <border>
      <left style="thin">
        <color rgb="FF003C7D"/>
      </left>
      <right/>
      <top/>
      <bottom style="medium"/>
    </border>
    <border>
      <left style="thin"/>
      <right/>
      <top/>
      <bottom style="medium">
        <color rgb="FF003C7D"/>
      </bottom>
    </border>
    <border>
      <left/>
      <right/>
      <top/>
      <bottom style="thin">
        <color rgb="FF003C7D"/>
      </bottom>
    </border>
    <border>
      <left style="medium"/>
      <right style="thin"/>
      <top/>
      <bottom style="medium"/>
    </border>
    <border>
      <left/>
      <right style="medium"/>
      <top/>
      <bottom style="medium"/>
    </border>
    <border>
      <left/>
      <right style="medium"/>
      <top/>
      <bottom/>
    </border>
    <border>
      <left style="medium"/>
      <right style="thin"/>
      <top/>
      <bottom/>
    </border>
    <border>
      <left/>
      <right style="thin"/>
      <top/>
      <bottom style="thin"/>
    </border>
    <border>
      <left/>
      <right style="thin">
        <color rgb="FF003C7D"/>
      </right>
      <top/>
      <bottom style="medium">
        <color rgb="FF003C7D"/>
      </bottom>
    </border>
  </borders>
  <cellStyleXfs count="48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0" fontId="1" fillId="0" borderId="0" applyFill="0" applyBorder="0" applyAlignment="0" applyProtection="0"/>
    <xf numFmtId="175" fontId="1" fillId="0" borderId="0" applyFill="0" applyBorder="0" applyAlignment="0" applyProtection="0"/>
    <xf numFmtId="42" fontId="1" fillId="0" borderId="0" applyFont="0" applyFill="0" applyBorder="0" applyAlignment="0" applyProtection="0"/>
    <xf numFmtId="173" fontId="1" fillId="0" borderId="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166"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7" fillId="0" borderId="0">
      <alignment/>
      <protection/>
    </xf>
    <xf numFmtId="0" fontId="7" fillId="0" borderId="0">
      <alignment/>
      <protection/>
    </xf>
    <xf numFmtId="168" fontId="8" fillId="2" borderId="1" applyFont="0" applyFill="0" applyBorder="0" applyProtection="0">
      <alignment horizontal="right" wrapText="1"/>
    </xf>
    <xf numFmtId="168" fontId="9" fillId="3" borderId="1" applyFill="0" applyBorder="0" applyProtection="0">
      <alignment/>
    </xf>
    <xf numFmtId="0" fontId="7" fillId="0" borderId="0">
      <alignment/>
      <protection/>
    </xf>
    <xf numFmtId="0" fontId="7" fillId="0" borderId="0">
      <alignment/>
      <protection/>
    </xf>
    <xf numFmtId="0" fontId="7" fillId="0" borderId="0">
      <alignment/>
      <protection/>
    </xf>
    <xf numFmtId="0" fontId="7" fillId="0" borderId="0">
      <alignment/>
      <protection/>
    </xf>
    <xf numFmtId="14" fontId="10" fillId="0" borderId="0" applyProtection="0">
      <alignment vertical="center"/>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1" fillId="0" borderId="0" applyFont="0" applyFill="0" applyBorder="0" applyAlignment="0" applyProtection="0"/>
    <xf numFmtId="167" fontId="1" fillId="0" borderId="0" applyFont="0" applyFill="0" applyBorder="0" applyAlignment="0" applyProtection="0"/>
    <xf numFmtId="0" fontId="1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7"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8" fillId="10" borderId="2">
      <alignment horizontal="center" vertical="center"/>
      <protection/>
    </xf>
    <xf numFmtId="0" fontId="16" fillId="18" borderId="0" applyNumberFormat="0" applyBorder="0" applyAlignment="0" applyProtection="0"/>
    <xf numFmtId="0" fontId="16" fillId="18"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7"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9" fillId="0" borderId="0">
      <alignment horizontal="center" wrapText="1"/>
      <protection locked="0"/>
    </xf>
    <xf numFmtId="0" fontId="20" fillId="5" borderId="0" applyNumberFormat="0" applyBorder="0" applyAlignment="0" applyProtection="0"/>
    <xf numFmtId="0" fontId="7" fillId="0" borderId="3" applyNumberFormat="0">
      <alignment horizontal="center" wrapText="1"/>
      <protection/>
    </xf>
    <xf numFmtId="169" fontId="21" fillId="0" borderId="4" applyAlignment="0" applyProtection="0"/>
    <xf numFmtId="169" fontId="21" fillId="0" borderId="4" applyAlignment="0" applyProtection="0"/>
    <xf numFmtId="169" fontId="21" fillId="0" borderId="4" applyAlignment="0" applyProtection="0"/>
    <xf numFmtId="170" fontId="15" fillId="0" borderId="0" applyFill="0" applyBorder="0" applyAlignment="0">
      <protection/>
    </xf>
    <xf numFmtId="0" fontId="1" fillId="0" borderId="0" applyFill="0" applyBorder="0" applyAlignment="0">
      <protection/>
    </xf>
    <xf numFmtId="0" fontId="12" fillId="0" borderId="0" applyFill="0" applyBorder="0" applyAlignment="0">
      <protection/>
    </xf>
    <xf numFmtId="0" fontId="1" fillId="0" borderId="0" applyFill="0" applyBorder="0" applyAlignment="0">
      <protection/>
    </xf>
    <xf numFmtId="169" fontId="1" fillId="0" borderId="0" applyFill="0" applyBorder="0" applyAlignment="0">
      <protection/>
    </xf>
    <xf numFmtId="166" fontId="7" fillId="0" borderId="0" applyFill="0" applyBorder="0" applyAlignment="0">
      <protection/>
    </xf>
    <xf numFmtId="171" fontId="1" fillId="0" borderId="0" applyFill="0" applyBorder="0" applyAlignment="0">
      <protection/>
    </xf>
    <xf numFmtId="0" fontId="1" fillId="0" borderId="0" applyFill="0" applyBorder="0" applyAlignment="0">
      <protection/>
    </xf>
    <xf numFmtId="0" fontId="22" fillId="22" borderId="5" applyNumberFormat="0" applyAlignment="0" applyProtection="0"/>
    <xf numFmtId="0" fontId="22" fillId="22" borderId="5" applyNumberFormat="0" applyAlignment="0" applyProtection="0"/>
    <xf numFmtId="172" fontId="1" fillId="0" borderId="0" applyFont="0" applyFill="0" applyBorder="0" applyAlignment="0" applyProtection="0"/>
    <xf numFmtId="172" fontId="1" fillId="0" borderId="0" applyFont="0" applyFill="0" applyBorder="0" applyAlignment="0" applyProtection="0"/>
    <xf numFmtId="0"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24" fillId="0" borderId="0">
      <alignment/>
      <protection/>
    </xf>
    <xf numFmtId="4" fontId="25" fillId="0" borderId="6" applyFill="0" applyProtection="0">
      <alignment vertical="top"/>
    </xf>
    <xf numFmtId="0" fontId="26" fillId="23" borderId="7" applyNumberFormat="0" applyAlignment="0" applyProtection="0"/>
    <xf numFmtId="0" fontId="27" fillId="10" borderId="8">
      <alignment vertical="top" wrapText="1"/>
      <protection/>
    </xf>
    <xf numFmtId="0" fontId="27" fillId="10" borderId="8">
      <alignment vertical="top" wrapText="1"/>
      <protection/>
    </xf>
    <xf numFmtId="38" fontId="7" fillId="0" borderId="0" applyFill="0" applyBorder="0" applyAlignment="0" applyProtection="0"/>
    <xf numFmtId="166" fontId="7"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0" fontId="1" fillId="0" borderId="0">
      <alignment/>
      <protection/>
    </xf>
    <xf numFmtId="40" fontId="28" fillId="0" borderId="0" applyFont="0" applyFill="0" applyBorder="0" applyAlignment="0" applyProtection="0"/>
    <xf numFmtId="3" fontId="1" fillId="0" borderId="0" applyFill="0" applyBorder="0" applyAlignment="0" applyProtection="0"/>
    <xf numFmtId="0" fontId="29" fillId="0" borderId="0">
      <alignment vertical="top" wrapText="1"/>
      <protection/>
    </xf>
    <xf numFmtId="0" fontId="30" fillId="0" borderId="0" applyNumberFormat="0">
      <alignment/>
      <protection/>
    </xf>
    <xf numFmtId="0" fontId="30" fillId="0" borderId="0" applyNumberFormat="0">
      <alignment/>
      <protection/>
    </xf>
    <xf numFmtId="0" fontId="30" fillId="0" borderId="0" applyNumberFormat="0">
      <alignment/>
      <protection/>
    </xf>
    <xf numFmtId="0" fontId="30" fillId="0" borderId="0" applyNumberFormat="0">
      <alignment/>
      <protection/>
    </xf>
    <xf numFmtId="0" fontId="30" fillId="0" borderId="0" applyNumberFormat="0">
      <alignment/>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0" fontId="10" fillId="0" borderId="0" applyNumberFormat="0" applyAlignment="0">
      <protection/>
    </xf>
    <xf numFmtId="176" fontId="28" fillId="0" borderId="0" applyFont="0" applyFill="0" applyBorder="0" applyAlignment="0" applyProtection="0"/>
    <xf numFmtId="0" fontId="1" fillId="0" borderId="0" applyFont="0" applyFill="0" applyBorder="0" applyAlignment="0" applyProtection="0"/>
    <xf numFmtId="177" fontId="31" fillId="0" borderId="0" applyFont="0" applyFill="0" applyBorder="0" applyAlignment="0" applyProtection="0"/>
    <xf numFmtId="178" fontId="1" fillId="0" borderId="0" applyFill="0" applyBorder="0" applyAlignment="0" applyProtection="0"/>
    <xf numFmtId="0" fontId="32" fillId="0" borderId="0">
      <alignment/>
      <protection/>
    </xf>
    <xf numFmtId="3" fontId="33" fillId="0" borderId="0">
      <alignment/>
      <protection/>
    </xf>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4" fillId="9" borderId="5" applyNumberFormat="0" applyAlignment="0" applyProtection="0"/>
    <xf numFmtId="0" fontId="35" fillId="22" borderId="9" applyNumberFormat="0" applyAlignment="0" applyProtection="0"/>
    <xf numFmtId="0" fontId="35" fillId="22" borderId="9" applyNumberFormat="0" applyAlignment="0" applyProtection="0"/>
    <xf numFmtId="0" fontId="36"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15" fontId="12" fillId="0" borderId="0">
      <alignment/>
      <protection/>
    </xf>
    <xf numFmtId="14" fontId="15" fillId="0" borderId="0" applyFill="0" applyBorder="0" applyAlignment="0">
      <protection/>
    </xf>
    <xf numFmtId="15" fontId="7" fillId="0" borderId="0" applyFill="0" applyBorder="0">
      <alignment horizontal="center" vertical="top"/>
      <protection/>
    </xf>
    <xf numFmtId="0" fontId="37" fillId="0" borderId="0">
      <alignment/>
      <protection/>
    </xf>
    <xf numFmtId="0" fontId="27" fillId="10" borderId="8">
      <alignment horizontal="center" vertical="top" wrapText="1"/>
      <protection/>
    </xf>
    <xf numFmtId="0" fontId="27" fillId="10" borderId="8">
      <alignment horizontal="center" vertical="top" wrapText="1"/>
      <protection/>
    </xf>
    <xf numFmtId="38" fontId="12" fillId="0" borderId="10">
      <alignment vertical="center"/>
      <protection/>
    </xf>
    <xf numFmtId="0" fontId="38" fillId="24" borderId="0">
      <alignment horizontal="left" vertical="center" wrapText="1"/>
      <protection/>
    </xf>
    <xf numFmtId="0" fontId="39" fillId="24" borderId="0">
      <alignment horizontal="left" vertical="top"/>
      <protection/>
    </xf>
    <xf numFmtId="0" fontId="40" fillId="0" borderId="0">
      <alignment vertical="top"/>
      <protection/>
    </xf>
    <xf numFmtId="41" fontId="1" fillId="0" borderId="0" applyFont="0" applyFill="0" applyBorder="0" applyAlignment="0" applyProtection="0"/>
    <xf numFmtId="43" fontId="1" fillId="0" borderId="0" applyFont="0" applyFill="0" applyBorder="0" applyAlignment="0" applyProtection="0"/>
    <xf numFmtId="0" fontId="41" fillId="6" borderId="0" applyNumberFormat="0" applyBorder="0" applyAlignment="0" applyProtection="0"/>
    <xf numFmtId="0" fontId="41" fillId="6" borderId="0" applyNumberFormat="0" applyBorder="0" applyAlignment="0" applyProtection="0"/>
    <xf numFmtId="0" fontId="42"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1" fillId="0" borderId="0">
      <alignment/>
      <protection/>
    </xf>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5" fillId="0" borderId="0" applyFont="0" applyFill="0" applyBorder="0" applyAlignment="0" applyProtection="0"/>
    <xf numFmtId="174" fontId="14" fillId="0" borderId="0" applyFont="0" applyFill="0" applyBorder="0" applyAlignment="0" applyProtection="0"/>
    <xf numFmtId="174" fontId="45" fillId="0" borderId="0" applyFont="0" applyFill="0" applyBorder="0" applyAlignment="0" applyProtection="0"/>
    <xf numFmtId="174" fontId="1"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5"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5"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80" fontId="46" fillId="0" borderId="0" applyFont="0" applyFill="0" applyBorder="0" applyAlignment="0" applyProtection="0"/>
    <xf numFmtId="174" fontId="45" fillId="0" borderId="0" applyFont="0" applyFill="0" applyBorder="0" applyAlignment="0" applyProtection="0"/>
    <xf numFmtId="174" fontId="44" fillId="0" borderId="0" applyFont="0" applyFill="0" applyBorder="0" applyAlignment="0" applyProtection="0"/>
    <xf numFmtId="174" fontId="43"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64" fontId="43" fillId="0" borderId="0" applyFont="0" applyFill="0" applyBorder="0" applyAlignment="0" applyProtection="0"/>
    <xf numFmtId="174" fontId="4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64" fontId="1"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64" fontId="2"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81" fontId="4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1" fontId="4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1" fontId="46"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1" fontId="46"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81" fontId="46"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74" fontId="44" fillId="0" borderId="0" applyFont="0" applyFill="0" applyBorder="0" applyAlignment="0" applyProtection="0"/>
    <xf numFmtId="181"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47" fillId="0" borderId="4">
      <alignment horizontal="left" vertical="center"/>
      <protection locked="0"/>
    </xf>
    <xf numFmtId="0" fontId="47" fillId="0" borderId="4">
      <alignment horizontal="left" vertical="center"/>
      <protection locked="0"/>
    </xf>
    <xf numFmtId="0" fontId="47" fillId="0" borderId="4">
      <alignment horizontal="left" vertical="center"/>
      <protection locked="0"/>
    </xf>
    <xf numFmtId="166" fontId="7" fillId="0" borderId="0" applyFill="0" applyBorder="0" applyAlignment="0">
      <protection/>
    </xf>
    <xf numFmtId="0" fontId="1" fillId="0" borderId="0" applyFill="0" applyBorder="0" applyAlignment="0">
      <protection/>
    </xf>
    <xf numFmtId="166" fontId="7" fillId="0" borderId="0" applyFill="0" applyBorder="0" applyAlignment="0">
      <protection/>
    </xf>
    <xf numFmtId="171" fontId="1" fillId="0" borderId="0" applyFill="0" applyBorder="0" applyAlignment="0">
      <protection/>
    </xf>
    <xf numFmtId="0" fontId="1" fillId="0" borderId="0" applyFill="0" applyBorder="0" applyAlignment="0">
      <protection/>
    </xf>
    <xf numFmtId="0" fontId="48" fillId="0" borderId="0" applyNumberFormat="0">
      <alignment/>
      <protection/>
    </xf>
    <xf numFmtId="0" fontId="48" fillId="0" borderId="0" applyNumberFormat="0">
      <alignment/>
      <protection/>
    </xf>
    <xf numFmtId="0" fontId="48" fillId="0" borderId="0" applyNumberFormat="0">
      <alignment/>
      <protection/>
    </xf>
    <xf numFmtId="0" fontId="48" fillId="0" borderId="0" applyNumberFormat="0">
      <alignment/>
      <protection/>
    </xf>
    <xf numFmtId="0" fontId="48" fillId="0" borderId="0" applyNumberFormat="0">
      <alignment/>
      <protection/>
    </xf>
    <xf numFmtId="184" fontId="44" fillId="0" borderId="0" applyFont="0" applyFill="0" applyBorder="0" applyAlignment="0" applyProtection="0"/>
    <xf numFmtId="0" fontId="49" fillId="0" borderId="0">
      <alignment vertical="top"/>
      <protection/>
    </xf>
    <xf numFmtId="0" fontId="50" fillId="0" borderId="0" applyNumberFormat="0" applyFill="0" applyBorder="0" applyAlignment="0" applyProtection="0"/>
    <xf numFmtId="185" fontId="51" fillId="0" borderId="0">
      <alignment horizontal="right" vertical="top"/>
      <protection/>
    </xf>
    <xf numFmtId="186" fontId="52" fillId="0" borderId="0">
      <alignment horizontal="right" vertical="top"/>
      <protection/>
    </xf>
    <xf numFmtId="186" fontId="51" fillId="0" borderId="0">
      <alignment horizontal="right" vertical="top"/>
      <protection/>
    </xf>
    <xf numFmtId="0" fontId="52" fillId="0" borderId="0" applyFill="0" applyBorder="0">
      <alignment horizontal="right" vertical="top"/>
      <protection/>
    </xf>
    <xf numFmtId="0" fontId="52" fillId="0" borderId="0" applyFill="0" applyBorder="0">
      <alignment horizontal="right" vertical="top"/>
      <protection/>
    </xf>
    <xf numFmtId="187" fontId="52" fillId="0" borderId="0" applyFill="0" applyBorder="0">
      <alignment horizontal="right" vertical="top"/>
      <protection/>
    </xf>
    <xf numFmtId="188" fontId="52" fillId="0" borderId="0" applyFill="0" applyBorder="0">
      <alignment horizontal="right" vertical="top"/>
      <protection/>
    </xf>
    <xf numFmtId="0" fontId="53" fillId="0" borderId="0">
      <alignment horizontal="center" wrapText="1"/>
      <protection/>
    </xf>
    <xf numFmtId="189" fontId="54" fillId="0" borderId="0" applyFill="0" applyBorder="0">
      <alignment vertical="top"/>
      <protection/>
    </xf>
    <xf numFmtId="0" fontId="55" fillId="0" borderId="0" applyFill="0" applyBorder="0" applyProtection="0">
      <alignment vertical="top"/>
    </xf>
    <xf numFmtId="189" fontId="56" fillId="0" borderId="0">
      <alignment vertical="top"/>
      <protection/>
    </xf>
    <xf numFmtId="0" fontId="52" fillId="0" borderId="0" applyFill="0" applyBorder="0" applyProtection="0">
      <alignment/>
    </xf>
    <xf numFmtId="189" fontId="57" fillId="0" borderId="0">
      <alignment/>
      <protection/>
    </xf>
    <xf numFmtId="0" fontId="52" fillId="0" borderId="0" applyFill="0" applyBorder="0">
      <alignment horizontal="left" vertical="top"/>
      <protection/>
    </xf>
    <xf numFmtId="0" fontId="18" fillId="0" borderId="0">
      <alignment/>
      <protection locked="0"/>
    </xf>
    <xf numFmtId="0" fontId="41" fillId="6" borderId="0" applyNumberFormat="0" applyBorder="0" applyAlignment="0" applyProtection="0"/>
    <xf numFmtId="3" fontId="58" fillId="0" borderId="0">
      <alignment/>
      <protection/>
    </xf>
    <xf numFmtId="0" fontId="45" fillId="22" borderId="0" applyNumberFormat="0" applyBorder="0" applyAlignment="0" applyProtection="0"/>
    <xf numFmtId="0" fontId="49" fillId="0" borderId="0">
      <alignment horizontal="left"/>
      <protection/>
    </xf>
    <xf numFmtId="0" fontId="59" fillId="0" borderId="11" applyNumberFormat="0" applyProtection="0">
      <alignment/>
    </xf>
    <xf numFmtId="0" fontId="59" fillId="0" borderId="11" applyNumberFormat="0" applyProtection="0">
      <alignment/>
    </xf>
    <xf numFmtId="0" fontId="59" fillId="0" borderId="11" applyNumberFormat="0" applyProtection="0">
      <alignment/>
    </xf>
    <xf numFmtId="0" fontId="59" fillId="0" borderId="11" applyNumberFormat="0" applyProtection="0">
      <alignment/>
    </xf>
    <xf numFmtId="0" fontId="59" fillId="0" borderId="11" applyNumberFormat="0" applyProtection="0">
      <alignment/>
    </xf>
    <xf numFmtId="0" fontId="59" fillId="0" borderId="12">
      <alignment horizontal="left" vertical="center"/>
      <protection/>
    </xf>
    <xf numFmtId="0" fontId="59" fillId="0" borderId="12">
      <alignment horizontal="left" vertical="center"/>
      <protection/>
    </xf>
    <xf numFmtId="0" fontId="59" fillId="0" borderId="12">
      <alignment horizontal="left"/>
      <protection/>
    </xf>
    <xf numFmtId="0" fontId="59" fillId="0" borderId="12">
      <alignment horizontal="left"/>
      <protection/>
    </xf>
    <xf numFmtId="0" fontId="59" fillId="0" borderId="12">
      <alignment horizontal="left"/>
      <protection/>
    </xf>
    <xf numFmtId="0" fontId="60" fillId="25" borderId="1" applyNumberFormat="0" applyFont="0">
      <alignment/>
      <protection/>
    </xf>
    <xf numFmtId="0" fontId="61" fillId="0" borderId="13"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0" applyNumberFormat="0" applyFill="0" applyBorder="0" applyAlignment="0" applyProtection="0"/>
    <xf numFmtId="0" fontId="60" fillId="25" borderId="1" applyNumberFormat="0" applyFont="0">
      <alignment/>
      <protection/>
    </xf>
    <xf numFmtId="0" fontId="1" fillId="0" borderId="0">
      <alignment/>
      <protection locked="0"/>
    </xf>
    <xf numFmtId="0" fontId="1" fillId="0" borderId="0">
      <alignment/>
      <protection locked="0"/>
    </xf>
    <xf numFmtId="0" fontId="64" fillId="0" borderId="16">
      <alignment horizontal="center"/>
      <protection/>
    </xf>
    <xf numFmtId="0" fontId="64" fillId="0" borderId="0">
      <alignment horizontal="center"/>
      <protection/>
    </xf>
    <xf numFmtId="0" fontId="65" fillId="0" borderId="17" applyNumberFormat="0" applyFill="0" applyAlignment="0" applyProtection="0"/>
    <xf numFmtId="0" fontId="66" fillId="0" borderId="0" applyNumberFormat="0" applyFill="0" applyBorder="0" applyAlignment="0" applyProtection="0"/>
    <xf numFmtId="0" fontId="67" fillId="0" borderId="0">
      <alignment/>
      <protection/>
    </xf>
    <xf numFmtId="0" fontId="34" fillId="9" borderId="5" applyNumberFormat="0" applyAlignment="0" applyProtection="0"/>
    <xf numFmtId="0" fontId="45" fillId="26" borderId="1" applyNumberFormat="0" applyBorder="0" applyAlignment="0" applyProtection="0"/>
    <xf numFmtId="0" fontId="34" fillId="9" borderId="5" applyNumberFormat="0" applyAlignment="0" applyProtection="0"/>
    <xf numFmtId="0" fontId="1" fillId="27" borderId="0">
      <alignment/>
      <protection/>
    </xf>
    <xf numFmtId="0" fontId="68" fillId="9" borderId="5" applyNumberFormat="0" applyAlignment="0" applyProtection="0"/>
    <xf numFmtId="0" fontId="69" fillId="0" borderId="18" applyNumberFormat="0" applyFill="0" applyAlignment="0" applyProtection="0"/>
    <xf numFmtId="0" fontId="69" fillId="0" borderId="18" applyNumberFormat="0" applyFill="0" applyAlignment="0" applyProtection="0"/>
    <xf numFmtId="0" fontId="70"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26" fillId="23" borderId="7" applyNumberFormat="0" applyAlignment="0" applyProtection="0"/>
    <xf numFmtId="0" fontId="26" fillId="23" borderId="7" applyNumberFormat="0" applyAlignment="0" applyProtection="0"/>
    <xf numFmtId="0" fontId="71"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191" fontId="25" fillId="0" borderId="6" applyFill="0" applyProtection="0">
      <alignment horizontal="center" vertical="top"/>
    </xf>
    <xf numFmtId="166" fontId="7" fillId="0" borderId="0" applyFill="0" applyBorder="0" applyAlignment="0">
      <protection/>
    </xf>
    <xf numFmtId="0" fontId="1" fillId="0" borderId="0" applyFill="0" applyBorder="0" applyAlignment="0">
      <protection/>
    </xf>
    <xf numFmtId="166" fontId="7" fillId="0" borderId="0" applyFill="0" applyBorder="0" applyAlignment="0">
      <protection/>
    </xf>
    <xf numFmtId="171" fontId="1" fillId="0" borderId="0" applyFill="0" applyBorder="0" applyAlignment="0">
      <protection/>
    </xf>
    <xf numFmtId="0" fontId="1" fillId="0" borderId="0" applyFill="0" applyBorder="0" applyAlignment="0">
      <protection/>
    </xf>
    <xf numFmtId="0" fontId="69" fillId="0" borderId="18" applyNumberFormat="0" applyFill="0" applyAlignment="0" applyProtection="0"/>
    <xf numFmtId="0" fontId="1" fillId="28" borderId="0">
      <alignment/>
      <protection/>
    </xf>
    <xf numFmtId="41" fontId="1" fillId="0" borderId="0" applyFont="0" applyFill="0" applyBorder="0" applyAlignment="0" applyProtection="0"/>
    <xf numFmtId="43" fontId="1"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72" fillId="0" borderId="16">
      <alignment/>
      <protection/>
    </xf>
    <xf numFmtId="192" fontId="1" fillId="0" borderId="0" applyFont="0" applyFill="0" applyBorder="0" applyAlignment="0" applyProtection="0"/>
    <xf numFmtId="193" fontId="1"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NumberFormat="0">
      <alignment horizontal="left"/>
      <protection/>
    </xf>
    <xf numFmtId="0" fontId="61" fillId="0" borderId="13" applyNumberFormat="0" applyFill="0" applyAlignment="0" applyProtection="0"/>
    <xf numFmtId="0" fontId="61" fillId="0" borderId="13" applyNumberFormat="0" applyFill="0" applyAlignment="0" applyProtection="0"/>
    <xf numFmtId="0" fontId="73"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74"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75"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7"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32" fillId="0" borderId="0">
      <alignment/>
      <protection/>
    </xf>
    <xf numFmtId="37" fontId="78" fillId="0" borderId="0">
      <alignment/>
      <protection/>
    </xf>
    <xf numFmtId="37" fontId="78" fillId="0" borderId="0">
      <alignment/>
      <protection/>
    </xf>
    <xf numFmtId="37" fontId="78" fillId="0" borderId="0">
      <alignment/>
      <protection/>
    </xf>
    <xf numFmtId="37" fontId="78" fillId="0" borderId="0">
      <alignment/>
      <protection/>
    </xf>
    <xf numFmtId="37" fontId="78" fillId="0" borderId="0">
      <alignment/>
      <protection/>
    </xf>
    <xf numFmtId="0" fontId="79" fillId="0" borderId="0">
      <alignment/>
      <protection/>
    </xf>
    <xf numFmtId="0" fontId="1" fillId="0" borderId="0" applyNumberFormat="0" applyFill="0" applyBorder="0" applyAlignment="0" applyProtection="0"/>
    <xf numFmtId="0" fontId="12" fillId="0" borderId="0">
      <alignment/>
      <protection/>
    </xf>
    <xf numFmtId="0" fontId="14" fillId="0" borderId="0">
      <alignment/>
      <protection/>
    </xf>
    <xf numFmtId="0" fontId="1" fillId="0" borderId="0">
      <alignment/>
      <protection/>
    </xf>
    <xf numFmtId="14" fontId="1" fillId="0" borderId="0" applyProtection="0">
      <alignment vertical="center"/>
    </xf>
    <xf numFmtId="0" fontId="14"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23" fillId="0" borderId="0">
      <alignment/>
      <protection/>
    </xf>
    <xf numFmtId="0" fontId="27"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7"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4"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4" fillId="0" borderId="0">
      <alignment/>
      <protection/>
    </xf>
    <xf numFmtId="0" fontId="43" fillId="0" borderId="0">
      <alignment/>
      <protection/>
    </xf>
    <xf numFmtId="0" fontId="43" fillId="0" borderId="0">
      <alignment/>
      <protection/>
    </xf>
    <xf numFmtId="0" fontId="14"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44" fillId="0" borderId="0">
      <alignment/>
      <protection/>
    </xf>
    <xf numFmtId="0" fontId="14" fillId="0" borderId="0">
      <alignment/>
      <protection/>
    </xf>
    <xf numFmtId="0" fontId="44" fillId="0" borderId="0">
      <alignment/>
      <protection/>
    </xf>
    <xf numFmtId="0" fontId="14" fillId="0" borderId="0">
      <alignment/>
      <protection/>
    </xf>
    <xf numFmtId="0" fontId="44" fillId="0" borderId="0">
      <alignment/>
      <protection/>
    </xf>
    <xf numFmtId="0" fontId="14" fillId="0" borderId="0">
      <alignment/>
      <protection/>
    </xf>
    <xf numFmtId="0" fontId="4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4" fillId="0" borderId="0">
      <alignment/>
      <protection/>
    </xf>
    <xf numFmtId="0" fontId="43" fillId="0" borderId="0">
      <alignment/>
      <protection/>
    </xf>
    <xf numFmtId="0" fontId="44" fillId="0" borderId="0">
      <alignment/>
      <protection/>
    </xf>
    <xf numFmtId="0" fontId="43" fillId="0" borderId="0">
      <alignment/>
      <protection/>
    </xf>
    <xf numFmtId="0" fontId="44" fillId="0" borderId="0">
      <alignment/>
      <protection/>
    </xf>
    <xf numFmtId="0" fontId="43" fillId="0" borderId="0">
      <alignment/>
      <protection/>
    </xf>
    <xf numFmtId="0" fontId="44"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4" fillId="0" borderId="0">
      <alignment/>
      <protection/>
    </xf>
    <xf numFmtId="0" fontId="43" fillId="0" borderId="0">
      <alignment/>
      <protection/>
    </xf>
    <xf numFmtId="0" fontId="44" fillId="0" borderId="0">
      <alignment/>
      <protection/>
    </xf>
    <xf numFmtId="0" fontId="14" fillId="0" borderId="0">
      <alignment/>
      <protection/>
    </xf>
    <xf numFmtId="0" fontId="44" fillId="0" borderId="0">
      <alignment/>
      <protection/>
    </xf>
    <xf numFmtId="0" fontId="14" fillId="0" borderId="0">
      <alignment/>
      <protection/>
    </xf>
    <xf numFmtId="0" fontId="14" fillId="0" borderId="0">
      <alignment/>
      <protection/>
    </xf>
    <xf numFmtId="0" fontId="1" fillId="0" borderId="0">
      <alignment/>
      <protection/>
    </xf>
    <xf numFmtId="0" fontId="14" fillId="0" borderId="0">
      <alignment/>
      <protection/>
    </xf>
    <xf numFmtId="0" fontId="44" fillId="0" borderId="0">
      <alignment/>
      <protection/>
    </xf>
    <xf numFmtId="0" fontId="14" fillId="0" borderId="0">
      <alignment/>
      <protection/>
    </xf>
    <xf numFmtId="0" fontId="44" fillId="0" borderId="0">
      <alignment/>
      <protection/>
    </xf>
    <xf numFmtId="0" fontId="14" fillId="0" borderId="0">
      <alignment/>
      <protection/>
    </xf>
    <xf numFmtId="0" fontId="14" fillId="0" borderId="0">
      <alignment/>
      <protection/>
    </xf>
    <xf numFmtId="0" fontId="1" fillId="0" borderId="0">
      <alignment/>
      <protection/>
    </xf>
    <xf numFmtId="0" fontId="14" fillId="0" borderId="0">
      <alignment/>
      <protection/>
    </xf>
    <xf numFmtId="0" fontId="80" fillId="0" borderId="0">
      <alignment/>
      <protection/>
    </xf>
    <xf numFmtId="0" fontId="14"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1" fillId="0" borderId="0">
      <alignment/>
      <protection/>
    </xf>
    <xf numFmtId="0" fontId="14" fillId="0" borderId="0">
      <alignment/>
      <protection/>
    </xf>
    <xf numFmtId="0" fontId="2" fillId="0" borderId="0">
      <alignment/>
      <protection/>
    </xf>
    <xf numFmtId="0" fontId="0" fillId="0" borderId="0">
      <alignment/>
      <protection/>
    </xf>
    <xf numFmtId="0" fontId="45"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80" fillId="0" borderId="0">
      <alignment/>
      <protection/>
    </xf>
    <xf numFmtId="0" fontId="4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3" fillId="0" borderId="0">
      <alignment/>
      <protection/>
    </xf>
    <xf numFmtId="0" fontId="4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44"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8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44" fillId="0" borderId="0">
      <alignment/>
      <protection/>
    </xf>
    <xf numFmtId="0" fontId="45" fillId="0" borderId="0">
      <alignment/>
      <protection/>
    </xf>
    <xf numFmtId="0" fontId="1" fillId="0" borderId="0">
      <alignment/>
      <protection/>
    </xf>
    <xf numFmtId="0" fontId="45" fillId="0" borderId="0">
      <alignment/>
      <protection/>
    </xf>
    <xf numFmtId="0" fontId="45" fillId="0" borderId="0">
      <alignment/>
      <protection/>
    </xf>
    <xf numFmtId="0" fontId="1" fillId="0" borderId="0">
      <alignment/>
      <protection/>
    </xf>
    <xf numFmtId="0" fontId="45" fillId="0" borderId="0">
      <alignment/>
      <protection/>
    </xf>
    <xf numFmtId="173" fontId="43" fillId="0" borderId="0">
      <alignment/>
      <protection/>
    </xf>
    <xf numFmtId="173" fontId="43" fillId="0" borderId="0">
      <alignment/>
      <protection/>
    </xf>
    <xf numFmtId="173" fontId="43" fillId="0" borderId="0">
      <alignment/>
      <protection/>
    </xf>
    <xf numFmtId="173" fontId="43" fillId="0" borderId="0">
      <alignment/>
      <protection/>
    </xf>
    <xf numFmtId="0" fontId="44"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4" fillId="0" borderId="0">
      <alignment/>
      <protection/>
    </xf>
    <xf numFmtId="0" fontId="43" fillId="0" borderId="0">
      <alignment/>
      <protection/>
    </xf>
    <xf numFmtId="0" fontId="1" fillId="0" borderId="0">
      <alignment/>
      <protection/>
    </xf>
    <xf numFmtId="0" fontId="43" fillId="0" borderId="0">
      <alignment/>
      <protection/>
    </xf>
    <xf numFmtId="0" fontId="45"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4" fillId="0" borderId="0">
      <alignment/>
      <protection/>
    </xf>
    <xf numFmtId="0" fontId="45" fillId="0" borderId="0">
      <alignment/>
      <protection/>
    </xf>
    <xf numFmtId="0" fontId="14"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4" fillId="0" borderId="0">
      <alignment/>
      <protection/>
    </xf>
    <xf numFmtId="173" fontId="43" fillId="0" borderId="0">
      <alignment/>
      <protection/>
    </xf>
    <xf numFmtId="173" fontId="43" fillId="0" borderId="0">
      <alignment/>
      <protection/>
    </xf>
    <xf numFmtId="173" fontId="43" fillId="0" borderId="0">
      <alignment/>
      <protection/>
    </xf>
    <xf numFmtId="173" fontId="43" fillId="0" borderId="0">
      <alignment/>
      <protection/>
    </xf>
    <xf numFmtId="0" fontId="14" fillId="0" borderId="0">
      <alignment/>
      <protection/>
    </xf>
    <xf numFmtId="0" fontId="44" fillId="0" borderId="0">
      <alignment/>
      <protection/>
    </xf>
    <xf numFmtId="0" fontId="1" fillId="0" borderId="0">
      <alignment/>
      <protection/>
    </xf>
    <xf numFmtId="0" fontId="2"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0" fontId="14" fillId="26" borderId="19" applyNumberFormat="0" applyFont="0" applyAlignment="0" applyProtection="0"/>
    <xf numFmtId="194" fontId="25" fillId="0" borderId="6" applyFill="0" applyProtection="0">
      <alignment horizontal="center" vertical="top"/>
    </xf>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81" fillId="0" borderId="0" applyNumberFormat="0" applyFill="0" applyBorder="0" applyAlignment="0" applyProtection="0"/>
    <xf numFmtId="0" fontId="35" fillId="22" borderId="9" applyNumberFormat="0" applyAlignment="0" applyProtection="0"/>
    <xf numFmtId="40" fontId="82" fillId="29" borderId="0">
      <alignment horizontal="right"/>
      <protection/>
    </xf>
    <xf numFmtId="0" fontId="83" fillId="29" borderId="0">
      <alignment horizontal="right"/>
      <protection/>
    </xf>
    <xf numFmtId="0" fontId="84" fillId="29" borderId="20">
      <alignment/>
      <protection/>
    </xf>
    <xf numFmtId="0" fontId="84" fillId="0" borderId="0" applyBorder="0">
      <alignment horizontal="centerContinuous"/>
      <protection/>
    </xf>
    <xf numFmtId="0" fontId="85" fillId="0" borderId="0" applyBorder="0">
      <alignment horizontal="centerContinuous"/>
      <protection/>
    </xf>
    <xf numFmtId="0" fontId="86" fillId="22" borderId="9" applyNumberFormat="0" applyAlignment="0" applyProtection="0"/>
    <xf numFmtId="14" fontId="19" fillId="0" borderId="0">
      <alignment horizontal="center" wrapText="1"/>
      <protection locked="0"/>
    </xf>
    <xf numFmtId="0" fontId="1" fillId="0" borderId="0" applyFont="0" applyFill="0" applyBorder="0" applyAlignment="0" applyProtection="0"/>
    <xf numFmtId="195"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 fillId="0" borderId="0" applyFill="0" applyBorder="0" applyAlignment="0" applyProtection="0"/>
    <xf numFmtId="0" fontId="25" fillId="0" borderId="1">
      <alignment horizontal="centerContinuous" vertical="center"/>
      <protection/>
    </xf>
    <xf numFmtId="0" fontId="1" fillId="0" borderId="0" applyFill="0" applyBorder="0" applyAlignment="0">
      <protection/>
    </xf>
    <xf numFmtId="0" fontId="1" fillId="0" borderId="0" applyFill="0" applyBorder="0" applyAlignment="0">
      <protection/>
    </xf>
    <xf numFmtId="0" fontId="1" fillId="0" borderId="0" applyFill="0" applyBorder="0" applyAlignment="0">
      <protection/>
    </xf>
    <xf numFmtId="0" fontId="1" fillId="0" borderId="0" applyFill="0" applyBorder="0" applyAlignment="0">
      <protection/>
    </xf>
    <xf numFmtId="0" fontId="1" fillId="0" borderId="0" applyFill="0" applyBorder="0" applyAlignment="0">
      <protection/>
    </xf>
    <xf numFmtId="9" fontId="1" fillId="0" borderId="0" applyFont="0" applyFill="0" applyBorder="0" applyAlignment="0" applyProtection="0"/>
    <xf numFmtId="9" fontId="44"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80"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0" fontId="45" fillId="0" borderId="0" applyBorder="0">
      <alignment horizontal="left" vertical="top" wrapText="1"/>
      <protection locked="0"/>
    </xf>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87" fillId="30" borderId="0" applyNumberFormat="0" applyFont="0" applyBorder="0">
      <alignment/>
      <protection/>
    </xf>
    <xf numFmtId="0" fontId="88" fillId="0" borderId="0" applyNumberFormat="0" applyFill="0" applyBorder="0" applyProtection="0">
      <alignment/>
    </xf>
    <xf numFmtId="0" fontId="21" fillId="0" borderId="0" applyNumberFormat="0" applyFill="0" applyBorder="0" applyAlignment="0" applyProtection="0"/>
    <xf numFmtId="49" fontId="89" fillId="31" borderId="21">
      <alignment horizontal="center"/>
      <protection/>
    </xf>
    <xf numFmtId="49" fontId="89" fillId="31" borderId="21">
      <alignment horizontal="center"/>
      <protection/>
    </xf>
    <xf numFmtId="49" fontId="1" fillId="31" borderId="21">
      <alignment horizontal="center"/>
      <protection/>
    </xf>
    <xf numFmtId="49" fontId="1" fillId="31" borderId="21">
      <alignment horizontal="center"/>
      <protection/>
    </xf>
    <xf numFmtId="49" fontId="90" fillId="0" borderId="0">
      <alignment/>
      <protection/>
    </xf>
    <xf numFmtId="0" fontId="1" fillId="32" borderId="8">
      <alignment/>
      <protection/>
    </xf>
    <xf numFmtId="0" fontId="1" fillId="32" borderId="8">
      <alignment/>
      <protection/>
    </xf>
    <xf numFmtId="0" fontId="1" fillId="33" borderId="8">
      <alignment/>
      <protection/>
    </xf>
    <xf numFmtId="0" fontId="1" fillId="33" borderId="8">
      <alignment/>
      <protection/>
    </xf>
    <xf numFmtId="0" fontId="1" fillId="34" borderId="8">
      <alignment/>
      <protection/>
    </xf>
    <xf numFmtId="0" fontId="1" fillId="34" borderId="8">
      <alignment/>
      <protection/>
    </xf>
    <xf numFmtId="49" fontId="89" fillId="31" borderId="21">
      <alignment vertical="center"/>
      <protection/>
    </xf>
    <xf numFmtId="49" fontId="89" fillId="31" borderId="21">
      <alignment vertical="center"/>
      <protection/>
    </xf>
    <xf numFmtId="49" fontId="1" fillId="31" borderId="21">
      <alignment vertical="center"/>
      <protection/>
    </xf>
    <xf numFmtId="49" fontId="1" fillId="31" borderId="21">
      <alignment vertical="center"/>
      <protection/>
    </xf>
    <xf numFmtId="49" fontId="1" fillId="0" borderId="0">
      <alignment horizontal="right"/>
      <protection/>
    </xf>
    <xf numFmtId="0" fontId="1" fillId="35" borderId="8">
      <alignment/>
      <protection/>
    </xf>
    <xf numFmtId="0" fontId="1" fillId="35" borderId="8">
      <alignment/>
      <protection/>
    </xf>
    <xf numFmtId="0" fontId="91" fillId="0" borderId="0">
      <alignment/>
      <protection/>
    </xf>
    <xf numFmtId="0" fontId="87" fillId="1" borderId="12" applyNumberFormat="0" applyFont="0">
      <alignment/>
      <protection/>
    </xf>
    <xf numFmtId="0" fontId="33" fillId="0" borderId="0" applyNumberFormat="0" applyFill="0" applyBorder="0">
      <alignment/>
      <protection/>
    </xf>
    <xf numFmtId="0" fontId="92" fillId="0" borderId="22" applyProtection="0">
      <alignment horizontal="centerContinuous"/>
    </xf>
    <xf numFmtId="0" fontId="1" fillId="36" borderId="0">
      <alignment/>
      <protection/>
    </xf>
    <xf numFmtId="0" fontId="7" fillId="0" borderId="0">
      <alignment/>
      <protection/>
    </xf>
    <xf numFmtId="14" fontId="10" fillId="0" borderId="0" applyProtection="0">
      <alignment vertical="center"/>
    </xf>
    <xf numFmtId="14" fontId="10" fillId="0" borderId="0" applyProtection="0">
      <alignment vertical="center"/>
    </xf>
    <xf numFmtId="14" fontId="10" fillId="0" borderId="0" applyProtection="0">
      <alignment vertical="center"/>
    </xf>
    <xf numFmtId="14" fontId="10" fillId="0" borderId="0" applyProtection="0">
      <alignment vertical="center"/>
    </xf>
    <xf numFmtId="14" fontId="10" fillId="0" borderId="0" applyProtection="0">
      <alignment vertical="center"/>
    </xf>
    <xf numFmtId="14" fontId="1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14" fontId="10" fillId="0" borderId="0" applyProtection="0">
      <alignment vertical="center"/>
    </xf>
    <xf numFmtId="0" fontId="1" fillId="0" borderId="0" applyNumberFormat="0" applyFill="0" applyBorder="0" applyAlignment="0" applyProtection="0"/>
    <xf numFmtId="0" fontId="72" fillId="0" borderId="0">
      <alignment/>
      <protection/>
    </xf>
    <xf numFmtId="0" fontId="93" fillId="0" borderId="0">
      <alignment vertical="top"/>
      <protection/>
    </xf>
    <xf numFmtId="40" fontId="94" fillId="0" borderId="0" applyBorder="0">
      <alignment horizontal="right"/>
      <protection/>
    </xf>
    <xf numFmtId="3" fontId="95" fillId="0" borderId="0">
      <alignment horizontal="right" vertical="center"/>
      <protection/>
    </xf>
    <xf numFmtId="49" fontId="95" fillId="0" borderId="0">
      <alignment horizontal="right" vertical="center"/>
      <protection/>
    </xf>
    <xf numFmtId="0" fontId="96" fillId="0" borderId="23" applyNumberFormat="0" applyFill="0" applyAlignment="0" applyProtection="0"/>
    <xf numFmtId="0" fontId="96" fillId="0" borderId="23" applyNumberFormat="0" applyFill="0" applyAlignment="0" applyProtection="0"/>
    <xf numFmtId="0" fontId="97"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39" fillId="24" borderId="0">
      <alignment horizontal="left" vertical="center"/>
      <protection locked="0"/>
    </xf>
    <xf numFmtId="0" fontId="50" fillId="0" borderId="0" applyNumberFormat="0" applyFill="0" applyBorder="0" applyAlignment="0" applyProtection="0"/>
    <xf numFmtId="0" fontId="50" fillId="0" borderId="0" applyNumberFormat="0" applyFill="0" applyBorder="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49" fontId="15" fillId="0" borderId="0" applyFill="0" applyBorder="0" applyAlignment="0">
      <protection/>
    </xf>
    <xf numFmtId="0" fontId="1" fillId="0" borderId="0" applyFill="0" applyBorder="0" applyAlignment="0">
      <protection/>
    </xf>
    <xf numFmtId="0" fontId="1" fillId="0" borderId="0" applyFill="0" applyBorder="0" applyAlignment="0">
      <protection/>
    </xf>
    <xf numFmtId="0" fontId="101" fillId="0" borderId="0" applyNumberFormat="0" applyFill="0" applyBorder="0" applyAlignment="0" applyProtection="0"/>
    <xf numFmtId="0" fontId="1" fillId="0" borderId="24">
      <alignment/>
      <protection locked="0"/>
    </xf>
    <xf numFmtId="0" fontId="96" fillId="0" borderId="23" applyNumberFormat="0" applyFill="0" applyAlignment="0" applyProtection="0"/>
    <xf numFmtId="0" fontId="102" fillId="0" borderId="12">
      <alignment horizontal="left" vertical="center"/>
      <protection/>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5" fillId="3" borderId="0" applyNumberFormat="0" applyBorder="0" applyAlignment="0" applyProtection="0"/>
    <xf numFmtId="37" fontId="45" fillId="0" borderId="0">
      <alignment/>
      <protection/>
    </xf>
    <xf numFmtId="0" fontId="45" fillId="37" borderId="0" applyNumberFormat="0" applyBorder="0" applyAlignment="0" applyProtection="0"/>
    <xf numFmtId="3" fontId="103" fillId="0" borderId="17" applyProtection="0">
      <alignment/>
    </xf>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0" fillId="38" borderId="25"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196"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9" fontId="1" fillId="0" borderId="0" applyFont="0" applyFill="0" applyBorder="0" applyAlignment="0" applyProtection="0"/>
    <xf numFmtId="200" fontId="46" fillId="0" borderId="0" applyFont="0" applyFill="0" applyBorder="0" applyAlignment="0" applyProtection="0"/>
    <xf numFmtId="0" fontId="99" fillId="0" borderId="0" applyNumberForma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104"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4" fillId="0" borderId="0">
      <alignment/>
      <protection/>
    </xf>
    <xf numFmtId="9" fontId="10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201" fontId="1" fillId="0" borderId="0" applyFont="0" applyFill="0" applyBorder="0" applyAlignment="0" applyProtection="0"/>
    <xf numFmtId="0" fontId="0" fillId="0" borderId="0">
      <alignment/>
      <protection/>
    </xf>
    <xf numFmtId="0" fontId="1" fillId="0" borderId="0">
      <alignment vertical="center"/>
      <protection/>
    </xf>
    <xf numFmtId="184" fontId="1" fillId="0" borderId="0">
      <alignment vertical="center"/>
      <protection/>
    </xf>
    <xf numFmtId="184" fontId="44" fillId="0" borderId="0">
      <alignment/>
      <protection/>
    </xf>
    <xf numFmtId="184" fontId="44" fillId="0" borderId="0">
      <alignment/>
      <protection/>
    </xf>
    <xf numFmtId="184" fontId="11" fillId="0" borderId="0" applyFont="0" applyFill="0" applyBorder="0" applyAlignment="0" applyProtection="0"/>
    <xf numFmtId="184" fontId="11" fillId="0" borderId="0" applyFont="0" applyFill="0" applyBorder="0" applyAlignment="0" applyProtection="0"/>
    <xf numFmtId="14" fontId="10" fillId="0" borderId="0" applyProtection="0">
      <alignment vertical="center"/>
    </xf>
    <xf numFmtId="205" fontId="1" fillId="0" borderId="0" applyFont="0" applyFill="0" applyBorder="0" applyAlignment="0" applyProtection="0"/>
    <xf numFmtId="206" fontId="1" fillId="0" borderId="0" applyFont="0" applyFill="0" applyBorder="0" applyAlignment="0" applyProtection="0"/>
    <xf numFmtId="184" fontId="11" fillId="0" borderId="0">
      <alignment/>
      <protection/>
    </xf>
    <xf numFmtId="184" fontId="12" fillId="0" borderId="0">
      <alignment/>
      <protection/>
    </xf>
    <xf numFmtId="184" fontId="1" fillId="0" borderId="0">
      <alignment/>
      <protection/>
    </xf>
    <xf numFmtId="184" fontId="1" fillId="0" borderId="0">
      <alignment/>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84" fontId="18" fillId="10" borderId="2">
      <alignment horizontal="center" vertical="center"/>
      <protection/>
    </xf>
    <xf numFmtId="184" fontId="18" fillId="10" borderId="2">
      <alignment horizontal="center" vertical="center"/>
      <protection/>
    </xf>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84" fontId="19" fillId="0" borderId="0">
      <alignment horizontal="center" wrapText="1"/>
      <protection locked="0"/>
    </xf>
    <xf numFmtId="184" fontId="1" fillId="0" borderId="0" applyFill="0" applyBorder="0" applyAlignment="0">
      <protection/>
    </xf>
    <xf numFmtId="184" fontId="12" fillId="0" borderId="0" applyFill="0" applyBorder="0" applyAlignment="0">
      <protection/>
    </xf>
    <xf numFmtId="184" fontId="1" fillId="0" borderId="0" applyFill="0" applyBorder="0" applyAlignment="0">
      <protection/>
    </xf>
    <xf numFmtId="184" fontId="1" fillId="0" borderId="0" applyFill="0" applyBorder="0" applyAlignment="0">
      <protection/>
    </xf>
    <xf numFmtId="184" fontId="24" fillId="0" borderId="0">
      <alignment/>
      <protection/>
    </xf>
    <xf numFmtId="184" fontId="1" fillId="0" borderId="0">
      <alignment/>
      <protection/>
    </xf>
    <xf numFmtId="184" fontId="1" fillId="0" borderId="0" applyFont="0" applyFill="0" applyBorder="0" applyAlignment="0" applyProtection="0"/>
    <xf numFmtId="184" fontId="32" fillId="0" borderId="0">
      <alignment/>
      <protection/>
    </xf>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0" fontId="35" fillId="22" borderId="9" applyNumberFormat="0" applyAlignment="0" applyProtection="0"/>
    <xf numFmtId="184" fontId="38" fillId="24" borderId="0">
      <alignment horizontal="left" vertical="center" wrapText="1"/>
      <protection/>
    </xf>
    <xf numFmtId="184" fontId="39" fillId="24" borderId="0">
      <alignment horizontal="left" vertical="top"/>
      <protection/>
    </xf>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184" fontId="1" fillId="0" borderId="0">
      <alignment/>
      <protection/>
    </xf>
    <xf numFmtId="184" fontId="1" fillId="0" borderId="0" applyFill="0" applyBorder="0" applyAlignment="0">
      <protection/>
    </xf>
    <xf numFmtId="184" fontId="1" fillId="0" borderId="0" applyFill="0" applyBorder="0" applyAlignment="0">
      <protection/>
    </xf>
    <xf numFmtId="184" fontId="18" fillId="0" borderId="0">
      <alignment/>
      <protection locked="0"/>
    </xf>
    <xf numFmtId="184" fontId="18" fillId="0" borderId="0">
      <alignment/>
      <protection locked="0"/>
    </xf>
    <xf numFmtId="184" fontId="49" fillId="0" borderId="0">
      <alignment horizontal="left"/>
      <protection/>
    </xf>
    <xf numFmtId="184" fontId="1" fillId="0" borderId="0">
      <alignment/>
      <protection locked="0"/>
    </xf>
    <xf numFmtId="184" fontId="1" fillId="0" borderId="0">
      <alignment/>
      <protection locked="0"/>
    </xf>
    <xf numFmtId="184" fontId="64" fillId="0" borderId="16">
      <alignment horizontal="center"/>
      <protection/>
    </xf>
    <xf numFmtId="184" fontId="64" fillId="0" borderId="0">
      <alignment horizontal="center"/>
      <protection/>
    </xf>
    <xf numFmtId="0" fontId="65" fillId="0" borderId="17" applyNumberFormat="0" applyFill="0" applyAlignment="0" applyProtection="0"/>
    <xf numFmtId="0" fontId="65" fillId="0" borderId="17" applyNumberFormat="0" applyFill="0" applyAlignment="0" applyProtection="0"/>
    <xf numFmtId="184" fontId="1" fillId="27" borderId="0">
      <alignment/>
      <protection/>
    </xf>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0" fontId="26" fillId="23" borderId="7" applyNumberFormat="0" applyAlignment="0" applyProtection="0"/>
    <xf numFmtId="184" fontId="1" fillId="0" borderId="0" applyFill="0" applyBorder="0" applyAlignment="0">
      <protection/>
    </xf>
    <xf numFmtId="184" fontId="1" fillId="0" borderId="0" applyFill="0" applyBorder="0" applyAlignment="0">
      <protection/>
    </xf>
    <xf numFmtId="184" fontId="1" fillId="28" borderId="0">
      <alignment/>
      <protection/>
    </xf>
    <xf numFmtId="184" fontId="72" fillId="0" borderId="16">
      <alignment/>
      <protection/>
    </xf>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0" fontId="76" fillId="3" borderId="0" applyNumberFormat="0" applyBorder="0" applyAlignment="0" applyProtection="0"/>
    <xf numFmtId="184" fontId="32" fillId="0" borderId="0">
      <alignment/>
      <protection/>
    </xf>
    <xf numFmtId="184" fontId="32" fillId="0" borderId="0">
      <alignment/>
      <protection/>
    </xf>
    <xf numFmtId="184" fontId="79" fillId="0" borderId="0">
      <alignment/>
      <protection/>
    </xf>
    <xf numFmtId="184" fontId="79" fillId="0" borderId="0">
      <alignment/>
      <protection/>
    </xf>
    <xf numFmtId="184" fontId="79" fillId="0" borderId="0">
      <alignment/>
      <protection/>
    </xf>
    <xf numFmtId="184" fontId="12" fillId="0" borderId="0">
      <alignment/>
      <protection/>
    </xf>
    <xf numFmtId="184" fontId="1" fillId="0" borderId="0">
      <alignment/>
      <protection/>
    </xf>
    <xf numFmtId="184" fontId="1" fillId="0" borderId="0">
      <alignment/>
      <protection/>
    </xf>
    <xf numFmtId="184" fontId="43" fillId="0" borderId="0">
      <alignment/>
      <protection/>
    </xf>
    <xf numFmtId="184" fontId="14"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1" fillId="0" borderId="0">
      <alignment/>
      <protection/>
    </xf>
    <xf numFmtId="184" fontId="1" fillId="0" borderId="0">
      <alignment/>
      <protection/>
    </xf>
    <xf numFmtId="184" fontId="14" fillId="0" borderId="0">
      <alignment/>
      <protection/>
    </xf>
    <xf numFmtId="184" fontId="43" fillId="0" borderId="0">
      <alignment/>
      <protection/>
    </xf>
    <xf numFmtId="184" fontId="14" fillId="0" borderId="0">
      <alignment/>
      <protection/>
    </xf>
    <xf numFmtId="184" fontId="1" fillId="0" borderId="0">
      <alignment/>
      <protection/>
    </xf>
    <xf numFmtId="184" fontId="43"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14"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0" fontId="44" fillId="0" borderId="0">
      <alignment/>
      <protection/>
    </xf>
    <xf numFmtId="184" fontId="44" fillId="0" borderId="0">
      <alignment/>
      <protection/>
    </xf>
    <xf numFmtId="184" fontId="14"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5" fillId="0" borderId="0">
      <alignment/>
      <protection/>
    </xf>
    <xf numFmtId="184" fontId="127" fillId="0" borderId="0">
      <alignment/>
      <protection/>
    </xf>
    <xf numFmtId="184" fontId="1" fillId="0" borderId="0">
      <alignment/>
      <protection/>
    </xf>
    <xf numFmtId="184" fontId="43"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45" fillId="0" borderId="0">
      <alignment/>
      <protection/>
    </xf>
    <xf numFmtId="184" fontId="14" fillId="0" borderId="0">
      <alignment/>
      <protection/>
    </xf>
    <xf numFmtId="184" fontId="15" fillId="0" borderId="0">
      <alignment/>
      <protection/>
    </xf>
    <xf numFmtId="184" fontId="43" fillId="0" borderId="0">
      <alignment/>
      <protection/>
    </xf>
    <xf numFmtId="184" fontId="14" fillId="0" borderId="0">
      <alignment/>
      <protection/>
    </xf>
    <xf numFmtId="184" fontId="128" fillId="0" borderId="0">
      <alignment/>
      <protection/>
    </xf>
    <xf numFmtId="184" fontId="127" fillId="0" borderId="0">
      <alignment/>
      <protection/>
    </xf>
    <xf numFmtId="184" fontId="45" fillId="0" borderId="0">
      <alignment/>
      <protection/>
    </xf>
    <xf numFmtId="184" fontId="45" fillId="0" borderId="0">
      <alignment/>
      <protection/>
    </xf>
    <xf numFmtId="173"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45" fillId="0" borderId="0">
      <alignment/>
      <protection/>
    </xf>
    <xf numFmtId="184" fontId="45" fillId="0" borderId="0">
      <alignment/>
      <protection/>
    </xf>
    <xf numFmtId="184" fontId="1" fillId="0" borderId="0">
      <alignment/>
      <protection/>
    </xf>
    <xf numFmtId="184" fontId="43" fillId="0" borderId="0">
      <alignment/>
      <protection/>
    </xf>
    <xf numFmtId="184" fontId="14" fillId="0" borderId="0">
      <alignment/>
      <protection/>
    </xf>
    <xf numFmtId="184" fontId="43" fillId="0" borderId="0">
      <alignment/>
      <protection/>
    </xf>
    <xf numFmtId="184" fontId="14" fillId="0" borderId="0">
      <alignment/>
      <protection/>
    </xf>
    <xf numFmtId="184" fontId="14" fillId="0" borderId="0">
      <alignment/>
      <protection/>
    </xf>
    <xf numFmtId="184" fontId="43" fillId="0" borderId="0">
      <alignment/>
      <protection/>
    </xf>
    <xf numFmtId="184" fontId="14" fillId="0" borderId="0">
      <alignment/>
      <protection/>
    </xf>
    <xf numFmtId="173" fontId="14" fillId="0" borderId="0">
      <alignment/>
      <protection/>
    </xf>
    <xf numFmtId="0" fontId="0" fillId="0" borderId="0">
      <alignment/>
      <protection/>
    </xf>
    <xf numFmtId="184" fontId="45" fillId="0" borderId="0">
      <alignment/>
      <protection/>
    </xf>
    <xf numFmtId="184" fontId="45" fillId="0" borderId="0">
      <alignment/>
      <protection/>
    </xf>
    <xf numFmtId="184" fontId="45" fillId="0" borderId="0">
      <alignment/>
      <protection/>
    </xf>
    <xf numFmtId="184" fontId="45" fillId="0" borderId="0">
      <alignment/>
      <protection/>
    </xf>
    <xf numFmtId="184" fontId="1" fillId="0" borderId="0">
      <alignment/>
      <protection/>
    </xf>
    <xf numFmtId="184" fontId="1" fillId="0" borderId="0">
      <alignment/>
      <protection/>
    </xf>
    <xf numFmtId="184" fontId="1" fillId="0" borderId="0">
      <alignment/>
      <protection/>
    </xf>
    <xf numFmtId="184" fontId="1" fillId="0" borderId="0">
      <alignment/>
      <protection/>
    </xf>
    <xf numFmtId="184" fontId="14" fillId="0" borderId="0">
      <alignment/>
      <protection/>
    </xf>
    <xf numFmtId="184" fontId="25" fillId="0" borderId="1">
      <alignment horizontal="centerContinuous" vertical="center"/>
      <protection/>
    </xf>
    <xf numFmtId="9" fontId="43" fillId="0" borderId="0" applyFont="0" applyFill="0" applyBorder="0" applyAlignment="0" applyProtection="0"/>
    <xf numFmtId="0" fontId="87" fillId="30" borderId="0" applyNumberFormat="0" applyFont="0" applyBorder="0">
      <alignment/>
      <protection/>
    </xf>
    <xf numFmtId="0" fontId="88" fillId="0" borderId="0" applyNumberFormat="0" applyFill="0" applyBorder="0" applyProtection="0">
      <alignment/>
    </xf>
    <xf numFmtId="0" fontId="88" fillId="0" borderId="0" applyNumberFormat="0" applyFill="0" applyBorder="0" applyProtection="0">
      <alignment/>
    </xf>
    <xf numFmtId="0" fontId="87" fillId="1" borderId="12" applyNumberFormat="0" applyFont="0">
      <alignment/>
      <protection/>
    </xf>
    <xf numFmtId="0" fontId="33" fillId="0" borderId="0" applyNumberFormat="0" applyFill="0" applyBorder="0">
      <alignment/>
      <protection/>
    </xf>
    <xf numFmtId="184" fontId="92" fillId="0" borderId="22" applyProtection="0">
      <alignment horizontal="centerContinuous"/>
    </xf>
    <xf numFmtId="184" fontId="72" fillId="0" borderId="0">
      <alignment/>
      <protection/>
    </xf>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0" fontId="96" fillId="0" borderId="23" applyNumberFormat="0" applyFill="0" applyAlignment="0" applyProtection="0"/>
    <xf numFmtId="184" fontId="39" fillId="24" borderId="0">
      <alignment horizontal="left" vertical="center"/>
      <protection locked="0"/>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4" fontId="102" fillId="0" borderId="12">
      <alignment horizontal="left" vertical="center"/>
      <protection/>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84" fontId="44" fillId="0" borderId="0">
      <alignment/>
      <protection/>
    </xf>
    <xf numFmtId="0" fontId="7" fillId="0" borderId="0">
      <alignment/>
      <protection/>
    </xf>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4" borderId="0" applyNumberFormat="0" applyBorder="0" applyAlignment="0" applyProtection="0"/>
    <xf numFmtId="0" fontId="0" fillId="44" borderId="0" applyNumberFormat="0" applyBorder="0" applyAlignment="0" applyProtection="0"/>
    <xf numFmtId="0" fontId="0" fillId="44"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0" borderId="0" applyNumberFormat="0" applyBorder="0" applyAlignment="0" applyProtection="0"/>
    <xf numFmtId="0" fontId="127" fillId="13"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6" borderId="0" applyNumberFormat="0" applyBorder="0" applyAlignment="0" applyProtection="0"/>
    <xf numFmtId="0" fontId="0" fillId="46"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8" borderId="0" applyNumberFormat="0" applyBorder="0" applyAlignment="0" applyProtection="0"/>
    <xf numFmtId="0" fontId="0" fillId="48"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0" fillId="49" borderId="0" applyNumberFormat="0" applyBorder="0" applyAlignment="0" applyProtection="0"/>
    <xf numFmtId="0" fontId="0" fillId="4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0" fillId="50" borderId="0" applyNumberFormat="0" applyBorder="0" applyAlignment="0" applyProtection="0"/>
    <xf numFmtId="0" fontId="0" fillId="50" borderId="0" applyNumberFormat="0" applyBorder="0" applyAlignment="0" applyProtection="0"/>
    <xf numFmtId="0" fontId="0" fillId="50" borderId="0" applyNumberFormat="0" applyBorder="0" applyAlignment="0" applyProtection="0"/>
    <xf numFmtId="0" fontId="135" fillId="14"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21" borderId="0" applyNumberFormat="0" applyBorder="0" applyAlignment="0" applyProtection="0"/>
    <xf numFmtId="0" fontId="136" fillId="5" borderId="0" applyNumberFormat="0" applyBorder="0" applyAlignment="0" applyProtection="0"/>
    <xf numFmtId="169" fontId="21" fillId="0" borderId="4" applyAlignment="0" applyProtection="0"/>
    <xf numFmtId="169" fontId="21" fillId="0" borderId="4" applyAlignment="0" applyProtection="0"/>
    <xf numFmtId="169" fontId="21" fillId="0" borderId="4" applyAlignment="0" applyProtection="0"/>
    <xf numFmtId="169" fontId="21" fillId="0" borderId="4" applyAlignment="0" applyProtection="0"/>
    <xf numFmtId="169" fontId="21" fillId="0" borderId="4" applyAlignment="0" applyProtection="0"/>
    <xf numFmtId="169" fontId="21" fillId="0" borderId="4" applyAlignment="0" applyProtection="0"/>
    <xf numFmtId="0" fontId="137" fillId="23" borderId="7" applyNumberFormat="0" applyAlignment="0" applyProtection="0"/>
    <xf numFmtId="0" fontId="35" fillId="22" borderId="9" applyNumberFormat="0" applyAlignment="0" applyProtection="0"/>
    <xf numFmtId="174" fontId="43" fillId="0" borderId="0" applyFont="0" applyFill="0" applyBorder="0" applyAlignment="0" applyProtection="0"/>
    <xf numFmtId="164" fontId="2"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4"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1" fillId="0" borderId="0" applyFont="0" applyFill="0" applyBorder="0" applyAlignment="0" applyProtection="0"/>
    <xf numFmtId="0" fontId="47" fillId="0" borderId="4">
      <alignment horizontal="left" vertical="center"/>
      <protection locked="0"/>
    </xf>
    <xf numFmtId="0" fontId="47" fillId="0" borderId="4">
      <alignment horizontal="left" vertical="center"/>
      <protection locked="0"/>
    </xf>
    <xf numFmtId="0" fontId="47" fillId="0" borderId="4">
      <alignment horizontal="left" vertical="center"/>
      <protection locked="0"/>
    </xf>
    <xf numFmtId="0" fontId="47" fillId="0" borderId="4">
      <alignment horizontal="left" vertical="center"/>
      <protection locked="0"/>
    </xf>
    <xf numFmtId="0" fontId="47" fillId="0" borderId="4">
      <alignment horizontal="left" vertical="center"/>
      <protection locked="0"/>
    </xf>
    <xf numFmtId="0" fontId="47" fillId="0" borderId="4">
      <alignment horizontal="left" vertical="center"/>
      <protection locked="0"/>
    </xf>
    <xf numFmtId="0" fontId="138" fillId="0" borderId="0" applyNumberFormat="0" applyFill="0" applyBorder="0" applyAlignment="0" applyProtection="0"/>
    <xf numFmtId="0" fontId="139" fillId="6" borderId="0" applyNumberFormat="0" applyBorder="0" applyAlignment="0" applyProtection="0"/>
    <xf numFmtId="0" fontId="140" fillId="0" borderId="13" applyNumberFormat="0" applyFill="0" applyAlignment="0" applyProtection="0"/>
    <xf numFmtId="0" fontId="141" fillId="0" borderId="14" applyNumberFormat="0" applyFill="0" applyAlignment="0" applyProtection="0"/>
    <xf numFmtId="0" fontId="142" fillId="0" borderId="15" applyNumberFormat="0" applyFill="0" applyAlignment="0" applyProtection="0"/>
    <xf numFmtId="0" fontId="142" fillId="0" borderId="0" applyNumberFormat="0" applyFill="0" applyBorder="0" applyAlignment="0" applyProtection="0"/>
    <xf numFmtId="0" fontId="143" fillId="0" borderId="18"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144" fillId="3"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8"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22" borderId="9" applyNumberFormat="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38" borderId="25" applyNumberFormat="0" applyFont="0" applyAlignment="0" applyProtection="0"/>
    <xf numFmtId="0" fontId="0" fillId="38" borderId="25" applyNumberFormat="0" applyFont="0" applyAlignment="0" applyProtection="0"/>
    <xf numFmtId="0" fontId="0" fillId="38" borderId="25" applyNumberFormat="0" applyFont="0" applyAlignment="0" applyProtection="0"/>
    <xf numFmtId="0" fontId="0" fillId="38" borderId="25" applyNumberFormat="0" applyFont="0" applyAlignment="0" applyProtection="0"/>
    <xf numFmtId="0" fontId="0" fillId="38" borderId="25" applyNumberFormat="0" applyFont="0" applyAlignment="0" applyProtection="0"/>
    <xf numFmtId="0" fontId="0" fillId="38" borderId="25" applyNumberFormat="0" applyFont="0" applyAlignment="0" applyProtection="0"/>
    <xf numFmtId="0" fontId="145" fillId="0" borderId="0" applyNumberForma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696">
    <xf numFmtId="0" fontId="0" fillId="0" borderId="0" xfId="0"/>
    <xf numFmtId="0" fontId="4" fillId="0" borderId="26" xfId="20" applyFont="1" applyFill="1" applyBorder="1" applyAlignment="1">
      <alignment horizontal="center" vertical="center" wrapText="1"/>
      <protection/>
    </xf>
    <xf numFmtId="0" fontId="4" fillId="0" borderId="27" xfId="20" applyFont="1" applyFill="1" applyBorder="1" applyAlignment="1">
      <alignment horizontal="center" vertical="center" wrapText="1"/>
      <protection/>
    </xf>
    <xf numFmtId="0" fontId="5" fillId="51" borderId="28" xfId="20" applyFont="1" applyFill="1" applyBorder="1" applyAlignment="1">
      <alignment horizontal="left" vertical="center" wrapText="1"/>
      <protection/>
    </xf>
    <xf numFmtId="165" fontId="5" fillId="51" borderId="29" xfId="20" applyNumberFormat="1" applyFont="1" applyFill="1" applyBorder="1" applyAlignment="1">
      <alignment horizontal="right" vertical="center" wrapText="1"/>
      <protection/>
    </xf>
    <xf numFmtId="0" fontId="5" fillId="0" borderId="28" xfId="20" applyFont="1" applyBorder="1" applyAlignment="1">
      <alignment horizontal="left" vertical="center" wrapText="1"/>
      <protection/>
    </xf>
    <xf numFmtId="165" fontId="5" fillId="0" borderId="29" xfId="20" applyNumberFormat="1" applyFont="1" applyFill="1" applyBorder="1" applyAlignment="1">
      <alignment horizontal="right" vertical="center" wrapText="1"/>
      <protection/>
    </xf>
    <xf numFmtId="0" fontId="6" fillId="51" borderId="28" xfId="20" applyFont="1" applyFill="1" applyBorder="1" applyAlignment="1">
      <alignment horizontal="left" vertical="center" wrapText="1"/>
      <protection/>
    </xf>
    <xf numFmtId="165" fontId="6" fillId="51" borderId="29" xfId="20" applyNumberFormat="1" applyFont="1" applyFill="1" applyBorder="1" applyAlignment="1">
      <alignment horizontal="right" vertical="center" wrapText="1"/>
      <protection/>
    </xf>
    <xf numFmtId="0" fontId="5" fillId="0" borderId="28" xfId="20" applyFont="1" applyFill="1" applyBorder="1" applyAlignment="1">
      <alignment horizontal="left" vertical="center" wrapText="1"/>
      <protection/>
    </xf>
    <xf numFmtId="0" fontId="5" fillId="51" borderId="28" xfId="20" applyFont="1" applyFill="1" applyBorder="1" applyAlignment="1">
      <alignment vertical="center" wrapText="1"/>
      <protection/>
    </xf>
    <xf numFmtId="0" fontId="5" fillId="0" borderId="28" xfId="20" applyFont="1" applyFill="1" applyBorder="1" applyAlignment="1">
      <alignment vertical="center" wrapText="1"/>
      <protection/>
    </xf>
    <xf numFmtId="2" fontId="6" fillId="51" borderId="28" xfId="20" applyNumberFormat="1" applyFont="1" applyFill="1" applyBorder="1" applyAlignment="1">
      <alignment vertical="center" wrapText="1"/>
      <protection/>
    </xf>
    <xf numFmtId="165" fontId="5" fillId="0" borderId="29"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0" fontId="106" fillId="0" borderId="0" xfId="0" applyFont="1"/>
    <xf numFmtId="0" fontId="5" fillId="51" borderId="30" xfId="20" applyFont="1" applyFill="1" applyBorder="1" applyAlignment="1">
      <alignment horizontal="left" vertical="center" wrapText="1"/>
      <protection/>
    </xf>
    <xf numFmtId="0" fontId="5" fillId="0" borderId="30" xfId="20" applyFont="1" applyBorder="1" applyAlignment="1">
      <alignment horizontal="left" vertical="center" wrapText="1"/>
      <protection/>
    </xf>
    <xf numFmtId="0" fontId="6" fillId="51" borderId="30" xfId="20" applyFont="1" applyFill="1" applyBorder="1" applyAlignment="1">
      <alignment horizontal="left" vertical="center" wrapText="1"/>
      <protection/>
    </xf>
    <xf numFmtId="0" fontId="5" fillId="0" borderId="28" xfId="20" applyFont="1" applyBorder="1" applyAlignment="1">
      <alignment vertical="center" wrapText="1"/>
      <protection/>
    </xf>
    <xf numFmtId="0" fontId="5" fillId="0" borderId="30" xfId="20" applyFont="1" applyBorder="1" applyAlignment="1">
      <alignment horizontal="left" vertical="center"/>
      <protection/>
    </xf>
    <xf numFmtId="0" fontId="5" fillId="51" borderId="30" xfId="20" applyFont="1" applyFill="1" applyBorder="1" applyAlignment="1">
      <alignment horizontal="left" vertical="center"/>
      <protection/>
    </xf>
    <xf numFmtId="0" fontId="5" fillId="51" borderId="28" xfId="20" applyFont="1" applyFill="1" applyBorder="1" applyAlignment="1">
      <alignment vertical="center"/>
      <protection/>
    </xf>
    <xf numFmtId="0" fontId="5" fillId="0" borderId="28" xfId="20" applyFont="1" applyBorder="1" applyAlignment="1">
      <alignment vertical="center"/>
      <protection/>
    </xf>
    <xf numFmtId="0" fontId="6" fillId="0" borderId="28" xfId="20" applyFont="1" applyFill="1" applyBorder="1" applyAlignment="1">
      <alignment horizontal="left" vertical="center" wrapText="1"/>
      <protection/>
    </xf>
    <xf numFmtId="165" fontId="6" fillId="0" borderId="29" xfId="20" applyNumberFormat="1" applyFont="1" applyFill="1" applyBorder="1" applyAlignment="1">
      <alignment horizontal="right" vertical="center" wrapText="1"/>
      <protection/>
    </xf>
    <xf numFmtId="0" fontId="6" fillId="0" borderId="30" xfId="20" applyFont="1" applyFill="1" applyBorder="1" applyAlignment="1">
      <alignment horizontal="left" vertical="center" wrapText="1"/>
      <protection/>
    </xf>
    <xf numFmtId="165" fontId="106" fillId="0" borderId="0" xfId="0" applyNumberFormat="1" applyFont="1"/>
    <xf numFmtId="0" fontId="6" fillId="0" borderId="30" xfId="20" applyFont="1" applyBorder="1" applyAlignment="1">
      <alignment horizontal="left" vertical="center" wrapText="1"/>
      <protection/>
    </xf>
    <xf numFmtId="0" fontId="5" fillId="52" borderId="0" xfId="20" applyFont="1" applyFill="1" applyBorder="1" applyAlignment="1">
      <alignment horizontal="left" vertical="center" wrapText="1"/>
      <protection/>
    </xf>
    <xf numFmtId="165" fontId="5" fillId="52" borderId="0" xfId="20" applyNumberFormat="1" applyFont="1" applyFill="1" applyBorder="1" applyAlignment="1">
      <alignment horizontal="right" vertical="center" wrapText="1"/>
      <protection/>
    </xf>
    <xf numFmtId="165" fontId="5" fillId="52" borderId="28" xfId="20" applyNumberFormat="1" applyFont="1" applyFill="1" applyBorder="1" applyAlignment="1">
      <alignment horizontal="right" vertical="center" wrapText="1"/>
      <protection/>
    </xf>
    <xf numFmtId="0" fontId="6" fillId="52" borderId="0" xfId="20" applyFont="1" applyFill="1" applyBorder="1" applyAlignment="1">
      <alignment horizontal="left" vertical="center" wrapText="1"/>
      <protection/>
    </xf>
    <xf numFmtId="165" fontId="5" fillId="0" borderId="0" xfId="20" applyNumberFormat="1" applyFont="1" applyFill="1" applyBorder="1" applyAlignment="1">
      <alignment horizontal="right" vertical="center" wrapText="1"/>
      <protection/>
    </xf>
    <xf numFmtId="0" fontId="107" fillId="53" borderId="0" xfId="20" applyFont="1" applyFill="1" applyBorder="1" applyAlignment="1">
      <alignment horizontal="left" vertical="center" wrapText="1"/>
      <protection/>
    </xf>
    <xf numFmtId="202" fontId="107" fillId="53" borderId="31" xfId="2972" applyNumberFormat="1" applyFont="1" applyFill="1" applyBorder="1" applyAlignment="1">
      <alignment vertical="center"/>
    </xf>
    <xf numFmtId="3" fontId="107" fillId="53" borderId="31" xfId="20" applyNumberFormat="1" applyFont="1" applyFill="1" applyBorder="1" applyAlignment="1">
      <alignment vertical="center"/>
      <protection/>
    </xf>
    <xf numFmtId="0" fontId="108" fillId="53" borderId="0" xfId="20" applyFont="1" applyFill="1" applyBorder="1" applyAlignment="1">
      <alignment horizontal="left" vertical="center" wrapText="1"/>
      <protection/>
    </xf>
    <xf numFmtId="202" fontId="107" fillId="53" borderId="31" xfId="20" applyNumberFormat="1" applyFont="1" applyFill="1" applyBorder="1" applyAlignment="1">
      <alignment vertical="center"/>
      <protection/>
    </xf>
    <xf numFmtId="0" fontId="108" fillId="53" borderId="0" xfId="20" applyFont="1" applyFill="1" applyAlignment="1">
      <alignment horizontal="left" vertical="center" wrapText="1"/>
      <protection/>
    </xf>
    <xf numFmtId="0" fontId="106" fillId="0" borderId="0" xfId="0" applyFont="1" applyAlignment="1">
      <alignment wrapText="1"/>
    </xf>
    <xf numFmtId="3" fontId="0" fillId="0" borderId="0" xfId="0" applyNumberFormat="1"/>
    <xf numFmtId="0" fontId="111" fillId="0" borderId="0" xfId="0" applyFont="1"/>
    <xf numFmtId="0" fontId="113" fillId="0" borderId="0" xfId="0" applyFont="1" applyAlignment="1">
      <alignment wrapText="1"/>
    </xf>
    <xf numFmtId="0" fontId="114" fillId="0" borderId="0" xfId="2730" applyNumberFormat="1" applyFont="1" applyFill="1" applyAlignment="1" applyProtection="1">
      <alignment vertical="center"/>
      <protection hidden="1"/>
    </xf>
    <xf numFmtId="203" fontId="114" fillId="0" borderId="0" xfId="2730" applyNumberFormat="1" applyFont="1" applyFill="1" applyAlignment="1" applyProtection="1">
      <alignment vertical="center"/>
      <protection hidden="1"/>
    </xf>
    <xf numFmtId="0" fontId="115" fillId="0" borderId="0" xfId="2730" applyFont="1" applyAlignment="1">
      <alignment vertical="center"/>
      <protection/>
    </xf>
    <xf numFmtId="0" fontId="3" fillId="0" borderId="28" xfId="2650" applyFont="1" applyBorder="1" applyAlignment="1">
      <alignment horizontal="center" vertical="center" wrapText="1"/>
      <protection/>
    </xf>
    <xf numFmtId="203" fontId="116" fillId="0" borderId="0" xfId="2730" applyNumberFormat="1" applyFont="1" applyFill="1" applyAlignment="1" applyProtection="1">
      <alignment horizontal="center" vertical="center" wrapText="1"/>
      <protection hidden="1"/>
    </xf>
    <xf numFmtId="0" fontId="117" fillId="0" borderId="0" xfId="2730" applyFont="1" applyAlignment="1">
      <alignment horizontal="center" vertical="center"/>
      <protection/>
    </xf>
    <xf numFmtId="203" fontId="116" fillId="0" borderId="0" xfId="2730" applyNumberFormat="1" applyFont="1" applyFill="1" applyAlignment="1" applyProtection="1">
      <alignment horizontal="center" vertical="center"/>
      <protection hidden="1"/>
    </xf>
    <xf numFmtId="203" fontId="114" fillId="0" borderId="0" xfId="2030" applyNumberFormat="1" applyFont="1" applyAlignment="1">
      <alignment vertical="center"/>
      <protection/>
    </xf>
    <xf numFmtId="10" fontId="114" fillId="0" borderId="0" xfId="2730" applyNumberFormat="1" applyFont="1" applyFill="1" applyAlignment="1" applyProtection="1">
      <alignment vertical="center"/>
      <protection hidden="1"/>
    </xf>
    <xf numFmtId="0" fontId="118" fillId="0" borderId="0" xfId="2030" applyFont="1" applyAlignment="1">
      <alignment vertical="center"/>
      <protection/>
    </xf>
    <xf numFmtId="0" fontId="114" fillId="0" borderId="0" xfId="2030" applyFont="1" applyAlignment="1">
      <alignment vertical="center"/>
      <protection/>
    </xf>
    <xf numFmtId="0" fontId="118" fillId="0" borderId="0" xfId="2730" applyFont="1" applyAlignment="1">
      <alignment vertical="center"/>
      <protection/>
    </xf>
    <xf numFmtId="0" fontId="3" fillId="0" borderId="32" xfId="2650" applyFont="1" applyBorder="1" applyAlignment="1">
      <alignment horizontal="center" vertical="center" wrapText="1"/>
      <protection/>
    </xf>
    <xf numFmtId="0" fontId="114" fillId="51" borderId="28" xfId="2650" applyFont="1" applyFill="1" applyBorder="1" applyAlignment="1">
      <alignment horizontal="left" vertical="center" wrapText="1"/>
      <protection/>
    </xf>
    <xf numFmtId="203" fontId="114" fillId="51" borderId="28" xfId="2650" applyNumberFormat="1" applyFont="1" applyFill="1" applyBorder="1" applyAlignment="1">
      <alignment horizontal="right" vertical="center" wrapText="1"/>
      <protection/>
    </xf>
    <xf numFmtId="203" fontId="115" fillId="0" borderId="0" xfId="2730" applyNumberFormat="1" applyFont="1" applyAlignment="1">
      <alignment horizontal="right" vertical="center"/>
      <protection/>
    </xf>
    <xf numFmtId="0" fontId="114" fillId="0" borderId="28" xfId="2650" applyFont="1" applyBorder="1" applyAlignment="1">
      <alignment horizontal="left" vertical="center" wrapText="1"/>
      <protection/>
    </xf>
    <xf numFmtId="203" fontId="114" fillId="0" borderId="28" xfId="2650" applyNumberFormat="1" applyFont="1" applyBorder="1" applyAlignment="1">
      <alignment horizontal="right" vertical="center" wrapText="1"/>
      <protection/>
    </xf>
    <xf numFmtId="0" fontId="118" fillId="0" borderId="0" xfId="2730" applyFont="1" applyFill="1" applyAlignment="1">
      <alignment vertical="center"/>
      <protection/>
    </xf>
    <xf numFmtId="0" fontId="115" fillId="0" borderId="0" xfId="2730" applyFont="1" applyFill="1" applyAlignment="1">
      <alignment vertical="center"/>
      <protection/>
    </xf>
    <xf numFmtId="0" fontId="114" fillId="51" borderId="28" xfId="2650" applyFont="1" applyFill="1" applyBorder="1" applyAlignment="1" quotePrefix="1">
      <alignment horizontal="left" vertical="center" wrapText="1"/>
      <protection/>
    </xf>
    <xf numFmtId="0" fontId="114" fillId="0" borderId="28" xfId="2650" applyFont="1" applyBorder="1" applyAlignment="1" quotePrefix="1">
      <alignment horizontal="left" vertical="center" wrapText="1"/>
      <protection/>
    </xf>
    <xf numFmtId="0" fontId="119" fillId="0" borderId="0" xfId="2730" applyFont="1" applyAlignment="1">
      <alignment vertical="center"/>
      <protection/>
    </xf>
    <xf numFmtId="0" fontId="116" fillId="51" borderId="28" xfId="2650" applyFont="1" applyFill="1" applyBorder="1" applyAlignment="1">
      <alignment horizontal="left" vertical="center" wrapText="1"/>
      <protection/>
    </xf>
    <xf numFmtId="203" fontId="116" fillId="51" borderId="28" xfId="2650" applyNumberFormat="1" applyFont="1" applyFill="1" applyBorder="1" applyAlignment="1">
      <alignment horizontal="right" vertical="center" wrapText="1"/>
      <protection/>
    </xf>
    <xf numFmtId="203" fontId="117" fillId="0" borderId="0" xfId="2730" applyNumberFormat="1" applyFont="1" applyAlignment="1">
      <alignment horizontal="right" vertical="center"/>
      <protection/>
    </xf>
    <xf numFmtId="0" fontId="117" fillId="0" borderId="0" xfId="2730" applyFont="1" applyAlignment="1">
      <alignment vertical="center"/>
      <protection/>
    </xf>
    <xf numFmtId="203" fontId="117" fillId="0" borderId="0" xfId="2730" applyNumberFormat="1" applyFont="1" applyAlignment="1">
      <alignment vertical="center"/>
      <protection/>
    </xf>
    <xf numFmtId="0" fontId="119" fillId="0" borderId="0" xfId="2030" applyFont="1" applyAlignment="1">
      <alignment vertical="center"/>
      <protection/>
    </xf>
    <xf numFmtId="203" fontId="116" fillId="0" borderId="0" xfId="2030" applyNumberFormat="1" applyFont="1" applyAlignment="1">
      <alignment vertical="center"/>
      <protection/>
    </xf>
    <xf numFmtId="0" fontId="114" fillId="0" borderId="0" xfId="2009" applyNumberFormat="1" applyFont="1" applyFill="1" applyAlignment="1" applyProtection="1">
      <alignment vertical="center"/>
      <protection hidden="1"/>
    </xf>
    <xf numFmtId="203" fontId="114" fillId="0" borderId="0" xfId="2009" applyNumberFormat="1" applyFont="1" applyFill="1" applyAlignment="1" applyProtection="1">
      <alignment vertical="center"/>
      <protection hidden="1"/>
    </xf>
    <xf numFmtId="0" fontId="115" fillId="0" borderId="0" xfId="2009" applyFont="1" applyAlignment="1">
      <alignment vertical="center"/>
      <protection/>
    </xf>
    <xf numFmtId="0" fontId="3" fillId="0" borderId="28" xfId="3868" applyFont="1" applyBorder="1" applyAlignment="1">
      <alignment horizontal="center" vertical="center" wrapText="1"/>
      <protection/>
    </xf>
    <xf numFmtId="203" fontId="116" fillId="0" borderId="0" xfId="2009" applyNumberFormat="1" applyFont="1" applyFill="1" applyAlignment="1" applyProtection="1">
      <alignment horizontal="center" vertical="center" wrapText="1"/>
      <protection hidden="1"/>
    </xf>
    <xf numFmtId="0" fontId="117" fillId="0" borderId="0" xfId="2009" applyFont="1" applyAlignment="1">
      <alignment horizontal="center" vertical="center"/>
      <protection/>
    </xf>
    <xf numFmtId="203" fontId="116" fillId="0" borderId="0" xfId="2009" applyNumberFormat="1" applyFont="1" applyFill="1" applyAlignment="1" applyProtection="1">
      <alignment horizontal="center" vertical="center"/>
      <protection hidden="1"/>
    </xf>
    <xf numFmtId="10" fontId="114" fillId="0" borderId="0" xfId="2009" applyNumberFormat="1" applyFont="1" applyFill="1" applyAlignment="1" applyProtection="1">
      <alignment vertical="center"/>
      <protection hidden="1"/>
    </xf>
    <xf numFmtId="0" fontId="118" fillId="0" borderId="0" xfId="2009" applyFont="1" applyAlignment="1">
      <alignment vertical="center"/>
      <protection/>
    </xf>
    <xf numFmtId="0" fontId="114" fillId="51" borderId="28" xfId="3868" applyFont="1" applyFill="1" applyBorder="1" applyAlignment="1">
      <alignment horizontal="left" vertical="center" wrapText="1"/>
      <protection/>
    </xf>
    <xf numFmtId="203" fontId="114" fillId="51" borderId="28" xfId="3868" applyNumberFormat="1" applyFont="1" applyFill="1" applyBorder="1" applyAlignment="1">
      <alignment horizontal="right" vertical="center" wrapText="1"/>
      <protection/>
    </xf>
    <xf numFmtId="203" fontId="115" fillId="0" borderId="0" xfId="2009" applyNumberFormat="1" applyFont="1" applyAlignment="1">
      <alignment horizontal="right" vertical="center"/>
      <protection/>
    </xf>
    <xf numFmtId="0" fontId="114" fillId="0" borderId="28" xfId="3868" applyFont="1" applyBorder="1" applyAlignment="1">
      <alignment horizontal="left" vertical="center" wrapText="1"/>
      <protection/>
    </xf>
    <xf numFmtId="203" fontId="114" fillId="0" borderId="28" xfId="3868" applyNumberFormat="1" applyFont="1" applyBorder="1" applyAlignment="1">
      <alignment horizontal="right" vertical="center" wrapText="1"/>
      <protection/>
    </xf>
    <xf numFmtId="0" fontId="118" fillId="0" borderId="0" xfId="2009" applyFont="1" applyFill="1" applyAlignment="1">
      <alignment vertical="center"/>
      <protection/>
    </xf>
    <xf numFmtId="0" fontId="115" fillId="0" borderId="0" xfId="2009" applyFont="1" applyFill="1" applyAlignment="1">
      <alignment vertical="center"/>
      <protection/>
    </xf>
    <xf numFmtId="0" fontId="114" fillId="51" borderId="28" xfId="3868" applyFont="1" applyFill="1" applyBorder="1" applyAlignment="1" quotePrefix="1">
      <alignment horizontal="left" vertical="center" wrapText="1"/>
      <protection/>
    </xf>
    <xf numFmtId="0" fontId="114" fillId="0" borderId="28" xfId="3868" applyFont="1" applyBorder="1" applyAlignment="1" quotePrefix="1">
      <alignment horizontal="left" vertical="center" wrapText="1"/>
      <protection/>
    </xf>
    <xf numFmtId="0" fontId="119" fillId="0" borderId="0" xfId="2009" applyFont="1" applyAlignment="1">
      <alignment vertical="center"/>
      <protection/>
    </xf>
    <xf numFmtId="0" fontId="116" fillId="51" borderId="28" xfId="3868" applyFont="1" applyFill="1" applyBorder="1" applyAlignment="1">
      <alignment horizontal="left" vertical="center" wrapText="1"/>
      <protection/>
    </xf>
    <xf numFmtId="203" fontId="116" fillId="51" borderId="28" xfId="3868" applyNumberFormat="1" applyFont="1" applyFill="1" applyBorder="1" applyAlignment="1">
      <alignment horizontal="right" vertical="center" wrapText="1"/>
      <protection/>
    </xf>
    <xf numFmtId="203" fontId="117" fillId="0" borderId="0" xfId="2009" applyNumberFormat="1" applyFont="1" applyAlignment="1">
      <alignment horizontal="right" vertical="center"/>
      <protection/>
    </xf>
    <xf numFmtId="0" fontId="117" fillId="0" borderId="0" xfId="2009" applyFont="1" applyAlignment="1">
      <alignment vertical="center"/>
      <protection/>
    </xf>
    <xf numFmtId="203" fontId="117" fillId="0" borderId="0" xfId="2009" applyNumberFormat="1" applyFont="1" applyAlignment="1">
      <alignment vertical="center"/>
      <protection/>
    </xf>
    <xf numFmtId="0" fontId="5" fillId="51" borderId="28" xfId="2650" applyFont="1" applyFill="1" applyBorder="1" applyAlignment="1">
      <alignment horizontal="left" vertical="center" wrapText="1"/>
      <protection/>
    </xf>
    <xf numFmtId="0" fontId="5" fillId="0" borderId="28" xfId="2650" applyFont="1" applyBorder="1" applyAlignment="1">
      <alignment horizontal="left" vertical="center" wrapText="1"/>
      <protection/>
    </xf>
    <xf numFmtId="203" fontId="115" fillId="0" borderId="0" xfId="2009" applyNumberFormat="1" applyFont="1" applyAlignment="1">
      <alignment vertical="center"/>
      <protection/>
    </xf>
    <xf numFmtId="0" fontId="5" fillId="51" borderId="28" xfId="2650" applyFont="1" applyFill="1" applyBorder="1" applyAlignment="1" quotePrefix="1">
      <alignment horizontal="left" vertical="center" wrapText="1"/>
      <protection/>
    </xf>
    <xf numFmtId="0" fontId="5" fillId="0" borderId="28" xfId="2650" applyFont="1" applyBorder="1" applyAlignment="1" quotePrefix="1">
      <alignment horizontal="left" vertical="center" wrapText="1"/>
      <protection/>
    </xf>
    <xf numFmtId="0" fontId="6" fillId="51" borderId="28" xfId="2650" applyFont="1" applyFill="1" applyBorder="1" applyAlignment="1">
      <alignment horizontal="left" vertical="center" wrapText="1"/>
      <protection/>
    </xf>
    <xf numFmtId="203" fontId="120" fillId="51" borderId="28" xfId="2650" applyNumberFormat="1" applyFont="1" applyFill="1" applyBorder="1" applyAlignment="1">
      <alignment horizontal="right" vertical="center" wrapText="1"/>
      <protection/>
    </xf>
    <xf numFmtId="0" fontId="3" fillId="0" borderId="0" xfId="2650" applyFont="1" applyBorder="1" applyAlignment="1">
      <alignment horizontal="center" vertical="center" wrapText="1"/>
      <protection/>
    </xf>
    <xf numFmtId="0" fontId="3" fillId="0" borderId="33" xfId="2650" applyFont="1" applyBorder="1" applyAlignment="1">
      <alignment horizontal="center" vertical="center" wrapText="1"/>
      <protection/>
    </xf>
    <xf numFmtId="203" fontId="116" fillId="0" borderId="34" xfId="2009" applyNumberFormat="1" applyFont="1" applyFill="1" applyBorder="1" applyAlignment="1" applyProtection="1">
      <alignment horizontal="center" vertical="center"/>
      <protection hidden="1"/>
    </xf>
    <xf numFmtId="203" fontId="114" fillId="0" borderId="34" xfId="2030" applyNumberFormat="1" applyFont="1" applyBorder="1" applyAlignment="1">
      <alignment vertical="center"/>
      <protection/>
    </xf>
    <xf numFmtId="203" fontId="114" fillId="51" borderId="33" xfId="2650" applyNumberFormat="1" applyFont="1" applyFill="1" applyBorder="1" applyAlignment="1">
      <alignment horizontal="right" vertical="center" wrapText="1"/>
      <protection/>
    </xf>
    <xf numFmtId="203" fontId="114" fillId="0" borderId="33" xfId="2650" applyNumberFormat="1" applyFont="1" applyBorder="1" applyAlignment="1">
      <alignment horizontal="right" vertical="center" wrapText="1"/>
      <protection/>
    </xf>
    <xf numFmtId="203" fontId="116" fillId="51" borderId="33" xfId="2650" applyNumberFormat="1" applyFont="1" applyFill="1" applyBorder="1" applyAlignment="1">
      <alignment horizontal="right" vertical="center" wrapText="1"/>
      <protection/>
    </xf>
    <xf numFmtId="203" fontId="114" fillId="53" borderId="28" xfId="2650" applyNumberFormat="1" applyFont="1" applyFill="1" applyBorder="1" applyAlignment="1">
      <alignment horizontal="right" vertical="center" wrapText="1"/>
      <protection/>
    </xf>
    <xf numFmtId="203" fontId="116" fillId="53" borderId="28" xfId="2650" applyNumberFormat="1" applyFont="1" applyFill="1" applyBorder="1" applyAlignment="1">
      <alignment horizontal="right" vertical="center" wrapText="1"/>
      <protection/>
    </xf>
    <xf numFmtId="203" fontId="114" fillId="53" borderId="0" xfId="2030" applyNumberFormat="1" applyFont="1" applyFill="1" applyAlignment="1">
      <alignment vertical="center"/>
      <protection/>
    </xf>
    <xf numFmtId="203" fontId="116" fillId="53" borderId="0" xfId="2030" applyNumberFormat="1" applyFont="1" applyFill="1" applyAlignment="1">
      <alignment vertical="center"/>
      <protection/>
    </xf>
    <xf numFmtId="10" fontId="114" fillId="54" borderId="0" xfId="2009" applyNumberFormat="1" applyFont="1" applyFill="1" applyAlignment="1" applyProtection="1">
      <alignment vertical="center"/>
      <protection hidden="1"/>
    </xf>
    <xf numFmtId="0" fontId="5" fillId="51" borderId="0" xfId="0" applyFont="1" applyFill="1" applyBorder="1" applyAlignment="1">
      <alignment horizontal="left" vertical="center" wrapText="1"/>
    </xf>
    <xf numFmtId="0" fontId="124" fillId="0" borderId="0" xfId="0" applyFont="1"/>
    <xf numFmtId="0" fontId="5" fillId="0" borderId="0" xfId="0" applyFont="1" applyBorder="1" applyAlignment="1">
      <alignment horizontal="left" vertical="center" wrapText="1"/>
    </xf>
    <xf numFmtId="0" fontId="5" fillId="51"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6" fillId="51" borderId="0" xfId="0" applyFont="1" applyFill="1" applyBorder="1" applyAlignment="1">
      <alignment horizontal="left" vertical="center" wrapText="1"/>
    </xf>
    <xf numFmtId="0" fontId="121" fillId="0" borderId="0" xfId="0" applyFont="1"/>
    <xf numFmtId="0" fontId="5" fillId="52" borderId="0" xfId="0" applyFont="1" applyFill="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horizontal="left" vertical="center" wrapText="1"/>
    </xf>
    <xf numFmtId="0" fontId="3" fillId="0" borderId="6" xfId="0" applyFont="1" applyBorder="1" applyAlignment="1">
      <alignment horizontal="center" vertical="center" wrapText="1"/>
    </xf>
    <xf numFmtId="0" fontId="0" fillId="0" borderId="0" xfId="0" applyFill="1" applyBorder="1"/>
    <xf numFmtId="0" fontId="3" fillId="0" borderId="26" xfId="20" applyFont="1" applyFill="1" applyBorder="1" applyAlignment="1">
      <alignment horizontal="center" vertical="center" wrapText="1"/>
      <protection/>
    </xf>
    <xf numFmtId="0" fontId="3" fillId="0" borderId="27" xfId="20" applyFont="1" applyFill="1" applyBorder="1" applyAlignment="1">
      <alignment horizontal="center" vertical="center" wrapText="1"/>
      <protection/>
    </xf>
    <xf numFmtId="0" fontId="125" fillId="0" borderId="0" xfId="0" applyFont="1"/>
    <xf numFmtId="0" fontId="1" fillId="0" borderId="0" xfId="1776">
      <alignment/>
      <protection/>
    </xf>
    <xf numFmtId="165" fontId="1" fillId="0" borderId="0" xfId="1776" applyNumberFormat="1">
      <alignment/>
      <protection/>
    </xf>
    <xf numFmtId="2" fontId="6" fillId="0" borderId="28" xfId="20" applyNumberFormat="1" applyFont="1" applyFill="1" applyBorder="1" applyAlignment="1">
      <alignment vertical="center" wrapText="1"/>
      <protection/>
    </xf>
    <xf numFmtId="202" fontId="107" fillId="53" borderId="6" xfId="2972" applyNumberFormat="1" applyFont="1" applyFill="1" applyBorder="1" applyAlignment="1">
      <alignment vertical="center"/>
    </xf>
    <xf numFmtId="202" fontId="107" fillId="53" borderId="0" xfId="2972" applyNumberFormat="1" applyFont="1" applyFill="1" applyBorder="1" applyAlignment="1">
      <alignment vertical="center"/>
    </xf>
    <xf numFmtId="3" fontId="107" fillId="53" borderId="6" xfId="20" applyNumberFormat="1" applyFont="1" applyFill="1" applyBorder="1" applyAlignment="1">
      <alignment vertical="center"/>
      <protection/>
    </xf>
    <xf numFmtId="3" fontId="107" fillId="53" borderId="0" xfId="20" applyNumberFormat="1" applyFont="1" applyFill="1" applyBorder="1" applyAlignment="1">
      <alignment vertical="center"/>
      <protection/>
    </xf>
    <xf numFmtId="0" fontId="106" fillId="0" borderId="0" xfId="20" applyFont="1" applyFill="1" applyBorder="1" applyAlignment="1">
      <alignment vertical="center"/>
      <protection/>
    </xf>
    <xf numFmtId="0" fontId="106" fillId="0" borderId="0" xfId="20" applyFont="1" applyFill="1" applyAlignment="1">
      <alignment vertical="center"/>
      <protection/>
    </xf>
    <xf numFmtId="0" fontId="106" fillId="0" borderId="0" xfId="20" applyFont="1" applyFill="1" applyAlignment="1">
      <alignment vertical="center" wrapText="1"/>
      <protection/>
    </xf>
    <xf numFmtId="202" fontId="107" fillId="0" borderId="31" xfId="2972" applyNumberFormat="1" applyFont="1" applyFill="1" applyBorder="1" applyAlignment="1">
      <alignment vertical="center"/>
    </xf>
    <xf numFmtId="204" fontId="106" fillId="0" borderId="0" xfId="20" applyNumberFormat="1" applyFont="1" applyFill="1" applyBorder="1" applyAlignment="1">
      <alignment horizontal="right" vertical="center" wrapText="1"/>
      <protection/>
    </xf>
    <xf numFmtId="3" fontId="107" fillId="0" borderId="31" xfId="20" applyNumberFormat="1" applyFont="1" applyFill="1" applyBorder="1" applyAlignment="1">
      <alignment vertical="center"/>
      <protection/>
    </xf>
    <xf numFmtId="0" fontId="126" fillId="53" borderId="0" xfId="20" applyFont="1" applyFill="1" applyAlignment="1">
      <alignment horizontal="left" vertical="center" wrapText="1"/>
      <protection/>
    </xf>
    <xf numFmtId="202" fontId="107" fillId="53" borderId="6" xfId="20" applyNumberFormat="1" applyFont="1" applyFill="1" applyBorder="1" applyAlignment="1">
      <alignment vertical="center"/>
      <protection/>
    </xf>
    <xf numFmtId="202" fontId="107" fillId="53" borderId="0" xfId="20" applyNumberFormat="1" applyFont="1" applyFill="1" applyBorder="1" applyAlignment="1">
      <alignment vertical="center"/>
      <protection/>
    </xf>
    <xf numFmtId="202" fontId="107" fillId="0" borderId="31" xfId="20" applyNumberFormat="1" applyFont="1" applyFill="1" applyBorder="1" applyAlignment="1">
      <alignment vertical="center"/>
      <protection/>
    </xf>
    <xf numFmtId="0" fontId="5" fillId="0" borderId="0" xfId="0" applyFont="1" applyFill="1" applyBorder="1" applyAlignment="1">
      <alignment horizontal="right" vertical="center" wrapText="1"/>
    </xf>
    <xf numFmtId="0" fontId="124" fillId="0" borderId="0" xfId="0" applyFont="1" applyFill="1" applyBorder="1" applyAlignment="1">
      <alignment horizontal="right" vertical="center"/>
    </xf>
    <xf numFmtId="0" fontId="124" fillId="0" borderId="0" xfId="0" applyFont="1" applyFill="1" applyAlignment="1">
      <alignment horizontal="right" vertical="center"/>
    </xf>
    <xf numFmtId="0" fontId="5" fillId="0" borderId="0" xfId="0" applyFont="1" applyFill="1" applyBorder="1" applyAlignment="1">
      <alignment vertical="center" wrapText="1"/>
    </xf>
    <xf numFmtId="0" fontId="124" fillId="0" borderId="0" xfId="0" applyFont="1" applyFill="1" applyAlignment="1">
      <alignment vertical="center"/>
    </xf>
    <xf numFmtId="0" fontId="0" fillId="0" borderId="0" xfId="0" applyBorder="1"/>
    <xf numFmtId="3" fontId="123" fillId="0" borderId="0" xfId="0" applyNumberFormat="1" applyFont="1" applyBorder="1" applyAlignment="1">
      <alignment horizontal="right" vertical="center" wrapText="1"/>
    </xf>
    <xf numFmtId="0" fontId="106" fillId="0" borderId="0" xfId="0" applyFont="1" applyBorder="1"/>
    <xf numFmtId="0" fontId="0" fillId="0" borderId="0" xfId="0" applyBorder="1" applyAlignment="1">
      <alignment horizontal="right"/>
    </xf>
    <xf numFmtId="0" fontId="0" fillId="0" borderId="0" xfId="0" applyFill="1"/>
    <xf numFmtId="0" fontId="5" fillId="51" borderId="20" xfId="0" applyFont="1" applyFill="1" applyBorder="1" applyAlignment="1">
      <alignment horizontal="left" vertical="center" wrapText="1"/>
    </xf>
    <xf numFmtId="0" fontId="5" fillId="0" borderId="20" xfId="0" applyFont="1" applyBorder="1" applyAlignment="1">
      <alignment horizontal="left" vertical="center" wrapText="1"/>
    </xf>
    <xf numFmtId="0" fontId="5" fillId="51" borderId="20" xfId="0" applyFont="1" applyFill="1" applyBorder="1" applyAlignment="1">
      <alignment horizontal="left" vertical="center" wrapText="1" indent="1"/>
    </xf>
    <xf numFmtId="0" fontId="5" fillId="0" borderId="20" xfId="0" applyFont="1" applyBorder="1" applyAlignment="1">
      <alignment horizontal="left" vertical="center" wrapText="1" indent="1"/>
    </xf>
    <xf numFmtId="0" fontId="6" fillId="51" borderId="20" xfId="0" applyFont="1" applyFill="1" applyBorder="1" applyAlignment="1">
      <alignment horizontal="left" vertical="center" wrapText="1"/>
    </xf>
    <xf numFmtId="0" fontId="5" fillId="51" borderId="20" xfId="0" applyFont="1" applyFill="1" applyBorder="1" applyAlignment="1">
      <alignment horizontal="left" vertical="center" wrapText="1" indent="2"/>
    </xf>
    <xf numFmtId="0" fontId="5" fillId="0" borderId="20" xfId="0" applyFont="1" applyBorder="1" applyAlignment="1">
      <alignment horizontal="left" vertical="center" wrapText="1" indent="2"/>
    </xf>
    <xf numFmtId="0" fontId="6" fillId="0" borderId="20" xfId="0" applyFont="1" applyBorder="1" applyAlignment="1">
      <alignment horizontal="left" vertical="center" wrapText="1"/>
    </xf>
    <xf numFmtId="0" fontId="5" fillId="51" borderId="20" xfId="0" applyFont="1" applyFill="1" applyBorder="1" applyAlignment="1">
      <alignment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106" fillId="0" borderId="0" xfId="0" applyFont="1" applyFill="1" applyBorder="1" applyAlignment="1">
      <alignment horizontal="right" vertical="center"/>
    </xf>
    <xf numFmtId="0" fontId="5" fillId="0" borderId="0" xfId="0" applyFont="1" applyFill="1" applyBorder="1"/>
    <xf numFmtId="0" fontId="5" fillId="0" borderId="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23" fillId="0" borderId="0" xfId="0" applyFont="1" applyFill="1" applyBorder="1" applyAlignment="1">
      <alignment horizontal="left" vertical="center" wrapText="1"/>
    </xf>
    <xf numFmtId="203" fontId="116" fillId="51" borderId="0" xfId="2650" applyNumberFormat="1" applyFont="1" applyFill="1" applyBorder="1" applyAlignment="1">
      <alignment horizontal="right" vertical="center" wrapText="1"/>
      <protection/>
    </xf>
    <xf numFmtId="0" fontId="3" fillId="0" borderId="36" xfId="0" applyFont="1" applyBorder="1" applyAlignment="1">
      <alignment horizontal="left" vertical="center" wrapText="1"/>
    </xf>
    <xf numFmtId="0" fontId="3" fillId="0" borderId="0" xfId="0" applyFont="1" applyFill="1" applyBorder="1" applyAlignment="1">
      <alignment horizontal="center" vertical="center" wrapText="1"/>
    </xf>
    <xf numFmtId="3" fontId="5" fillId="0" borderId="0" xfId="0" applyNumberFormat="1" applyFont="1" applyFill="1" applyBorder="1" applyAlignment="1">
      <alignment horizontal="right" vertical="center" wrapText="1"/>
    </xf>
    <xf numFmtId="0" fontId="111" fillId="0" borderId="0" xfId="0" applyFont="1" applyFill="1"/>
    <xf numFmtId="0" fontId="106" fillId="0" borderId="0" xfId="0" applyFont="1" applyFill="1"/>
    <xf numFmtId="3" fontId="106" fillId="0" borderId="0" xfId="0" applyNumberFormat="1" applyFont="1" applyFill="1"/>
    <xf numFmtId="0" fontId="0" fillId="0" borderId="0" xfId="0" applyFill="1" applyAlignment="1">
      <alignment vertical="center"/>
    </xf>
    <xf numFmtId="202" fontId="106" fillId="0" borderId="0" xfId="0" applyNumberFormat="1" applyFont="1"/>
    <xf numFmtId="165" fontId="6" fillId="0" borderId="0" xfId="20" applyNumberFormat="1" applyFont="1" applyFill="1" applyBorder="1" applyAlignment="1">
      <alignment horizontal="right" vertical="center" wrapText="1"/>
      <protection/>
    </xf>
    <xf numFmtId="203" fontId="5" fillId="0" borderId="0"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wrapText="1"/>
    </xf>
    <xf numFmtId="0" fontId="106" fillId="51" borderId="28" xfId="2650" applyFont="1" applyFill="1" applyBorder="1" applyAlignment="1">
      <alignment horizontal="left" vertical="center" wrapText="1"/>
      <protection/>
    </xf>
    <xf numFmtId="0" fontId="106" fillId="0" borderId="28" xfId="2650" applyFont="1" applyBorder="1" applyAlignment="1">
      <alignment horizontal="left" vertical="center" wrapText="1"/>
      <protection/>
    </xf>
    <xf numFmtId="0" fontId="106" fillId="51" borderId="28" xfId="2650" applyFont="1" applyFill="1" applyBorder="1" applyAlignment="1" quotePrefix="1">
      <alignment horizontal="left" vertical="center" wrapText="1"/>
      <protection/>
    </xf>
    <xf numFmtId="0" fontId="106" fillId="0" borderId="28" xfId="2650" applyFont="1" applyBorder="1" applyAlignment="1" quotePrefix="1">
      <alignment horizontal="left" vertical="center" wrapText="1"/>
      <protection/>
    </xf>
    <xf numFmtId="0" fontId="125" fillId="51" borderId="28" xfId="2650" applyFont="1" applyFill="1" applyBorder="1" applyAlignment="1">
      <alignment horizontal="left" vertical="center" wrapText="1"/>
      <protection/>
    </xf>
    <xf numFmtId="0" fontId="106" fillId="0" borderId="0" xfId="2030" applyFont="1" applyAlignment="1">
      <alignment vertical="center"/>
      <protection/>
    </xf>
    <xf numFmtId="0" fontId="129" fillId="0" borderId="0" xfId="2030" applyFont="1" applyAlignment="1">
      <alignment vertical="center"/>
      <protection/>
    </xf>
    <xf numFmtId="0" fontId="5" fillId="0" borderId="0" xfId="0" applyFont="1" applyBorder="1"/>
    <xf numFmtId="0" fontId="3" fillId="0" borderId="35" xfId="0" applyFont="1" applyBorder="1" applyAlignment="1">
      <alignment horizontal="left" vertical="center" wrapText="1"/>
    </xf>
    <xf numFmtId="203" fontId="5" fillId="0" borderId="6" xfId="0" applyNumberFormat="1" applyFont="1" applyFill="1" applyBorder="1" applyAlignment="1">
      <alignment horizontal="right" vertical="center" wrapText="1"/>
    </xf>
    <xf numFmtId="0" fontId="3" fillId="0" borderId="37" xfId="0" applyFont="1" applyBorder="1" applyAlignment="1">
      <alignment horizontal="center" vertical="center" wrapText="1"/>
    </xf>
    <xf numFmtId="0" fontId="110" fillId="0" borderId="6" xfId="0" applyFont="1" applyFill="1" applyBorder="1" applyAlignment="1">
      <alignment horizontal="right" vertical="center" wrapText="1"/>
    </xf>
    <xf numFmtId="0" fontId="6" fillId="0" borderId="6" xfId="0" applyFont="1" applyFill="1" applyBorder="1" applyAlignment="1">
      <alignment horizontal="left" vertical="center" wrapText="1"/>
    </xf>
    <xf numFmtId="0" fontId="5" fillId="0" borderId="6" xfId="0"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0" fontId="112" fillId="0" borderId="6" xfId="0" applyFont="1" applyFill="1" applyBorder="1" applyAlignment="1">
      <alignment horizontal="left" vertical="center" wrapText="1"/>
    </xf>
    <xf numFmtId="0" fontId="110" fillId="0" borderId="6" xfId="0" applyFont="1" applyFill="1" applyBorder="1" applyAlignment="1">
      <alignment horizontal="left" vertical="center" wrapText="1"/>
    </xf>
    <xf numFmtId="3" fontId="6" fillId="0" borderId="0" xfId="0" applyNumberFormat="1" applyFont="1" applyFill="1" applyBorder="1" applyAlignment="1">
      <alignment horizontal="right" vertical="center" wrapText="1"/>
    </xf>
    <xf numFmtId="0" fontId="3" fillId="0" borderId="38" xfId="0" applyFont="1" applyBorder="1" applyAlignment="1">
      <alignment horizontal="center" vertical="center" wrapText="1"/>
    </xf>
    <xf numFmtId="0" fontId="5" fillId="0" borderId="0" xfId="0" applyFont="1" applyFill="1" applyBorder="1" applyAlignment="1">
      <alignment wrapText="1"/>
    </xf>
    <xf numFmtId="0" fontId="3" fillId="0" borderId="39" xfId="2650" applyFont="1" applyBorder="1" applyAlignment="1">
      <alignment horizontal="center" vertical="center" wrapText="1"/>
      <protection/>
    </xf>
    <xf numFmtId="0" fontId="115" fillId="0" borderId="16" xfId="2009" applyFont="1" applyBorder="1" applyAlignment="1">
      <alignment vertical="center"/>
      <protection/>
    </xf>
    <xf numFmtId="0" fontId="115" fillId="0" borderId="16" xfId="2730" applyFont="1" applyBorder="1" applyAlignment="1">
      <alignment vertical="center"/>
      <protection/>
    </xf>
    <xf numFmtId="0" fontId="3" fillId="0" borderId="39" xfId="3868" applyFont="1" applyBorder="1" applyAlignment="1">
      <alignment horizontal="center" vertical="center" wrapText="1"/>
      <protection/>
    </xf>
    <xf numFmtId="0" fontId="3" fillId="0" borderId="40" xfId="2650" applyFont="1" applyBorder="1" applyAlignment="1">
      <alignment horizontal="center" vertical="center" wrapText="1"/>
      <protection/>
    </xf>
    <xf numFmtId="203" fontId="5" fillId="0" borderId="20" xfId="0" applyNumberFormat="1" applyFont="1" applyFill="1" applyBorder="1" applyAlignment="1">
      <alignment horizontal="right" vertical="center" wrapText="1"/>
    </xf>
    <xf numFmtId="3" fontId="122" fillId="0" borderId="0" xfId="0" applyNumberFormat="1" applyFont="1"/>
    <xf numFmtId="0" fontId="3" fillId="0" borderId="0" xfId="3868" applyFont="1" applyBorder="1" applyAlignment="1">
      <alignment horizontal="center" vertical="center" wrapText="1"/>
      <protection/>
    </xf>
    <xf numFmtId="0" fontId="3" fillId="0" borderId="16" xfId="3868" applyFont="1" applyBorder="1" applyAlignment="1">
      <alignment horizontal="center" vertical="center" wrapText="1"/>
      <protection/>
    </xf>
    <xf numFmtId="203" fontId="114" fillId="51" borderId="0" xfId="3868" applyNumberFormat="1" applyFont="1" applyFill="1" applyBorder="1" applyAlignment="1">
      <alignment horizontal="right" vertical="center" wrapText="1"/>
      <protection/>
    </xf>
    <xf numFmtId="203" fontId="114" fillId="0" borderId="0" xfId="3868" applyNumberFormat="1" applyFont="1" applyBorder="1" applyAlignment="1">
      <alignment horizontal="right" vertical="center" wrapText="1"/>
      <protection/>
    </xf>
    <xf numFmtId="203" fontId="116" fillId="51" borderId="0" xfId="3868" applyNumberFormat="1" applyFont="1" applyFill="1" applyBorder="1" applyAlignment="1">
      <alignment horizontal="right" vertical="center" wrapText="1"/>
      <protection/>
    </xf>
    <xf numFmtId="0" fontId="117" fillId="0" borderId="0" xfId="2009" applyFont="1" applyBorder="1" applyAlignment="1">
      <alignment horizontal="center" vertical="center"/>
      <protection/>
    </xf>
    <xf numFmtId="0" fontId="115" fillId="0" borderId="0" xfId="2009" applyFont="1" applyBorder="1" applyAlignment="1">
      <alignment vertical="center"/>
      <protection/>
    </xf>
    <xf numFmtId="203" fontId="114" fillId="51" borderId="0" xfId="2650" applyNumberFormat="1" applyFont="1" applyFill="1" applyBorder="1" applyAlignment="1">
      <alignment horizontal="right" vertical="center" wrapText="1"/>
      <protection/>
    </xf>
    <xf numFmtId="203" fontId="114" fillId="0" borderId="0" xfId="2650" applyNumberFormat="1" applyFont="1" applyBorder="1" applyAlignment="1">
      <alignment horizontal="right" vertical="center" wrapText="1"/>
      <protection/>
    </xf>
    <xf numFmtId="203" fontId="114" fillId="0" borderId="0" xfId="2650" applyNumberFormat="1" applyFont="1" applyFill="1" applyBorder="1" applyAlignment="1">
      <alignment horizontal="right" vertical="center" wrapText="1"/>
      <protection/>
    </xf>
    <xf numFmtId="203" fontId="114" fillId="0" borderId="28" xfId="2650" applyNumberFormat="1" applyFont="1" applyFill="1" applyBorder="1" applyAlignment="1">
      <alignment horizontal="right" vertical="center" wrapText="1"/>
      <protection/>
    </xf>
    <xf numFmtId="203" fontId="116" fillId="0" borderId="28" xfId="2650" applyNumberFormat="1" applyFont="1" applyBorder="1" applyAlignment="1">
      <alignment horizontal="right" vertical="center" wrapText="1"/>
      <protection/>
    </xf>
    <xf numFmtId="203" fontId="116" fillId="51" borderId="41" xfId="2650" applyNumberFormat="1" applyFont="1" applyFill="1" applyBorder="1" applyAlignment="1">
      <alignment horizontal="right" vertical="center" wrapText="1"/>
      <protection/>
    </xf>
    <xf numFmtId="203" fontId="116" fillId="51" borderId="29" xfId="2650" applyNumberFormat="1" applyFont="1" applyFill="1" applyBorder="1" applyAlignment="1">
      <alignment horizontal="right" vertical="center" wrapText="1"/>
      <protection/>
    </xf>
    <xf numFmtId="0" fontId="130" fillId="0" borderId="20" xfId="0" applyFont="1" applyFill="1" applyBorder="1" applyAlignment="1">
      <alignment horizontal="center" vertical="center" wrapText="1"/>
    </xf>
    <xf numFmtId="0" fontId="130" fillId="0" borderId="6" xfId="0" applyFont="1" applyFill="1" applyBorder="1" applyAlignment="1">
      <alignment horizontal="center" vertical="center" wrapText="1"/>
    </xf>
    <xf numFmtId="0" fontId="130" fillId="0" borderId="0" xfId="0" applyFont="1" applyBorder="1" applyAlignment="1">
      <alignment horizontal="left" vertical="center" wrapText="1"/>
    </xf>
    <xf numFmtId="0" fontId="130" fillId="0" borderId="0" xfId="0" applyFont="1" applyFill="1" applyBorder="1" applyAlignment="1">
      <alignment horizontal="center" vertical="center" wrapText="1"/>
    </xf>
    <xf numFmtId="0" fontId="132" fillId="0" borderId="0" xfId="0" applyFont="1"/>
    <xf numFmtId="0" fontId="130" fillId="0" borderId="42" xfId="0" applyFont="1" applyFill="1" applyBorder="1" applyAlignment="1">
      <alignment horizontal="center" vertical="center" wrapText="1"/>
    </xf>
    <xf numFmtId="0" fontId="131" fillId="0" borderId="36" xfId="0" applyFont="1" applyFill="1" applyBorder="1" applyAlignment="1">
      <alignment horizontal="center" vertical="center" wrapText="1"/>
    </xf>
    <xf numFmtId="0" fontId="131" fillId="0" borderId="35" xfId="0" applyFont="1" applyFill="1" applyBorder="1" applyAlignment="1">
      <alignment horizontal="center" vertical="center" wrapText="1"/>
    </xf>
    <xf numFmtId="0" fontId="131" fillId="0" borderId="43" xfId="0" applyFont="1" applyFill="1" applyBorder="1" applyAlignment="1">
      <alignment horizontal="center" vertical="center" wrapText="1"/>
    </xf>
    <xf numFmtId="0" fontId="132" fillId="0" borderId="35" xfId="0" applyFont="1" applyFill="1" applyBorder="1" applyAlignment="1">
      <alignment vertical="center" wrapText="1"/>
    </xf>
    <xf numFmtId="0" fontId="132" fillId="0" borderId="43" xfId="0" applyFont="1" applyFill="1" applyBorder="1" applyAlignment="1">
      <alignment vertical="center" wrapText="1"/>
    </xf>
    <xf numFmtId="0" fontId="132" fillId="0" borderId="36" xfId="0" applyFont="1" applyFill="1" applyBorder="1" applyAlignment="1">
      <alignment vertical="center" wrapText="1"/>
    </xf>
    <xf numFmtId="0" fontId="130" fillId="0" borderId="35" xfId="0" applyFont="1" applyFill="1" applyBorder="1" applyAlignment="1">
      <alignment horizontal="center" vertical="center" wrapText="1"/>
    </xf>
    <xf numFmtId="0" fontId="3" fillId="0" borderId="28" xfId="0" applyFont="1" applyBorder="1" applyAlignment="1">
      <alignment vertical="center" wrapText="1"/>
    </xf>
    <xf numFmtId="0" fontId="3" fillId="0" borderId="39" xfId="0" applyFont="1" applyBorder="1" applyAlignment="1">
      <alignment vertical="center" wrapText="1"/>
    </xf>
    <xf numFmtId="0" fontId="122" fillId="0" borderId="0" xfId="0" applyFont="1"/>
    <xf numFmtId="3" fontId="5" fillId="0" borderId="0" xfId="0" applyNumberFormat="1" applyFont="1" applyBorder="1" applyAlignment="1">
      <alignment horizontal="right"/>
    </xf>
    <xf numFmtId="203" fontId="0" fillId="0" borderId="6" xfId="0" applyNumberFormat="1" applyBorder="1"/>
    <xf numFmtId="203" fontId="5" fillId="0" borderId="42" xfId="0" applyNumberFormat="1" applyFont="1" applyFill="1" applyBorder="1" applyAlignment="1">
      <alignment horizontal="right" vertical="center" wrapText="1"/>
    </xf>
    <xf numFmtId="203" fontId="5" fillId="0" borderId="35" xfId="0" applyNumberFormat="1" applyFont="1" applyFill="1" applyBorder="1" applyAlignment="1">
      <alignment horizontal="right" vertical="center" wrapText="1"/>
    </xf>
    <xf numFmtId="203" fontId="5" fillId="0" borderId="43" xfId="0" applyNumberFormat="1" applyFont="1" applyFill="1" applyBorder="1" applyAlignment="1">
      <alignment horizontal="right" vertical="center" wrapText="1"/>
    </xf>
    <xf numFmtId="203" fontId="5" fillId="0" borderId="36" xfId="0" applyNumberFormat="1" applyFont="1" applyFill="1" applyBorder="1" applyAlignment="1">
      <alignment horizontal="right" vertical="center" wrapText="1"/>
    </xf>
    <xf numFmtId="203" fontId="0" fillId="0" borderId="0" xfId="0" applyNumberFormat="1" applyBorder="1"/>
    <xf numFmtId="0" fontId="5" fillId="51" borderId="0" xfId="0" applyFont="1" applyFill="1" applyBorder="1" applyAlignment="1">
      <alignment vertical="center" wrapText="1"/>
    </xf>
    <xf numFmtId="203" fontId="0" fillId="0" borderId="0" xfId="0" applyNumberFormat="1" applyBorder="1" applyAlignment="1">
      <alignment horizontal="right"/>
    </xf>
    <xf numFmtId="203" fontId="3" fillId="0" borderId="0" xfId="0" applyNumberFormat="1" applyFont="1" applyFill="1" applyBorder="1" applyAlignment="1">
      <alignment horizontal="center" vertical="center" wrapText="1"/>
    </xf>
    <xf numFmtId="203" fontId="3" fillId="0" borderId="35" xfId="0" applyNumberFormat="1" applyFont="1" applyBorder="1" applyAlignment="1">
      <alignment horizontal="center" vertical="center" wrapText="1"/>
    </xf>
    <xf numFmtId="203" fontId="110" fillId="0" borderId="6" xfId="0" applyNumberFormat="1" applyFont="1" applyFill="1" applyBorder="1" applyAlignment="1">
      <alignment horizontal="right" vertical="center" wrapText="1"/>
    </xf>
    <xf numFmtId="203" fontId="6" fillId="0" borderId="6" xfId="0" applyNumberFormat="1" applyFont="1" applyFill="1" applyBorder="1" applyAlignment="1">
      <alignment horizontal="left" vertical="center" wrapText="1"/>
    </xf>
    <xf numFmtId="3" fontId="123" fillId="0" borderId="0" xfId="0" applyNumberFormat="1" applyFont="1" applyFill="1" applyBorder="1" applyAlignment="1">
      <alignment horizontal="right" vertical="center" wrapText="1"/>
    </xf>
    <xf numFmtId="209" fontId="106" fillId="0" borderId="0" xfId="0" applyNumberFormat="1" applyFont="1"/>
    <xf numFmtId="165" fontId="106" fillId="52" borderId="0" xfId="0" applyNumberFormat="1" applyFont="1" applyFill="1"/>
    <xf numFmtId="0" fontId="106" fillId="52" borderId="0" xfId="0" applyFont="1" applyFill="1"/>
    <xf numFmtId="165" fontId="6" fillId="52" borderId="28" xfId="20" applyNumberFormat="1" applyFont="1" applyFill="1" applyBorder="1" applyAlignment="1">
      <alignment horizontal="right" vertical="center" wrapText="1"/>
      <protection/>
    </xf>
    <xf numFmtId="165" fontId="6" fillId="52" borderId="0" xfId="20" applyNumberFormat="1" applyFont="1" applyFill="1" applyBorder="1" applyAlignment="1">
      <alignment horizontal="right" vertical="center" wrapText="1"/>
      <protection/>
    </xf>
    <xf numFmtId="0" fontId="5" fillId="52" borderId="28" xfId="20" applyFont="1" applyFill="1" applyBorder="1" applyAlignment="1">
      <alignment horizontal="left" vertical="center" wrapText="1"/>
      <protection/>
    </xf>
    <xf numFmtId="0" fontId="6" fillId="52" borderId="28" xfId="20" applyFont="1" applyFill="1" applyBorder="1" applyAlignment="1">
      <alignment horizontal="left" vertical="center" wrapText="1"/>
      <protection/>
    </xf>
    <xf numFmtId="0" fontId="5" fillId="51" borderId="0" xfId="20" applyFont="1" applyFill="1" applyBorder="1" applyAlignment="1">
      <alignment horizontal="left" vertical="center" wrapText="1"/>
      <protection/>
    </xf>
    <xf numFmtId="0" fontId="6" fillId="0" borderId="0" xfId="20" applyFont="1" applyBorder="1" applyAlignment="1">
      <alignment horizontal="left" vertical="center" wrapText="1"/>
      <protection/>
    </xf>
    <xf numFmtId="165" fontId="5" fillId="0" borderId="30" xfId="20" applyNumberFormat="1" applyFont="1" applyFill="1" applyBorder="1" applyAlignment="1">
      <alignment horizontal="right" vertical="center" wrapText="1"/>
      <protection/>
    </xf>
    <xf numFmtId="165" fontId="5" fillId="51" borderId="30" xfId="20" applyNumberFormat="1" applyFont="1" applyFill="1" applyBorder="1" applyAlignment="1">
      <alignment horizontal="right" vertical="center" wrapText="1"/>
      <protection/>
    </xf>
    <xf numFmtId="165" fontId="6" fillId="51" borderId="30" xfId="20" applyNumberFormat="1" applyFont="1" applyFill="1" applyBorder="1" applyAlignment="1">
      <alignment horizontal="right" vertical="center" wrapText="1"/>
      <protection/>
    </xf>
    <xf numFmtId="0" fontId="1" fillId="52" borderId="0" xfId="1776" applyFill="1" applyBorder="1">
      <alignment/>
      <protection/>
    </xf>
    <xf numFmtId="0" fontId="106" fillId="52" borderId="0" xfId="20" applyFont="1" applyFill="1" applyBorder="1" applyAlignment="1">
      <alignment vertical="center"/>
      <protection/>
    </xf>
    <xf numFmtId="204" fontId="106" fillId="52" borderId="0" xfId="20" applyNumberFormat="1" applyFont="1" applyFill="1" applyBorder="1" applyAlignment="1">
      <alignment horizontal="right" vertical="center" wrapText="1"/>
      <protection/>
    </xf>
    <xf numFmtId="0" fontId="4" fillId="0" borderId="44" xfId="20" applyFont="1" applyFill="1" applyBorder="1" applyAlignment="1">
      <alignment horizontal="center" vertical="center" wrapText="1"/>
      <protection/>
    </xf>
    <xf numFmtId="0" fontId="4" fillId="0" borderId="45" xfId="20" applyFont="1" applyFill="1" applyBorder="1" applyAlignment="1">
      <alignment horizontal="center" vertical="center" wrapText="1"/>
      <protection/>
    </xf>
    <xf numFmtId="0" fontId="106" fillId="52" borderId="0" xfId="0" applyFont="1" applyFill="1" applyBorder="1"/>
    <xf numFmtId="0" fontId="130" fillId="0" borderId="20" xfId="0" applyFont="1" applyBorder="1" applyAlignment="1">
      <alignment vertical="center" wrapText="1"/>
    </xf>
    <xf numFmtId="0" fontId="130" fillId="0" borderId="36" xfId="0" applyFont="1" applyBorder="1" applyAlignment="1">
      <alignment vertical="center" wrapText="1"/>
    </xf>
    <xf numFmtId="3" fontId="0" fillId="0" borderId="0" xfId="0" applyNumberFormat="1" applyFill="1"/>
    <xf numFmtId="3" fontId="111" fillId="0" borderId="0" xfId="0" applyNumberFormat="1" applyFont="1"/>
    <xf numFmtId="0" fontId="106" fillId="53" borderId="0" xfId="0" applyFont="1" applyFill="1"/>
    <xf numFmtId="0" fontId="109" fillId="0" borderId="0" xfId="0" applyFont="1"/>
    <xf numFmtId="0" fontId="5" fillId="53" borderId="28" xfId="20" applyFont="1" applyFill="1" applyBorder="1" applyAlignment="1">
      <alignment horizontal="left" vertical="center" wrapText="1"/>
      <protection/>
    </xf>
    <xf numFmtId="165" fontId="5" fillId="53" borderId="29" xfId="20" applyNumberFormat="1" applyFont="1" applyFill="1" applyBorder="1" applyAlignment="1">
      <alignment horizontal="right" vertical="center" wrapText="1"/>
      <protection/>
    </xf>
    <xf numFmtId="0" fontId="5" fillId="53" borderId="30" xfId="20" applyFont="1" applyFill="1" applyBorder="1" applyAlignment="1">
      <alignment horizontal="left" vertical="center" wrapText="1"/>
      <protection/>
    </xf>
    <xf numFmtId="0" fontId="111" fillId="0" borderId="0" xfId="0" applyFont="1" applyAlignment="1">
      <alignment horizontal="right"/>
    </xf>
    <xf numFmtId="3" fontId="111" fillId="0" borderId="0" xfId="0" applyNumberFormat="1" applyFont="1" applyAlignment="1">
      <alignment horizontal="right"/>
    </xf>
    <xf numFmtId="0" fontId="146" fillId="0" borderId="0" xfId="0" applyFont="1" applyAlignment="1">
      <alignment horizontal="justify" vertical="center"/>
    </xf>
    <xf numFmtId="0" fontId="147" fillId="0" borderId="0" xfId="0" applyFont="1"/>
    <xf numFmtId="0" fontId="146" fillId="0" borderId="0" xfId="0" applyFont="1" applyAlignment="1">
      <alignment horizontal="center" wrapText="1"/>
    </xf>
    <xf numFmtId="0" fontId="118" fillId="0" borderId="0" xfId="0" applyFont="1"/>
    <xf numFmtId="0" fontId="118" fillId="0" borderId="1" xfId="0" applyFont="1" applyBorder="1" applyAlignment="1">
      <alignment wrapText="1"/>
    </xf>
    <xf numFmtId="0" fontId="148" fillId="0" borderId="1" xfId="0" applyFont="1" applyBorder="1" applyAlignment="1">
      <alignment wrapText="1"/>
    </xf>
    <xf numFmtId="0" fontId="147" fillId="0" borderId="1" xfId="0" applyFont="1" applyBorder="1" applyAlignment="1">
      <alignment wrapText="1"/>
    </xf>
    <xf numFmtId="0" fontId="118" fillId="0" borderId="1" xfId="0" applyFont="1" applyBorder="1"/>
    <xf numFmtId="0" fontId="148" fillId="0" borderId="1" xfId="0" applyFont="1" applyBorder="1"/>
    <xf numFmtId="0" fontId="148" fillId="0" borderId="1" xfId="0" applyFont="1" applyBorder="1" applyAlignment="1">
      <alignment horizontal="left" indent="1"/>
    </xf>
    <xf numFmtId="0" fontId="118" fillId="0" borderId="1" xfId="0" applyFont="1" applyBorder="1" applyAlignment="1">
      <alignment horizontal="left" indent="1"/>
    </xf>
    <xf numFmtId="0" fontId="118" fillId="53" borderId="0" xfId="2009" applyFont="1" applyFill="1" applyAlignment="1">
      <alignment vertical="center"/>
      <protection/>
    </xf>
    <xf numFmtId="0" fontId="5" fillId="53" borderId="28" xfId="2650" applyFont="1" applyFill="1" applyBorder="1" applyAlignment="1">
      <alignment horizontal="left" vertical="center" wrapText="1"/>
      <protection/>
    </xf>
    <xf numFmtId="203" fontId="115" fillId="53" borderId="0" xfId="2009" applyNumberFormat="1" applyFont="1" applyFill="1" applyAlignment="1">
      <alignment horizontal="right" vertical="center"/>
      <protection/>
    </xf>
    <xf numFmtId="0" fontId="115" fillId="53" borderId="0" xfId="2009" applyFont="1" applyFill="1" applyAlignment="1">
      <alignment vertical="center"/>
      <protection/>
    </xf>
    <xf numFmtId="0" fontId="149" fillId="0" borderId="35" xfId="0" applyFont="1" applyBorder="1" applyAlignment="1">
      <alignment horizontal="center" vertical="center" wrapText="1"/>
    </xf>
    <xf numFmtId="0" fontId="149" fillId="0" borderId="6" xfId="0" applyFont="1" applyBorder="1" applyAlignment="1">
      <alignment horizontal="center" vertical="center" wrapText="1"/>
    </xf>
    <xf numFmtId="0" fontId="149" fillId="0" borderId="16" xfId="0" applyFont="1" applyBorder="1" applyAlignment="1">
      <alignment horizontal="center" vertical="center" wrapText="1"/>
    </xf>
    <xf numFmtId="10" fontId="106" fillId="0" borderId="0" xfId="0" applyNumberFormat="1" applyFont="1" applyFill="1"/>
    <xf numFmtId="203" fontId="106" fillId="0" borderId="20" xfId="0" applyNumberFormat="1" applyFont="1" applyFill="1" applyBorder="1" applyAlignment="1">
      <alignment horizontal="right" vertical="center" wrapText="1"/>
    </xf>
    <xf numFmtId="203" fontId="106" fillId="0" borderId="6" xfId="0" applyNumberFormat="1" applyFont="1" applyFill="1" applyBorder="1" applyAlignment="1">
      <alignment horizontal="right" vertical="center" wrapText="1"/>
    </xf>
    <xf numFmtId="203" fontId="114" fillId="0" borderId="20" xfId="0" applyNumberFormat="1" applyFont="1" applyFill="1" applyBorder="1" applyAlignment="1">
      <alignment horizontal="right" vertical="center" wrapText="1"/>
    </xf>
    <xf numFmtId="0" fontId="114" fillId="51" borderId="0" xfId="0" applyFont="1" applyFill="1" applyBorder="1" applyAlignment="1">
      <alignment horizontal="left" vertical="center" wrapText="1"/>
    </xf>
    <xf numFmtId="203" fontId="114" fillId="0" borderId="28" xfId="0" applyNumberFormat="1" applyFont="1" applyFill="1" applyBorder="1" applyAlignment="1">
      <alignment horizontal="right" vertical="center" wrapText="1"/>
    </xf>
    <xf numFmtId="203" fontId="114" fillId="0" borderId="20" xfId="0" applyNumberFormat="1" applyFont="1" applyFill="1" applyBorder="1" applyAlignment="1">
      <alignment vertical="center" wrapText="1"/>
    </xf>
    <xf numFmtId="203" fontId="114" fillId="0" borderId="29" xfId="0" applyNumberFormat="1" applyFont="1" applyFill="1" applyBorder="1" applyAlignment="1">
      <alignment vertical="center" wrapText="1"/>
    </xf>
    <xf numFmtId="0" fontId="114" fillId="0" borderId="0" xfId="0" applyFont="1" applyFill="1" applyBorder="1" applyAlignment="1">
      <alignment horizontal="left" vertical="center" wrapText="1"/>
    </xf>
    <xf numFmtId="203" fontId="116" fillId="0" borderId="28" xfId="0" applyNumberFormat="1" applyFont="1" applyFill="1" applyBorder="1" applyAlignment="1">
      <alignment horizontal="right" vertical="center" wrapText="1"/>
    </xf>
    <xf numFmtId="203" fontId="116" fillId="0" borderId="20" xfId="0" applyNumberFormat="1" applyFont="1" applyFill="1" applyBorder="1" applyAlignment="1">
      <alignment vertical="center" wrapText="1"/>
    </xf>
    <xf numFmtId="203" fontId="114" fillId="52" borderId="0" xfId="0" applyNumberFormat="1" applyFont="1" applyFill="1" applyBorder="1" applyAlignment="1">
      <alignment horizontal="right" vertical="center" wrapText="1"/>
    </xf>
    <xf numFmtId="203" fontId="114" fillId="52" borderId="0" xfId="0" applyNumberFormat="1" applyFont="1" applyFill="1" applyBorder="1" applyAlignment="1">
      <alignment vertical="center" wrapText="1"/>
    </xf>
    <xf numFmtId="203" fontId="151" fillId="0" borderId="0" xfId="0" applyNumberFormat="1" applyFont="1"/>
    <xf numFmtId="203" fontId="114" fillId="0" borderId="28" xfId="0" applyNumberFormat="1" applyFont="1" applyFill="1" applyBorder="1" applyAlignment="1">
      <alignment vertical="center" wrapText="1"/>
    </xf>
    <xf numFmtId="203" fontId="116" fillId="0" borderId="28" xfId="0" applyNumberFormat="1" applyFont="1" applyFill="1" applyBorder="1" applyAlignment="1">
      <alignment vertical="center" wrapText="1"/>
    </xf>
    <xf numFmtId="203" fontId="114" fillId="0" borderId="6" xfId="0" applyNumberFormat="1" applyFont="1" applyBorder="1" applyAlignment="1">
      <alignment horizontal="right"/>
    </xf>
    <xf numFmtId="203" fontId="114" fillId="0" borderId="20" xfId="0" applyNumberFormat="1" applyFont="1" applyBorder="1" applyAlignment="1">
      <alignment horizontal="right"/>
    </xf>
    <xf numFmtId="0" fontId="114" fillId="51" borderId="0" xfId="0" applyFont="1" applyFill="1" applyBorder="1" applyAlignment="1">
      <alignment horizontal="left" vertical="center" wrapText="1" indent="1"/>
    </xf>
    <xf numFmtId="0" fontId="114" fillId="0" borderId="0" xfId="0" applyFont="1" applyFill="1" applyBorder="1" applyAlignment="1">
      <alignment horizontal="left" vertical="center" wrapText="1" indent="2"/>
    </xf>
    <xf numFmtId="0" fontId="114" fillId="51" borderId="0" xfId="0" applyFont="1" applyFill="1" applyBorder="1" applyAlignment="1">
      <alignment horizontal="left" vertical="center" wrapText="1" indent="2"/>
    </xf>
    <xf numFmtId="203" fontId="114" fillId="0" borderId="6" xfId="0" applyNumberFormat="1" applyFont="1" applyFill="1" applyBorder="1" applyAlignment="1">
      <alignment horizontal="right"/>
    </xf>
    <xf numFmtId="0" fontId="116" fillId="51" borderId="0" xfId="0" applyFont="1" applyFill="1" applyBorder="1" applyAlignment="1">
      <alignment horizontal="left" vertical="center" wrapText="1" indent="2"/>
    </xf>
    <xf numFmtId="203" fontId="116" fillId="0" borderId="6" xfId="0" applyNumberFormat="1" applyFont="1" applyBorder="1" applyAlignment="1">
      <alignment horizontal="right"/>
    </xf>
    <xf numFmtId="203" fontId="116" fillId="0" borderId="20" xfId="0" applyNumberFormat="1" applyFont="1" applyBorder="1" applyAlignment="1">
      <alignment horizontal="right"/>
    </xf>
    <xf numFmtId="203" fontId="116" fillId="0" borderId="6" xfId="0" applyNumberFormat="1" applyFont="1" applyFill="1" applyBorder="1" applyAlignment="1">
      <alignment horizontal="right"/>
    </xf>
    <xf numFmtId="0" fontId="106" fillId="0" borderId="0" xfId="0" applyFont="1" applyFill="1" applyBorder="1" applyAlignment="1">
      <alignment horizontal="left" vertical="center" wrapText="1"/>
    </xf>
    <xf numFmtId="0" fontId="125" fillId="0" borderId="0" xfId="0" applyFont="1" applyFill="1" applyBorder="1" applyAlignment="1">
      <alignment horizontal="left" vertical="center" wrapText="1"/>
    </xf>
    <xf numFmtId="0" fontId="106" fillId="0" borderId="0" xfId="0" applyFont="1" applyFill="1" applyBorder="1" applyAlignment="1">
      <alignment vertical="center" wrapText="1"/>
    </xf>
    <xf numFmtId="203" fontId="106" fillId="0" borderId="6" xfId="0" applyNumberFormat="1" applyFont="1" applyBorder="1" applyAlignment="1">
      <alignment horizontal="right" vertical="center"/>
    </xf>
    <xf numFmtId="203" fontId="106" fillId="0" borderId="20" xfId="0" applyNumberFormat="1" applyFont="1" applyBorder="1" applyAlignment="1">
      <alignment horizontal="right" vertical="center"/>
    </xf>
    <xf numFmtId="203" fontId="106" fillId="0" borderId="20" xfId="0" applyNumberFormat="1" applyFont="1" applyBorder="1" applyAlignment="1">
      <alignment horizontal="right" vertical="center" wrapText="1"/>
    </xf>
    <xf numFmtId="0" fontId="106" fillId="0" borderId="0" xfId="0" applyFont="1" applyFill="1" applyBorder="1"/>
    <xf numFmtId="203" fontId="106" fillId="0" borderId="6" xfId="0" applyNumberFormat="1" applyFont="1" applyFill="1" applyBorder="1" applyAlignment="1">
      <alignment horizontal="right" vertical="center"/>
    </xf>
    <xf numFmtId="0" fontId="0" fillId="0" borderId="0" xfId="0" applyFont="1"/>
    <xf numFmtId="203" fontId="106" fillId="0" borderId="0" xfId="0" applyNumberFormat="1" applyFont="1" applyFill="1" applyBorder="1" applyAlignment="1">
      <alignment horizontal="right" vertical="center"/>
    </xf>
    <xf numFmtId="0" fontId="124" fillId="0" borderId="0" xfId="0" applyFont="1" applyBorder="1"/>
    <xf numFmtId="0" fontId="0" fillId="0" borderId="6" xfId="0" applyBorder="1"/>
    <xf numFmtId="203" fontId="106" fillId="0" borderId="46" xfId="0" applyNumberFormat="1" applyFont="1" applyFill="1" applyBorder="1" applyAlignment="1">
      <alignment horizontal="right" vertical="center"/>
    </xf>
    <xf numFmtId="203" fontId="106" fillId="0" borderId="0" xfId="0" applyNumberFormat="1" applyFont="1" applyFill="1" applyBorder="1" applyAlignment="1">
      <alignment horizontal="right" vertical="center" wrapText="1"/>
    </xf>
    <xf numFmtId="0" fontId="114" fillId="52" borderId="0" xfId="0" applyFont="1" applyFill="1" applyBorder="1" applyAlignment="1">
      <alignment horizontal="left" vertical="center" wrapText="1" indent="1"/>
    </xf>
    <xf numFmtId="0" fontId="114" fillId="52" borderId="0" xfId="0" applyFont="1" applyFill="1" applyBorder="1" applyAlignment="1">
      <alignment horizontal="left" vertical="center" wrapText="1"/>
    </xf>
    <xf numFmtId="203" fontId="114" fillId="52" borderId="29" xfId="0" applyNumberFormat="1" applyFont="1" applyFill="1" applyBorder="1" applyAlignment="1">
      <alignment horizontal="right" vertical="center" wrapText="1"/>
    </xf>
    <xf numFmtId="203" fontId="114" fillId="52" borderId="28" xfId="0" applyNumberFormat="1" applyFont="1" applyFill="1" applyBorder="1" applyAlignment="1">
      <alignment horizontal="right" vertical="center" wrapText="1"/>
    </xf>
    <xf numFmtId="203" fontId="114" fillId="52" borderId="47" xfId="0" applyNumberFormat="1" applyFont="1" applyFill="1" applyBorder="1" applyAlignment="1">
      <alignment horizontal="right" vertical="center" wrapText="1"/>
    </xf>
    <xf numFmtId="203" fontId="114" fillId="52" borderId="20" xfId="0" applyNumberFormat="1" applyFont="1" applyFill="1" applyBorder="1" applyAlignment="1">
      <alignment vertical="center" wrapText="1"/>
    </xf>
    <xf numFmtId="203" fontId="114" fillId="52" borderId="20" xfId="0" applyNumberFormat="1" applyFont="1" applyFill="1" applyBorder="1" applyAlignment="1">
      <alignment horizontal="right" vertical="center" wrapText="1"/>
    </xf>
    <xf numFmtId="0" fontId="116" fillId="52" borderId="0" xfId="0" applyFont="1" applyFill="1" applyBorder="1" applyAlignment="1">
      <alignment horizontal="left" vertical="center" wrapText="1"/>
    </xf>
    <xf numFmtId="0" fontId="114" fillId="52" borderId="0" xfId="0" applyFont="1" applyFill="1" applyBorder="1" applyAlignment="1">
      <alignment vertical="center" wrapText="1"/>
    </xf>
    <xf numFmtId="203" fontId="114" fillId="52" borderId="29" xfId="0" applyNumberFormat="1" applyFont="1" applyFill="1" applyBorder="1" applyAlignment="1">
      <alignment vertical="center" wrapText="1"/>
    </xf>
    <xf numFmtId="203" fontId="5" fillId="52" borderId="6" xfId="0" applyNumberFormat="1" applyFont="1" applyFill="1" applyBorder="1" applyAlignment="1">
      <alignment horizontal="right" vertical="center" wrapText="1"/>
    </xf>
    <xf numFmtId="203" fontId="116" fillId="52" borderId="0" xfId="0" applyNumberFormat="1" applyFont="1" applyFill="1" applyBorder="1" applyAlignment="1">
      <alignment horizontal="right" vertical="center" wrapText="1"/>
    </xf>
    <xf numFmtId="203" fontId="116" fillId="52" borderId="29" xfId="0" applyNumberFormat="1" applyFont="1" applyFill="1" applyBorder="1" applyAlignment="1">
      <alignment horizontal="right" vertical="center" wrapText="1"/>
    </xf>
    <xf numFmtId="203" fontId="116" fillId="52" borderId="28" xfId="0" applyNumberFormat="1" applyFont="1" applyFill="1" applyBorder="1" applyAlignment="1">
      <alignment horizontal="right" vertical="center" wrapText="1"/>
    </xf>
    <xf numFmtId="203" fontId="116" fillId="52" borderId="47" xfId="0" applyNumberFormat="1" applyFont="1" applyFill="1" applyBorder="1" applyAlignment="1">
      <alignment horizontal="right" vertical="center" wrapText="1"/>
    </xf>
    <xf numFmtId="203" fontId="116" fillId="52" borderId="20" xfId="0" applyNumberFormat="1" applyFont="1" applyFill="1" applyBorder="1" applyAlignment="1">
      <alignment vertical="center" wrapText="1"/>
    </xf>
    <xf numFmtId="203" fontId="116" fillId="52" borderId="20" xfId="0" applyNumberFormat="1" applyFont="1" applyFill="1" applyBorder="1" applyAlignment="1">
      <alignment horizontal="right" vertical="center" wrapText="1"/>
    </xf>
    <xf numFmtId="203" fontId="151" fillId="52" borderId="0" xfId="0" applyNumberFormat="1" applyFont="1" applyFill="1"/>
    <xf numFmtId="0" fontId="0" fillId="52" borderId="0" xfId="0" applyFill="1"/>
    <xf numFmtId="3" fontId="114" fillId="52" borderId="20" xfId="0" applyNumberFormat="1" applyFont="1" applyFill="1" applyBorder="1" applyAlignment="1">
      <alignment horizontal="right" vertical="center" wrapText="1"/>
    </xf>
    <xf numFmtId="203" fontId="114" fillId="52" borderId="6" xfId="0" applyNumberFormat="1" applyFont="1" applyFill="1" applyBorder="1" applyAlignment="1">
      <alignment vertical="center" wrapText="1"/>
    </xf>
    <xf numFmtId="203" fontId="114" fillId="52" borderId="28" xfId="0" applyNumberFormat="1" applyFont="1" applyFill="1" applyBorder="1" applyAlignment="1">
      <alignment vertical="center" wrapText="1"/>
    </xf>
    <xf numFmtId="203" fontId="116" fillId="52" borderId="28" xfId="0" applyNumberFormat="1" applyFont="1" applyFill="1" applyBorder="1" applyAlignment="1">
      <alignment vertical="center" wrapText="1"/>
    </xf>
    <xf numFmtId="207" fontId="114" fillId="52" borderId="20" xfId="0" applyNumberFormat="1" applyFont="1" applyFill="1" applyBorder="1" applyAlignment="1">
      <alignment vertical="center" wrapText="1"/>
    </xf>
    <xf numFmtId="0" fontId="151" fillId="52" borderId="38" xfId="0" applyFont="1" applyFill="1" applyBorder="1"/>
    <xf numFmtId="203" fontId="151" fillId="52" borderId="38" xfId="0" applyNumberFormat="1" applyFont="1" applyFill="1" applyBorder="1" applyAlignment="1">
      <alignment horizontal="right"/>
    </xf>
    <xf numFmtId="203" fontId="114" fillId="52" borderId="38" xfId="0" applyNumberFormat="1" applyFont="1" applyFill="1" applyBorder="1"/>
    <xf numFmtId="0" fontId="114" fillId="52" borderId="38" xfId="0" applyFont="1" applyFill="1" applyBorder="1"/>
    <xf numFmtId="0" fontId="118" fillId="52" borderId="38" xfId="0" applyFont="1" applyFill="1" applyBorder="1" applyAlignment="1">
      <alignment horizontal="right" vertical="center"/>
    </xf>
    <xf numFmtId="210" fontId="114" fillId="52" borderId="38" xfId="0" applyNumberFormat="1" applyFont="1" applyFill="1" applyBorder="1" applyAlignment="1">
      <alignment vertical="center"/>
    </xf>
    <xf numFmtId="203" fontId="114" fillId="52" borderId="38" xfId="0" applyNumberFormat="1" applyFont="1" applyFill="1" applyBorder="1" applyAlignment="1">
      <alignment vertical="center"/>
    </xf>
    <xf numFmtId="3" fontId="151" fillId="52" borderId="38" xfId="0" applyNumberFormat="1" applyFont="1" applyFill="1" applyBorder="1"/>
    <xf numFmtId="0" fontId="0" fillId="52" borderId="38" xfId="0" applyFill="1" applyBorder="1"/>
    <xf numFmtId="3" fontId="151" fillId="0" borderId="38" xfId="0" applyNumberFormat="1" applyFont="1" applyBorder="1"/>
    <xf numFmtId="0" fontId="106" fillId="52" borderId="0" xfId="0" applyFont="1" applyFill="1" applyBorder="1" applyAlignment="1">
      <alignment horizontal="left" vertical="center" wrapText="1"/>
    </xf>
    <xf numFmtId="0" fontId="125" fillId="52" borderId="0" xfId="0" applyFont="1" applyFill="1" applyBorder="1" applyAlignment="1">
      <alignment horizontal="left" vertical="center" wrapText="1"/>
    </xf>
    <xf numFmtId="0" fontId="106" fillId="52" borderId="0" xfId="0" applyFont="1" applyFill="1" applyBorder="1" applyAlignment="1">
      <alignment vertical="center" wrapText="1"/>
    </xf>
    <xf numFmtId="3" fontId="0" fillId="0" borderId="0" xfId="0" applyNumberFormat="1" applyFont="1"/>
    <xf numFmtId="0" fontId="153" fillId="52" borderId="0" xfId="20" applyFont="1" applyFill="1" applyAlignment="1">
      <alignment vertical="center" wrapText="1"/>
      <protection/>
    </xf>
    <xf numFmtId="0" fontId="5" fillId="52" borderId="20" xfId="20" applyFont="1" applyFill="1" applyBorder="1" applyAlignment="1">
      <alignment horizontal="left" vertical="center" wrapText="1"/>
      <protection/>
    </xf>
    <xf numFmtId="165" fontId="5" fillId="52" borderId="6" xfId="20" applyNumberFormat="1" applyFont="1" applyFill="1" applyBorder="1" applyAlignment="1">
      <alignment horizontal="right" vertical="center" wrapText="1"/>
      <protection/>
    </xf>
    <xf numFmtId="0" fontId="6" fillId="52" borderId="20" xfId="20" applyFont="1" applyFill="1" applyBorder="1" applyAlignment="1">
      <alignment horizontal="left" vertical="center" wrapText="1"/>
      <protection/>
    </xf>
    <xf numFmtId="165" fontId="6" fillId="52" borderId="6" xfId="20" applyNumberFormat="1" applyFont="1" applyFill="1" applyBorder="1" applyAlignment="1">
      <alignment horizontal="right" vertical="center" wrapText="1"/>
      <protection/>
    </xf>
    <xf numFmtId="0" fontId="5" fillId="52" borderId="0" xfId="20" applyFont="1" applyFill="1" applyAlignment="1">
      <alignment horizontal="left" vertical="center" wrapText="1"/>
      <protection/>
    </xf>
    <xf numFmtId="165" fontId="5" fillId="52" borderId="0" xfId="20" applyNumberFormat="1" applyFont="1" applyFill="1" applyAlignment="1">
      <alignment horizontal="right" vertical="center" wrapText="1"/>
      <protection/>
    </xf>
    <xf numFmtId="165" fontId="5" fillId="52" borderId="0" xfId="0" applyNumberFormat="1" applyFont="1" applyFill="1" applyAlignment="1">
      <alignment horizontal="right" vertical="center"/>
    </xf>
    <xf numFmtId="0" fontId="155" fillId="52" borderId="0" xfId="20" applyFont="1" applyFill="1" applyAlignment="1">
      <alignment vertical="center" wrapText="1"/>
      <protection/>
    </xf>
    <xf numFmtId="165" fontId="5" fillId="52" borderId="34" xfId="20" applyNumberFormat="1" applyFont="1" applyFill="1" applyBorder="1" applyAlignment="1">
      <alignment horizontal="right" vertical="center" wrapText="1"/>
      <protection/>
    </xf>
    <xf numFmtId="0" fontId="6" fillId="52" borderId="0" xfId="20" applyFont="1" applyFill="1" applyAlignment="1">
      <alignment horizontal="left" vertical="center" wrapText="1"/>
      <protection/>
    </xf>
    <xf numFmtId="165" fontId="6" fillId="52" borderId="0" xfId="20" applyNumberFormat="1" applyFont="1" applyFill="1" applyAlignment="1">
      <alignment horizontal="right" vertical="center" wrapText="1"/>
      <protection/>
    </xf>
    <xf numFmtId="165" fontId="6" fillId="52" borderId="34" xfId="20" applyNumberFormat="1" applyFont="1" applyFill="1" applyBorder="1" applyAlignment="1">
      <alignment horizontal="right" vertical="center" wrapText="1"/>
      <protection/>
    </xf>
    <xf numFmtId="0" fontId="156" fillId="52" borderId="0" xfId="20" applyFont="1" applyFill="1" applyAlignment="1">
      <alignment vertical="center" wrapText="1"/>
      <protection/>
    </xf>
    <xf numFmtId="202" fontId="5" fillId="52" borderId="0" xfId="0" applyNumberFormat="1" applyFont="1" applyFill="1"/>
    <xf numFmtId="202" fontId="5" fillId="52" borderId="6" xfId="0" applyNumberFormat="1" applyFont="1" applyFill="1" applyBorder="1"/>
    <xf numFmtId="0" fontId="5" fillId="52" borderId="0" xfId="0" applyFont="1" applyFill="1"/>
    <xf numFmtId="0" fontId="158" fillId="52" borderId="48" xfId="20" applyFont="1" applyFill="1" applyBorder="1" applyAlignment="1">
      <alignment horizontal="center" vertical="center" wrapText="1"/>
      <protection/>
    </xf>
    <xf numFmtId="0" fontId="158" fillId="52" borderId="0" xfId="20" applyFont="1" applyFill="1" applyAlignment="1">
      <alignment horizontal="center" vertical="center" wrapText="1"/>
      <protection/>
    </xf>
    <xf numFmtId="165" fontId="158" fillId="52" borderId="0" xfId="20" applyNumberFormat="1" applyFont="1" applyFill="1" applyAlignment="1">
      <alignment horizontal="center" vertical="center" wrapText="1"/>
      <protection/>
    </xf>
    <xf numFmtId="0" fontId="160" fillId="52" borderId="0" xfId="20" applyFont="1" applyFill="1" applyAlignment="1">
      <alignment vertical="center"/>
      <protection/>
    </xf>
    <xf numFmtId="0" fontId="160" fillId="52" borderId="0" xfId="20" applyFont="1" applyFill="1" applyAlignment="1">
      <alignment vertical="center" wrapText="1"/>
      <protection/>
    </xf>
    <xf numFmtId="0" fontId="154" fillId="52" borderId="1" xfId="20" applyFont="1" applyFill="1" applyBorder="1" applyAlignment="1">
      <alignment horizontal="center" vertical="center" wrapText="1"/>
      <protection/>
    </xf>
    <xf numFmtId="0" fontId="154" fillId="52" borderId="39" xfId="20" applyFont="1" applyFill="1" applyBorder="1" applyAlignment="1">
      <alignment horizontal="left" vertical="center" wrapText="1"/>
      <protection/>
    </xf>
    <xf numFmtId="0" fontId="160" fillId="52" borderId="16" xfId="20" applyFont="1" applyFill="1" applyBorder="1" applyAlignment="1">
      <alignment vertical="center"/>
      <protection/>
    </xf>
    <xf numFmtId="0" fontId="106" fillId="52" borderId="0" xfId="20" applyFont="1" applyFill="1" applyAlignment="1">
      <alignment vertical="center"/>
      <protection/>
    </xf>
    <xf numFmtId="165" fontId="5" fillId="52" borderId="29" xfId="20" applyNumberFormat="1" applyFont="1" applyFill="1" applyBorder="1" applyAlignment="1">
      <alignment horizontal="right" vertical="center" wrapText="1"/>
      <protection/>
    </xf>
    <xf numFmtId="0" fontId="125" fillId="52" borderId="0" xfId="20" applyFont="1" applyFill="1" applyAlignment="1">
      <alignment vertical="center"/>
      <protection/>
    </xf>
    <xf numFmtId="165" fontId="6" fillId="52" borderId="29" xfId="20" applyNumberFormat="1" applyFont="1" applyFill="1" applyBorder="1" applyAlignment="1">
      <alignment horizontal="right" vertical="center" wrapText="1"/>
      <protection/>
    </xf>
    <xf numFmtId="0" fontId="5" fillId="52" borderId="28" xfId="20" applyFont="1" applyFill="1" applyBorder="1" applyAlignment="1">
      <alignment horizontal="left" vertical="center" wrapText="1" indent="1"/>
      <protection/>
    </xf>
    <xf numFmtId="202" fontId="6" fillId="52" borderId="0" xfId="20" applyNumberFormat="1" applyFont="1" applyFill="1" applyAlignment="1">
      <alignment horizontal="right" vertical="center" wrapText="1"/>
      <protection/>
    </xf>
    <xf numFmtId="0" fontId="154" fillId="52" borderId="49" xfId="20" applyFont="1" applyFill="1" applyBorder="1" applyAlignment="1">
      <alignment horizontal="center" vertical="center" wrapText="1"/>
      <protection/>
    </xf>
    <xf numFmtId="0" fontId="154" fillId="52" borderId="50" xfId="20" applyFont="1" applyFill="1" applyBorder="1" applyAlignment="1">
      <alignment horizontal="center" vertical="center" wrapText="1"/>
      <protection/>
    </xf>
    <xf numFmtId="202" fontId="6" fillId="52" borderId="6" xfId="0" applyNumberFormat="1" applyFont="1" applyFill="1" applyBorder="1"/>
    <xf numFmtId="202" fontId="156" fillId="52" borderId="0" xfId="20" applyNumberFormat="1" applyFont="1" applyFill="1" applyAlignment="1">
      <alignment horizontal="right" vertical="center" wrapText="1"/>
      <protection/>
    </xf>
    <xf numFmtId="165" fontId="157" fillId="52" borderId="0" xfId="20" applyNumberFormat="1" applyFont="1" applyFill="1" applyAlignment="1">
      <alignment horizontal="right" vertical="center" wrapText="1"/>
      <protection/>
    </xf>
    <xf numFmtId="0" fontId="158" fillId="52" borderId="0" xfId="20" applyFont="1" applyFill="1" applyAlignment="1">
      <alignment horizontal="left" vertical="center" wrapText="1"/>
      <protection/>
    </xf>
    <xf numFmtId="165" fontId="158" fillId="52" borderId="0" xfId="20" applyNumberFormat="1" applyFont="1" applyFill="1" applyAlignment="1">
      <alignment horizontal="right" vertical="center" wrapText="1"/>
      <protection/>
    </xf>
    <xf numFmtId="0" fontId="106" fillId="52" borderId="16" xfId="20" applyFont="1" applyFill="1" applyBorder="1" applyAlignment="1">
      <alignment vertical="center"/>
      <protection/>
    </xf>
    <xf numFmtId="0" fontId="5" fillId="52" borderId="39" xfId="20" applyFont="1" applyFill="1" applyBorder="1" applyAlignment="1">
      <alignment horizontal="left" vertical="center" wrapText="1"/>
      <protection/>
    </xf>
    <xf numFmtId="165" fontId="5" fillId="52" borderId="16" xfId="20" applyNumberFormat="1" applyFont="1" applyFill="1" applyBorder="1" applyAlignment="1">
      <alignment horizontal="right" vertical="center" wrapText="1"/>
      <protection/>
    </xf>
    <xf numFmtId="165" fontId="5" fillId="52" borderId="49" xfId="20" applyNumberFormat="1" applyFont="1" applyFill="1" applyBorder="1" applyAlignment="1">
      <alignment horizontal="right" vertical="center" wrapText="1"/>
      <protection/>
    </xf>
    <xf numFmtId="0" fontId="149" fillId="52" borderId="0" xfId="20" applyFont="1" applyFill="1" applyAlignment="1">
      <alignment horizontal="left" vertical="center" wrapText="1"/>
      <protection/>
    </xf>
    <xf numFmtId="0" fontId="158" fillId="52" borderId="49" xfId="20" applyFont="1" applyFill="1" applyBorder="1" applyAlignment="1">
      <alignment horizontal="center" vertical="center" wrapText="1"/>
      <protection/>
    </xf>
    <xf numFmtId="0" fontId="158" fillId="52" borderId="51" xfId="20" applyFont="1" applyFill="1" applyBorder="1" applyAlignment="1">
      <alignment horizontal="center" vertical="center" wrapText="1"/>
      <protection/>
    </xf>
    <xf numFmtId="165" fontId="5" fillId="52" borderId="30" xfId="20" applyNumberFormat="1" applyFont="1" applyFill="1" applyBorder="1" applyAlignment="1">
      <alignment horizontal="right" vertical="center" wrapText="1"/>
      <protection/>
    </xf>
    <xf numFmtId="165" fontId="6" fillId="52" borderId="30" xfId="20" applyNumberFormat="1" applyFont="1" applyFill="1" applyBorder="1" applyAlignment="1">
      <alignment horizontal="right" vertical="center" wrapText="1"/>
      <protection/>
    </xf>
    <xf numFmtId="0" fontId="5" fillId="52" borderId="28" xfId="20" applyFont="1" applyFill="1" applyBorder="1" applyAlignment="1" quotePrefix="1">
      <alignment horizontal="left" vertical="center" wrapText="1"/>
      <protection/>
    </xf>
    <xf numFmtId="165" fontId="158" fillId="52" borderId="52" xfId="20" applyNumberFormat="1" applyFont="1" applyFill="1" applyBorder="1" applyAlignment="1">
      <alignment horizontal="center" vertical="center" wrapText="1"/>
      <protection/>
    </xf>
    <xf numFmtId="165" fontId="154" fillId="52" borderId="6" xfId="20" applyNumberFormat="1" applyFont="1" applyFill="1" applyBorder="1" applyAlignment="1">
      <alignment horizontal="right" vertical="center" wrapText="1"/>
      <protection/>
    </xf>
    <xf numFmtId="0" fontId="161" fillId="0" borderId="53" xfId="4829" applyFont="1" applyBorder="1" applyAlignment="1">
      <alignment horizontal="left" vertical="center" wrapText="1" readingOrder="1"/>
      <protection/>
    </xf>
    <xf numFmtId="0" fontId="161" fillId="0" borderId="0" xfId="4829" applyFont="1" applyAlignment="1">
      <alignment horizontal="left" vertical="center" wrapText="1" readingOrder="1"/>
      <protection/>
    </xf>
    <xf numFmtId="0" fontId="162" fillId="0" borderId="0" xfId="4829" applyFont="1" applyAlignment="1">
      <alignment horizontal="center" vertical="center" wrapText="1" readingOrder="1"/>
      <protection/>
    </xf>
    <xf numFmtId="0" fontId="163" fillId="0" borderId="0" xfId="4829" applyFont="1" applyAlignment="1">
      <alignment horizontal="center" vertical="center" wrapText="1" readingOrder="1"/>
      <protection/>
    </xf>
    <xf numFmtId="0" fontId="162" fillId="0" borderId="20" xfId="4829" applyFont="1" applyBorder="1" applyAlignment="1">
      <alignment horizontal="center" vertical="center" wrapText="1" readingOrder="1"/>
      <protection/>
    </xf>
    <xf numFmtId="0" fontId="2" fillId="0" borderId="0" xfId="4829">
      <alignment/>
      <protection/>
    </xf>
    <xf numFmtId="0" fontId="162" fillId="0" borderId="0" xfId="4829" applyFont="1" applyAlignment="1">
      <alignment horizontal="left" vertical="center" wrapText="1" readingOrder="1"/>
      <protection/>
    </xf>
    <xf numFmtId="0" fontId="162" fillId="0" borderId="0" xfId="4829" applyFont="1" applyAlignment="1">
      <alignment horizontal="right" vertical="center" wrapText="1" readingOrder="1"/>
      <protection/>
    </xf>
    <xf numFmtId="3" fontId="162" fillId="0" borderId="0" xfId="4829" applyNumberFormat="1" applyFont="1" applyAlignment="1">
      <alignment horizontal="right" vertical="center" wrapText="1" readingOrder="1"/>
      <protection/>
    </xf>
    <xf numFmtId="0" fontId="162" fillId="0" borderId="20" xfId="4829" applyFont="1" applyBorder="1" applyAlignment="1">
      <alignment horizontal="right" vertical="center" wrapText="1" readingOrder="1"/>
      <protection/>
    </xf>
    <xf numFmtId="0" fontId="2" fillId="0" borderId="20" xfId="4829" applyBorder="1">
      <alignment/>
      <protection/>
    </xf>
    <xf numFmtId="0" fontId="130" fillId="0" borderId="0" xfId="4829" applyFont="1" applyAlignment="1">
      <alignment horizontal="left" vertical="center" wrapText="1" readingOrder="1"/>
      <protection/>
    </xf>
    <xf numFmtId="0" fontId="6" fillId="0" borderId="0" xfId="4829" applyFont="1" applyAlignment="1">
      <alignment horizontal="left" vertical="center" wrapText="1" readingOrder="1"/>
      <protection/>
    </xf>
    <xf numFmtId="212" fontId="6" fillId="0" borderId="0" xfId="4829" applyNumberFormat="1" applyFont="1" applyAlignment="1">
      <alignment horizontal="right" vertical="center" wrapText="1" readingOrder="1"/>
      <protection/>
    </xf>
    <xf numFmtId="212" fontId="6" fillId="0" borderId="0" xfId="4829" applyNumberFormat="1" applyFont="1" applyAlignment="1">
      <alignment horizontal="right" vertical="center" readingOrder="1"/>
      <protection/>
    </xf>
    <xf numFmtId="212" fontId="6" fillId="0" borderId="20" xfId="4829" applyNumberFormat="1" applyFont="1" applyBorder="1" applyAlignment="1">
      <alignment horizontal="right" vertical="center" wrapText="1" readingOrder="1"/>
      <protection/>
    </xf>
    <xf numFmtId="212" fontId="6" fillId="0" borderId="0" xfId="4829" applyNumberFormat="1" applyFont="1" applyAlignment="1" applyProtection="1">
      <alignment horizontal="right" vertical="center" wrapText="1" readingOrder="1"/>
      <protection locked="0"/>
    </xf>
    <xf numFmtId="212" fontId="6" fillId="0" borderId="0" xfId="0" applyNumberFormat="1" applyFont="1" applyAlignment="1" applyProtection="1">
      <alignment horizontal="right" vertical="center" wrapText="1" readingOrder="1"/>
      <protection locked="0"/>
    </xf>
    <xf numFmtId="213" fontId="6" fillId="0" borderId="0" xfId="4829" applyNumberFormat="1" applyFont="1" applyAlignment="1">
      <alignment horizontal="right" vertical="center" wrapText="1" readingOrder="1"/>
      <protection/>
    </xf>
    <xf numFmtId="202" fontId="6" fillId="0" borderId="0" xfId="0" applyNumberFormat="1" applyFont="1" applyAlignment="1" applyProtection="1">
      <alignment horizontal="right" vertical="center" wrapText="1" readingOrder="1"/>
      <protection locked="0"/>
    </xf>
    <xf numFmtId="202" fontId="6" fillId="0" borderId="0" xfId="4828" applyNumberFormat="1" applyFont="1" applyFill="1" applyBorder="1" applyAlignment="1">
      <alignment horizontal="right" vertical="center" wrapText="1" readingOrder="1"/>
    </xf>
    <xf numFmtId="0" fontId="164" fillId="0" borderId="0" xfId="4829" applyFont="1">
      <alignment/>
      <protection/>
    </xf>
    <xf numFmtId="212" fontId="5" fillId="0" borderId="20" xfId="4829" applyNumberFormat="1" applyFont="1" applyBorder="1" applyAlignment="1">
      <alignment horizontal="right" vertical="center" wrapText="1" readingOrder="1"/>
      <protection/>
    </xf>
    <xf numFmtId="0" fontId="5" fillId="0" borderId="0" xfId="4829" applyFont="1" applyAlignment="1">
      <alignment horizontal="left" vertical="center" wrapText="1" indent="2" readingOrder="1"/>
      <protection/>
    </xf>
    <xf numFmtId="212" fontId="5" fillId="0" borderId="0" xfId="4829" applyNumberFormat="1" applyFont="1" applyAlignment="1">
      <alignment horizontal="right" vertical="center" wrapText="1" readingOrder="1"/>
      <protection/>
    </xf>
    <xf numFmtId="212" fontId="5" fillId="0" borderId="0" xfId="4829" applyNumberFormat="1" applyFont="1" applyAlignment="1">
      <alignment horizontal="right" vertical="center" readingOrder="1"/>
      <protection/>
    </xf>
    <xf numFmtId="212" fontId="5" fillId="0" borderId="0" xfId="4829" applyNumberFormat="1" applyFont="1" applyAlignment="1" applyProtection="1">
      <alignment horizontal="right" vertical="center" wrapText="1" readingOrder="1"/>
      <protection locked="0"/>
    </xf>
    <xf numFmtId="212" fontId="5" fillId="0" borderId="0" xfId="0" applyNumberFormat="1" applyFont="1" applyAlignment="1" applyProtection="1">
      <alignment horizontal="right" vertical="center" wrapText="1" readingOrder="1"/>
      <protection locked="0"/>
    </xf>
    <xf numFmtId="202" fontId="5" fillId="0" borderId="0" xfId="4817" applyNumberFormat="1" applyFont="1" applyFill="1" applyBorder="1" applyAlignment="1">
      <alignment horizontal="right" vertical="center" wrapText="1" readingOrder="1"/>
    </xf>
    <xf numFmtId="202" fontId="5" fillId="0" borderId="0" xfId="0" applyNumberFormat="1" applyFont="1" applyAlignment="1" applyProtection="1">
      <alignment horizontal="right" vertical="center" wrapText="1" readingOrder="1"/>
      <protection locked="0"/>
    </xf>
    <xf numFmtId="202" fontId="5" fillId="0" borderId="0" xfId="4828" applyNumberFormat="1" applyFont="1" applyFill="1" applyBorder="1" applyAlignment="1">
      <alignment horizontal="right" vertical="center" wrapText="1" readingOrder="1"/>
    </xf>
    <xf numFmtId="0" fontId="165" fillId="0" borderId="0" xfId="4829" applyFont="1">
      <alignment/>
      <protection/>
    </xf>
    <xf numFmtId="202" fontId="5" fillId="0" borderId="0" xfId="0" applyNumberFormat="1" applyFont="1" applyAlignment="1" applyProtection="1">
      <alignment horizontal="right" vertical="center" wrapText="1"/>
      <protection locked="0"/>
    </xf>
    <xf numFmtId="212" fontId="5" fillId="0" borderId="20" xfId="4829" applyNumberFormat="1" applyFont="1" applyBorder="1" applyAlignment="1">
      <alignment horizontal="right" vertical="center" wrapText="1"/>
      <protection/>
    </xf>
    <xf numFmtId="10" fontId="5" fillId="0" borderId="0" xfId="0" applyNumberFormat="1" applyFont="1" applyAlignment="1" applyProtection="1">
      <alignment horizontal="right" vertical="center" wrapText="1"/>
      <protection locked="0"/>
    </xf>
    <xf numFmtId="212" fontId="5" fillId="0" borderId="0" xfId="4829" applyNumberFormat="1" applyFont="1" applyAlignment="1">
      <alignment horizontal="right" vertical="center" wrapText="1"/>
      <protection/>
    </xf>
    <xf numFmtId="212" fontId="5" fillId="0" borderId="0" xfId="4829" applyNumberFormat="1" applyFont="1" applyAlignment="1" applyProtection="1">
      <alignment horizontal="right" vertical="center" wrapText="1"/>
      <protection locked="0"/>
    </xf>
    <xf numFmtId="0" fontId="5" fillId="0" borderId="0" xfId="4829" applyFont="1" applyAlignment="1">
      <alignment horizontal="right" vertical="center" wrapText="1"/>
      <protection/>
    </xf>
    <xf numFmtId="0" fontId="5" fillId="0" borderId="0" xfId="0" applyFont="1" applyAlignment="1" applyProtection="1">
      <alignment horizontal="right" vertical="center" wrapText="1"/>
      <protection locked="0"/>
    </xf>
    <xf numFmtId="202" fontId="5" fillId="0" borderId="0" xfId="4828" applyNumberFormat="1" applyFont="1" applyFill="1" applyBorder="1" applyAlignment="1">
      <alignment horizontal="right" vertical="center" wrapText="1"/>
    </xf>
    <xf numFmtId="212" fontId="6" fillId="0" borderId="0" xfId="4829" applyNumberFormat="1" applyFont="1" applyAlignment="1">
      <alignment horizontal="right" vertical="center"/>
      <protection/>
    </xf>
    <xf numFmtId="212" fontId="5" fillId="0" borderId="0" xfId="4829" applyNumberFormat="1" applyFont="1" applyAlignment="1">
      <alignment horizontal="right" vertical="center"/>
      <protection/>
    </xf>
    <xf numFmtId="202" fontId="6" fillId="0" borderId="0" xfId="4829" applyNumberFormat="1" applyFont="1" applyAlignment="1">
      <alignment horizontal="right" vertical="center" wrapText="1" readingOrder="1"/>
      <protection/>
    </xf>
    <xf numFmtId="0" fontId="5" fillId="0" borderId="0" xfId="4829" applyFont="1" applyAlignment="1">
      <alignment horizontal="left" vertical="center" wrapText="1" readingOrder="1"/>
      <protection/>
    </xf>
    <xf numFmtId="202" fontId="6" fillId="0" borderId="0" xfId="0" applyNumberFormat="1" applyFont="1" applyAlignment="1" applyProtection="1">
      <alignment horizontal="right" vertical="center" wrapText="1"/>
      <protection locked="0"/>
    </xf>
    <xf numFmtId="202" fontId="5" fillId="0" borderId="0" xfId="4829" applyNumberFormat="1" applyFont="1" applyAlignment="1">
      <alignment horizontal="right" vertical="center" wrapText="1"/>
      <protection/>
    </xf>
    <xf numFmtId="213" fontId="5" fillId="0" borderId="0" xfId="4829" applyNumberFormat="1" applyFont="1" applyAlignment="1">
      <alignment horizontal="right" vertical="center" wrapText="1" readingOrder="1"/>
      <protection/>
    </xf>
    <xf numFmtId="214" fontId="5" fillId="0" borderId="0" xfId="0" applyNumberFormat="1" applyFont="1" applyAlignment="1" applyProtection="1">
      <alignment horizontal="right" vertical="center" wrapText="1" readingOrder="1"/>
      <protection locked="0"/>
    </xf>
    <xf numFmtId="1" fontId="6" fillId="0" borderId="0" xfId="4829" applyNumberFormat="1" applyFont="1" applyAlignment="1">
      <alignment horizontal="right" vertical="center" wrapText="1" readingOrder="1"/>
      <protection/>
    </xf>
    <xf numFmtId="215" fontId="6" fillId="0" borderId="0" xfId="4829" applyNumberFormat="1" applyFont="1" applyAlignment="1">
      <alignment horizontal="right" vertical="center" wrapText="1" readingOrder="1"/>
      <protection/>
    </xf>
    <xf numFmtId="214" fontId="6" fillId="0" borderId="0" xfId="0" applyNumberFormat="1" applyFont="1" applyAlignment="1" applyProtection="1">
      <alignment horizontal="right" vertical="center" wrapText="1" readingOrder="1"/>
      <protection locked="0"/>
    </xf>
    <xf numFmtId="215" fontId="6" fillId="0" borderId="0" xfId="0" applyNumberFormat="1" applyFont="1" applyAlignment="1" applyProtection="1">
      <alignment horizontal="right" vertical="center" wrapText="1" readingOrder="1"/>
      <protection locked="0"/>
    </xf>
    <xf numFmtId="202" fontId="5" fillId="0" borderId="0" xfId="4817" applyNumberFormat="1" applyFont="1" applyFill="1" applyBorder="1" applyAlignment="1" applyProtection="1">
      <alignment horizontal="right" vertical="center" wrapText="1" readingOrder="1"/>
      <protection locked="0"/>
    </xf>
    <xf numFmtId="212" fontId="6" fillId="0" borderId="20" xfId="4829" applyNumberFormat="1" applyFont="1" applyBorder="1" applyAlignment="1">
      <alignment horizontal="right" vertical="center" wrapText="1"/>
      <protection/>
    </xf>
    <xf numFmtId="215" fontId="5" fillId="0" borderId="0" xfId="4829" applyNumberFormat="1" applyFont="1" applyAlignment="1">
      <alignment horizontal="right" vertical="center" wrapText="1" readingOrder="1"/>
      <protection/>
    </xf>
    <xf numFmtId="213" fontId="5" fillId="0" borderId="0" xfId="0" applyNumberFormat="1" applyFont="1" applyAlignment="1" applyProtection="1">
      <alignment horizontal="right" vertical="center" wrapText="1" readingOrder="1"/>
      <protection locked="0"/>
    </xf>
    <xf numFmtId="212" fontId="6" fillId="0" borderId="0" xfId="4829" applyNumberFormat="1" applyFont="1" applyAlignment="1">
      <alignment horizontal="right" vertical="center" wrapText="1"/>
      <protection/>
    </xf>
    <xf numFmtId="0" fontId="166" fillId="0" borderId="20" xfId="4829" applyFont="1" applyBorder="1">
      <alignment/>
      <protection/>
    </xf>
    <xf numFmtId="202" fontId="6" fillId="0" borderId="0" xfId="4828" applyNumberFormat="1" applyFont="1" applyFill="1" applyBorder="1" applyAlignment="1">
      <alignment horizontal="right" vertical="center" wrapText="1"/>
    </xf>
    <xf numFmtId="212" fontId="2" fillId="0" borderId="0" xfId="4829" applyNumberFormat="1">
      <alignment/>
      <protection/>
    </xf>
    <xf numFmtId="202" fontId="2" fillId="0" borderId="0" xfId="4829" applyNumberFormat="1">
      <alignment/>
      <protection/>
    </xf>
    <xf numFmtId="212" fontId="165" fillId="0" borderId="0" xfId="4829" applyNumberFormat="1" applyFont="1">
      <alignment/>
      <protection/>
    </xf>
    <xf numFmtId="0" fontId="167" fillId="52" borderId="0" xfId="0" applyFont="1" applyFill="1" applyBorder="1"/>
    <xf numFmtId="0" fontId="167" fillId="52" borderId="0" xfId="0" applyFont="1" applyFill="1"/>
    <xf numFmtId="0" fontId="167" fillId="52" borderId="0" xfId="0" applyFont="1" applyFill="1" applyBorder="1" applyAlignment="1">
      <alignment wrapText="1"/>
    </xf>
    <xf numFmtId="0" fontId="167" fillId="0" borderId="0" xfId="0" applyFont="1" applyFill="1"/>
    <xf numFmtId="3" fontId="167" fillId="52" borderId="0" xfId="0" applyNumberFormat="1" applyFont="1" applyFill="1" applyBorder="1"/>
    <xf numFmtId="0" fontId="167" fillId="0" borderId="0" xfId="0" applyFont="1" applyFill="1" applyBorder="1" applyAlignment="1">
      <alignment wrapText="1"/>
    </xf>
    <xf numFmtId="0" fontId="167" fillId="0" borderId="0" xfId="0" applyFont="1" applyFill="1" applyBorder="1"/>
    <xf numFmtId="0" fontId="167" fillId="0" borderId="0" xfId="0" applyFont="1" applyFill="1" applyBorder="1" applyAlignment="1">
      <alignment horizontal="left" vertical="center" wrapText="1"/>
    </xf>
    <xf numFmtId="3" fontId="167" fillId="0" borderId="0" xfId="0" applyNumberFormat="1" applyFont="1" applyFill="1" applyBorder="1" applyAlignment="1">
      <alignment horizontal="right" vertical="center"/>
    </xf>
    <xf numFmtId="0" fontId="167" fillId="0" borderId="0" xfId="0" applyFont="1" applyFill="1" applyBorder="1" applyAlignment="1">
      <alignment horizontal="right" vertical="center"/>
    </xf>
    <xf numFmtId="2" fontId="167" fillId="0" borderId="0" xfId="0" applyNumberFormat="1" applyFont="1" applyFill="1" applyBorder="1" applyAlignment="1">
      <alignment horizontal="right" vertical="center"/>
    </xf>
    <xf numFmtId="4" fontId="167" fillId="0" borderId="0" xfId="0" applyNumberFormat="1" applyFont="1" applyFill="1" applyBorder="1" applyAlignment="1">
      <alignment horizontal="right" vertical="center"/>
    </xf>
    <xf numFmtId="0" fontId="167" fillId="0" borderId="0" xfId="0" applyFont="1" applyFill="1" applyBorder="1" applyAlignment="1">
      <alignment horizontal="right" vertical="center" wrapText="1"/>
    </xf>
    <xf numFmtId="2" fontId="167" fillId="0" borderId="0" xfId="0" applyNumberFormat="1" applyFont="1" applyFill="1" applyBorder="1" applyAlignment="1">
      <alignment horizontal="right" vertical="center" wrapText="1"/>
    </xf>
    <xf numFmtId="0" fontId="171" fillId="0" borderId="0" xfId="0" applyFont="1" applyFill="1" applyBorder="1" applyAlignment="1">
      <alignment horizontal="left" vertical="center" wrapText="1"/>
    </xf>
    <xf numFmtId="0" fontId="167" fillId="0" borderId="0" xfId="0" applyFont="1" applyFill="1" applyBorder="1" applyAlignment="1" applyProtection="1">
      <alignment horizontal="left" vertical="center" wrapText="1"/>
      <protection locked="0"/>
    </xf>
    <xf numFmtId="0" fontId="171" fillId="0" borderId="0" xfId="0" applyFont="1" applyFill="1" applyBorder="1" applyAlignment="1" applyProtection="1">
      <alignment horizontal="left" vertical="center" wrapText="1"/>
      <protection locked="0"/>
    </xf>
    <xf numFmtId="0" fontId="167" fillId="0" borderId="0" xfId="0" applyFont="1" applyFill="1" applyBorder="1" applyAlignment="1">
      <alignment vertical="center" wrapText="1"/>
    </xf>
    <xf numFmtId="0" fontId="170" fillId="0" borderId="0" xfId="0" applyFont="1" applyFill="1" applyBorder="1" applyAlignment="1">
      <alignment horizontal="left" vertical="center" wrapText="1"/>
    </xf>
    <xf numFmtId="0" fontId="168" fillId="0" borderId="0" xfId="0" applyFont="1" applyFill="1"/>
    <xf numFmtId="0" fontId="169" fillId="0" borderId="0" xfId="0" applyFont="1" applyFill="1"/>
    <xf numFmtId="211" fontId="167" fillId="52" borderId="0" xfId="0" applyNumberFormat="1" applyFont="1" applyFill="1"/>
    <xf numFmtId="0" fontId="169" fillId="52" borderId="0" xfId="0" applyFont="1" applyFill="1"/>
    <xf numFmtId="0" fontId="173" fillId="0" borderId="0" xfId="0" applyFont="1" applyFill="1" applyBorder="1"/>
    <xf numFmtId="0" fontId="172" fillId="0" borderId="16" xfId="0" applyFont="1" applyFill="1" applyBorder="1" applyAlignment="1">
      <alignment vertical="center" wrapText="1"/>
    </xf>
    <xf numFmtId="0" fontId="174" fillId="52" borderId="0" xfId="0" applyFont="1" applyFill="1" applyBorder="1" applyAlignment="1">
      <alignment horizontal="center" vertical="center" wrapText="1"/>
    </xf>
    <xf numFmtId="3" fontId="169" fillId="52" borderId="0" xfId="0" applyNumberFormat="1" applyFont="1" applyFill="1" applyBorder="1" applyAlignment="1">
      <alignment horizontal="right" vertical="center"/>
    </xf>
    <xf numFmtId="0" fontId="169" fillId="52" borderId="0" xfId="0" applyFont="1" applyFill="1" applyBorder="1" applyAlignment="1">
      <alignment horizontal="right" vertical="center" wrapText="1"/>
    </xf>
    <xf numFmtId="0" fontId="173" fillId="52" borderId="0" xfId="0" applyFont="1" applyFill="1" applyBorder="1"/>
    <xf numFmtId="0" fontId="167" fillId="0" borderId="0" xfId="0" applyFont="1" applyFill="1" applyBorder="1" applyAlignment="1">
      <alignment vertical="center"/>
    </xf>
    <xf numFmtId="0" fontId="167" fillId="0" borderId="0" xfId="0" applyFont="1" applyFill="1" applyBorder="1" applyAlignment="1">
      <alignment horizontal="right"/>
    </xf>
    <xf numFmtId="0" fontId="171" fillId="52" borderId="0" xfId="0" applyFont="1" applyFill="1" applyBorder="1" applyAlignment="1" applyProtection="1">
      <alignment horizontal="left" vertical="center" wrapText="1"/>
      <protection locked="0"/>
    </xf>
    <xf numFmtId="3" fontId="167" fillId="52" borderId="0" xfId="0" applyNumberFormat="1" applyFont="1" applyFill="1" applyBorder="1" applyAlignment="1">
      <alignment horizontal="right"/>
    </xf>
    <xf numFmtId="0" fontId="167" fillId="52" borderId="0" xfId="0" applyFont="1" applyFill="1" applyBorder="1" applyAlignment="1">
      <alignment horizontal="right"/>
    </xf>
    <xf numFmtId="0" fontId="172" fillId="0" borderId="16" xfId="0" applyFont="1" applyFill="1" applyBorder="1" applyAlignment="1" applyProtection="1">
      <alignment horizontal="left" vertical="center" wrapText="1"/>
      <protection locked="0"/>
    </xf>
    <xf numFmtId="3" fontId="167" fillId="0" borderId="6" xfId="0" applyNumberFormat="1" applyFont="1" applyFill="1" applyBorder="1" applyAlignment="1">
      <alignment horizontal="right" vertical="center"/>
    </xf>
    <xf numFmtId="3" fontId="171" fillId="0" borderId="6" xfId="0" applyNumberFormat="1" applyFont="1" applyFill="1" applyBorder="1" applyAlignment="1">
      <alignment horizontal="right"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6" xfId="0" applyFont="1" applyBorder="1" applyAlignment="1">
      <alignment horizontal="center" vertical="center" wrapText="1"/>
    </xf>
    <xf numFmtId="0" fontId="106" fillId="52" borderId="0" xfId="0" applyFont="1" applyFill="1" applyAlignment="1">
      <alignment horizontal="left" vertical="center" wrapText="1"/>
    </xf>
    <xf numFmtId="203" fontId="106" fillId="0" borderId="6" xfId="0" applyNumberFormat="1" applyFont="1" applyBorder="1" applyAlignment="1">
      <alignment horizontal="right" vertical="center" wrapText="1"/>
    </xf>
    <xf numFmtId="203" fontId="106" fillId="0" borderId="42" xfId="0" applyNumberFormat="1" applyFont="1" applyBorder="1" applyAlignment="1">
      <alignment horizontal="right" vertical="center"/>
    </xf>
    <xf numFmtId="203" fontId="106" fillId="0" borderId="56" xfId="0" applyNumberFormat="1" applyFont="1" applyBorder="1" applyAlignment="1">
      <alignment horizontal="right" vertical="center"/>
    </xf>
    <xf numFmtId="0" fontId="125" fillId="52" borderId="0" xfId="0" applyFont="1" applyFill="1" applyAlignment="1">
      <alignment horizontal="left" vertical="center" wrapText="1"/>
    </xf>
    <xf numFmtId="0" fontId="106" fillId="52" borderId="0" xfId="0" applyFont="1" applyFill="1" applyAlignment="1">
      <alignment vertical="center" wrapText="1"/>
    </xf>
    <xf numFmtId="0" fontId="6" fillId="0" borderId="0" xfId="0" applyFont="1" applyAlignment="1">
      <alignment horizontal="left" vertical="center" wrapText="1"/>
    </xf>
    <xf numFmtId="203" fontId="5" fillId="0" borderId="0" xfId="0" applyNumberFormat="1" applyFont="1" applyAlignment="1">
      <alignment horizontal="right" vertical="center"/>
    </xf>
    <xf numFmtId="203" fontId="5" fillId="0" borderId="0" xfId="0" applyNumberFormat="1" applyFont="1" applyAlignment="1">
      <alignment horizontal="right" vertical="center" wrapText="1"/>
    </xf>
    <xf numFmtId="0" fontId="178" fillId="0" borderId="0" xfId="0" applyFont="1"/>
    <xf numFmtId="0" fontId="149" fillId="0" borderId="20" xfId="0" applyFont="1" applyBorder="1" applyAlignment="1">
      <alignment horizontal="left" vertical="center" wrapText="1"/>
    </xf>
    <xf numFmtId="203" fontId="149" fillId="0" borderId="0" xfId="0" applyNumberFormat="1" applyFont="1" applyAlignment="1">
      <alignment horizontal="right" vertical="center"/>
    </xf>
    <xf numFmtId="203" fontId="149" fillId="0" borderId="56" xfId="0" applyNumberFormat="1" applyFont="1" applyBorder="1" applyAlignment="1">
      <alignment horizontal="right" vertical="center"/>
    </xf>
    <xf numFmtId="9" fontId="149" fillId="0" borderId="0" xfId="0" applyNumberFormat="1" applyFont="1"/>
    <xf numFmtId="0" fontId="149" fillId="0" borderId="0" xfId="0" applyFont="1"/>
    <xf numFmtId="1" fontId="149" fillId="0" borderId="0" xfId="0" applyNumberFormat="1" applyFont="1"/>
    <xf numFmtId="203" fontId="5" fillId="0" borderId="0" xfId="0" applyNumberFormat="1" applyFont="1"/>
    <xf numFmtId="0" fontId="152" fillId="0" borderId="0" xfId="0" applyFont="1"/>
    <xf numFmtId="203" fontId="5" fillId="0" borderId="56" xfId="0" applyNumberFormat="1" applyFont="1" applyBorder="1" applyAlignment="1">
      <alignment horizontal="right" vertical="center"/>
    </xf>
    <xf numFmtId="10" fontId="5" fillId="0" borderId="0" xfId="0" applyNumberFormat="1" applyFont="1"/>
    <xf numFmtId="0" fontId="5" fillId="0" borderId="0" xfId="0" applyFont="1"/>
    <xf numFmtId="9" fontId="5" fillId="0" borderId="0" xfId="0" applyNumberFormat="1" applyFont="1"/>
    <xf numFmtId="0" fontId="179" fillId="0" borderId="0" xfId="0" applyFont="1" applyAlignment="1">
      <alignment vertical="center"/>
    </xf>
    <xf numFmtId="203" fontId="179" fillId="0" borderId="0" xfId="0" applyNumberFormat="1" applyFont="1" applyAlignment="1">
      <alignment horizontal="right" vertical="center"/>
    </xf>
    <xf numFmtId="0" fontId="130" fillId="0" borderId="20" xfId="0" applyFont="1" applyBorder="1" applyAlignment="1">
      <alignment vertical="center"/>
    </xf>
    <xf numFmtId="203" fontId="131" fillId="0" borderId="0" xfId="0" applyNumberFormat="1" applyFont="1" applyAlignment="1">
      <alignment horizontal="right" vertical="center"/>
    </xf>
    <xf numFmtId="203" fontId="131" fillId="0" borderId="56" xfId="0" applyNumberFormat="1" applyFont="1" applyBorder="1" applyAlignment="1">
      <alignment horizontal="right" vertical="center"/>
    </xf>
    <xf numFmtId="203" fontId="131" fillId="0" borderId="0" xfId="0" applyNumberFormat="1" applyFont="1"/>
    <xf numFmtId="3" fontId="132" fillId="0" borderId="0" xfId="0" applyNumberFormat="1" applyFont="1"/>
    <xf numFmtId="0" fontId="3" fillId="0" borderId="0" xfId="0" applyFont="1" applyAlignment="1">
      <alignment horizontal="center" vertical="center" wrapText="1"/>
    </xf>
    <xf numFmtId="203" fontId="0" fillId="0" borderId="0" xfId="0" applyNumberFormat="1"/>
    <xf numFmtId="203" fontId="106" fillId="0" borderId="0" xfId="0" applyNumberFormat="1" applyFont="1" applyAlignment="1">
      <alignment horizontal="right" vertical="center"/>
    </xf>
    <xf numFmtId="211" fontId="0" fillId="0" borderId="0" xfId="0" applyNumberFormat="1"/>
    <xf numFmtId="0" fontId="180" fillId="0" borderId="0" xfId="0" applyFont="1" applyFill="1"/>
    <xf numFmtId="0" fontId="174" fillId="0" borderId="0" xfId="0" applyFont="1" applyFill="1" applyBorder="1" applyAlignment="1">
      <alignment horizontal="center" vertical="center" wrapText="1"/>
    </xf>
    <xf numFmtId="0" fontId="168" fillId="0" borderId="0" xfId="0" applyFont="1" applyFill="1" applyBorder="1" applyAlignment="1">
      <alignment horizontal="center" vertical="center" wrapText="1"/>
    </xf>
    <xf numFmtId="0" fontId="174" fillId="0" borderId="35" xfId="0" applyFont="1" applyFill="1" applyBorder="1" applyAlignment="1">
      <alignment horizontal="center" vertical="center" wrapText="1"/>
    </xf>
    <xf numFmtId="0" fontId="181" fillId="0" borderId="35" xfId="0" applyFont="1" applyFill="1" applyBorder="1" applyAlignment="1">
      <alignment horizontal="center" vertical="center" wrapText="1"/>
    </xf>
    <xf numFmtId="0" fontId="168" fillId="0" borderId="35" xfId="0" applyFont="1" applyFill="1" applyBorder="1" applyAlignment="1">
      <alignment horizontal="center" vertical="center" wrapText="1"/>
    </xf>
    <xf numFmtId="203" fontId="167" fillId="0" borderId="6" xfId="0" applyNumberFormat="1" applyFont="1" applyFill="1" applyBorder="1" applyAlignment="1">
      <alignment horizontal="right" vertical="center" wrapText="1"/>
    </xf>
    <xf numFmtId="0" fontId="167" fillId="0" borderId="20" xfId="0" applyFont="1" applyFill="1" applyBorder="1" applyAlignment="1">
      <alignment horizontal="left" vertical="center" wrapText="1"/>
    </xf>
    <xf numFmtId="203" fontId="169" fillId="0" borderId="6" xfId="0" applyNumberFormat="1" applyFont="1" applyFill="1" applyBorder="1" applyAlignment="1">
      <alignment horizontal="right" vertical="center" wrapText="1"/>
    </xf>
    <xf numFmtId="0" fontId="167" fillId="0" borderId="0" xfId="0" applyFont="1" applyFill="1" applyBorder="1" applyAlignment="1">
      <alignment horizontal="left" vertical="center" wrapText="1" indent="1"/>
    </xf>
    <xf numFmtId="0" fontId="169" fillId="0" borderId="0" xfId="0" applyFont="1" applyFill="1" applyBorder="1" applyAlignment="1">
      <alignment horizontal="left" vertical="center" wrapText="1" indent="1"/>
    </xf>
    <xf numFmtId="203" fontId="171" fillId="0" borderId="6" xfId="0" applyNumberFormat="1" applyFont="1" applyFill="1" applyBorder="1" applyAlignment="1">
      <alignment horizontal="right" vertical="center" wrapText="1"/>
    </xf>
    <xf numFmtId="203" fontId="167" fillId="0" borderId="0" xfId="0" applyNumberFormat="1" applyFont="1" applyFill="1" applyBorder="1"/>
    <xf numFmtId="203" fontId="174" fillId="0" borderId="0" xfId="0" applyNumberFormat="1" applyFont="1" applyFill="1" applyBorder="1" applyAlignment="1">
      <alignment horizontal="center" vertical="center" wrapText="1"/>
    </xf>
    <xf numFmtId="203" fontId="168" fillId="0" borderId="0" xfId="0" applyNumberFormat="1" applyFont="1" applyFill="1" applyBorder="1" applyAlignment="1">
      <alignment horizontal="center" vertical="center" wrapText="1"/>
    </xf>
    <xf numFmtId="203" fontId="174" fillId="0" borderId="35" xfId="0" applyNumberFormat="1" applyFont="1" applyFill="1" applyBorder="1" applyAlignment="1">
      <alignment horizontal="center" vertical="center" wrapText="1"/>
    </xf>
    <xf numFmtId="203" fontId="181" fillId="0" borderId="35" xfId="0" applyNumberFormat="1" applyFont="1" applyFill="1" applyBorder="1" applyAlignment="1">
      <alignment horizontal="center" vertical="center" wrapText="1"/>
    </xf>
    <xf numFmtId="0" fontId="167" fillId="0" borderId="6" xfId="0" applyFont="1" applyFill="1" applyBorder="1" applyAlignment="1">
      <alignment horizontal="right" vertical="center" wrapText="1"/>
    </xf>
    <xf numFmtId="3" fontId="167" fillId="0" borderId="6" xfId="0" applyNumberFormat="1" applyFont="1" applyFill="1" applyBorder="1" applyAlignment="1">
      <alignment horizontal="right" vertical="center" wrapText="1"/>
    </xf>
    <xf numFmtId="3" fontId="171" fillId="0" borderId="6" xfId="0" applyNumberFormat="1" applyFont="1" applyFill="1" applyBorder="1" applyAlignment="1">
      <alignment horizontal="right" vertical="center" wrapText="1"/>
    </xf>
    <xf numFmtId="3" fontId="170" fillId="0" borderId="0" xfId="0" applyNumberFormat="1" applyFont="1" applyFill="1" applyBorder="1" applyAlignment="1">
      <alignment horizontal="right" vertical="center" wrapText="1"/>
    </xf>
    <xf numFmtId="203" fontId="169" fillId="0" borderId="0" xfId="0" applyNumberFormat="1" applyFont="1" applyFill="1" applyBorder="1" applyAlignment="1">
      <alignment horizontal="right" vertical="center" wrapText="1"/>
    </xf>
    <xf numFmtId="0" fontId="171" fillId="0" borderId="6" xfId="0" applyFont="1" applyFill="1" applyBorder="1" applyAlignment="1">
      <alignment horizontal="right" vertical="center" wrapText="1"/>
    </xf>
    <xf numFmtId="0" fontId="167" fillId="0" borderId="6" xfId="0" applyFont="1" applyFill="1" applyBorder="1" applyAlignment="1">
      <alignment horizontal="left" vertical="center" wrapText="1"/>
    </xf>
    <xf numFmtId="0" fontId="171" fillId="0" borderId="6" xfId="0" applyFont="1" applyFill="1" applyBorder="1" applyAlignment="1">
      <alignment horizontal="left" vertical="center" wrapText="1"/>
    </xf>
    <xf numFmtId="165" fontId="167" fillId="0" borderId="6" xfId="0" applyNumberFormat="1" applyFont="1" applyFill="1" applyBorder="1" applyAlignment="1">
      <alignment horizontal="right" vertical="center"/>
    </xf>
    <xf numFmtId="165" fontId="171" fillId="0" borderId="6" xfId="0" applyNumberFormat="1" applyFont="1" applyFill="1" applyBorder="1" applyAlignment="1">
      <alignment horizontal="right" vertical="center"/>
    </xf>
    <xf numFmtId="0" fontId="172" fillId="0" borderId="36" xfId="0" applyFont="1" applyFill="1" applyBorder="1" applyAlignment="1">
      <alignment vertical="center" wrapText="1"/>
    </xf>
    <xf numFmtId="0" fontId="172" fillId="0" borderId="0" xfId="0" applyFont="1" applyFill="1" applyBorder="1" applyAlignment="1" applyProtection="1">
      <alignment horizontal="left" vertical="center" wrapText="1"/>
      <protection locked="0"/>
    </xf>
    <xf numFmtId="0" fontId="167" fillId="0" borderId="20" xfId="0" applyFont="1" applyFill="1" applyBorder="1" applyAlignment="1" applyProtection="1">
      <alignment horizontal="left" vertical="center" wrapText="1"/>
      <protection locked="0"/>
    </xf>
    <xf numFmtId="0" fontId="171" fillId="0" borderId="20" xfId="0" applyFont="1" applyFill="1" applyBorder="1" applyAlignment="1" applyProtection="1">
      <alignment horizontal="left" vertical="center" wrapText="1"/>
      <protection locked="0"/>
    </xf>
    <xf numFmtId="0" fontId="172" fillId="0" borderId="36" xfId="0" applyFont="1" applyFill="1" applyBorder="1" applyAlignment="1" applyProtection="1">
      <alignment horizontal="left" vertical="center" wrapText="1"/>
      <protection locked="0"/>
    </xf>
    <xf numFmtId="0" fontId="172" fillId="0" borderId="20" xfId="0" applyFont="1" applyFill="1" applyBorder="1" applyAlignment="1" applyProtection="1">
      <alignment horizontal="left" vertical="center" wrapText="1"/>
      <protection locked="0"/>
    </xf>
    <xf numFmtId="0" fontId="167" fillId="0" borderId="6" xfId="0" applyFont="1" applyFill="1" applyBorder="1" applyAlignment="1">
      <alignment horizontal="right" vertical="center"/>
    </xf>
    <xf numFmtId="3" fontId="167" fillId="52" borderId="0" xfId="0" applyNumberFormat="1" applyFont="1" applyFill="1" applyBorder="1" applyAlignment="1">
      <alignment horizontal="right" vertical="center"/>
    </xf>
    <xf numFmtId="0" fontId="167" fillId="52" borderId="0" xfId="0" applyFont="1" applyFill="1" applyBorder="1" applyAlignment="1">
      <alignment vertical="center"/>
    </xf>
    <xf numFmtId="0" fontId="167" fillId="0" borderId="20" xfId="0" applyFont="1" applyFill="1" applyBorder="1" applyAlignment="1">
      <alignment vertical="center" wrapText="1"/>
    </xf>
    <xf numFmtId="0" fontId="167" fillId="0" borderId="0" xfId="0" applyFont="1" applyFill="1" applyBorder="1" applyAlignment="1" quotePrefix="1">
      <alignment vertical="center" wrapText="1"/>
    </xf>
    <xf numFmtId="0" fontId="167" fillId="0" borderId="20" xfId="0" applyFont="1" applyFill="1" applyBorder="1" applyAlignment="1" quotePrefix="1">
      <alignment vertical="center" wrapText="1"/>
    </xf>
    <xf numFmtId="0" fontId="171" fillId="0" borderId="0" xfId="0" applyFont="1" applyFill="1" applyBorder="1" applyAlignment="1">
      <alignment vertical="center" wrapText="1"/>
    </xf>
    <xf numFmtId="0" fontId="171" fillId="0" borderId="20" xfId="0" applyFont="1" applyFill="1" applyBorder="1" applyAlignment="1">
      <alignment vertical="center" wrapText="1"/>
    </xf>
    <xf numFmtId="0" fontId="167" fillId="52" borderId="0" xfId="0" applyFont="1" applyFill="1" applyBorder="1" applyAlignment="1">
      <alignment vertical="center" wrapText="1"/>
    </xf>
    <xf numFmtId="0" fontId="172" fillId="0" borderId="36" xfId="0" applyFont="1" applyFill="1" applyBorder="1" applyAlignment="1">
      <alignment horizontal="center" vertical="center" wrapText="1"/>
    </xf>
    <xf numFmtId="0" fontId="171" fillId="0" borderId="20" xfId="0" applyFont="1" applyFill="1" applyBorder="1" applyAlignment="1">
      <alignment horizontal="left" vertical="center" wrapText="1"/>
    </xf>
    <xf numFmtId="0" fontId="170" fillId="0" borderId="20" xfId="0" applyFont="1" applyFill="1" applyBorder="1" applyAlignment="1">
      <alignment horizontal="left" vertical="center" wrapText="1"/>
    </xf>
    <xf numFmtId="0" fontId="167" fillId="0" borderId="20" xfId="0" applyFont="1" applyFill="1" applyBorder="1" applyAlignment="1">
      <alignment vertical="center"/>
    </xf>
    <xf numFmtId="0" fontId="168" fillId="0" borderId="0" xfId="0" applyFont="1" applyFill="1" applyBorder="1" applyAlignment="1">
      <alignment vertical="center" wrapText="1"/>
    </xf>
    <xf numFmtId="0" fontId="168" fillId="0" borderId="20" xfId="0" applyFont="1" applyFill="1" applyBorder="1" applyAlignment="1">
      <alignment vertical="center" wrapText="1"/>
    </xf>
    <xf numFmtId="165" fontId="167" fillId="0" borderId="20" xfId="0" applyNumberFormat="1" applyFont="1" applyFill="1" applyBorder="1" applyAlignment="1">
      <alignment vertical="center"/>
    </xf>
    <xf numFmtId="165" fontId="167" fillId="0" borderId="6" xfId="0" applyNumberFormat="1" applyFont="1" applyFill="1" applyBorder="1" applyAlignment="1">
      <alignment vertical="center"/>
    </xf>
    <xf numFmtId="165" fontId="171" fillId="0" borderId="6" xfId="0" applyNumberFormat="1" applyFont="1" applyFill="1" applyBorder="1" applyAlignment="1">
      <alignment vertical="center"/>
    </xf>
    <xf numFmtId="165" fontId="168" fillId="0" borderId="6" xfId="0" applyNumberFormat="1" applyFont="1" applyFill="1" applyBorder="1" applyAlignment="1">
      <alignment vertical="center"/>
    </xf>
    <xf numFmtId="0" fontId="168" fillId="0" borderId="0" xfId="0" applyFont="1" applyFill="1" applyBorder="1" applyAlignment="1">
      <alignment horizontal="left" vertical="center" wrapText="1"/>
    </xf>
    <xf numFmtId="0" fontId="167" fillId="0" borderId="0" xfId="0" applyFont="1" applyFill="1" applyBorder="1" applyAlignment="1" quotePrefix="1">
      <alignment horizontal="left" vertical="center" wrapText="1"/>
    </xf>
    <xf numFmtId="165" fontId="167" fillId="0" borderId="57" xfId="0" applyNumberFormat="1" applyFont="1" applyFill="1" applyBorder="1" applyAlignment="1">
      <alignment horizontal="right" vertical="center"/>
    </xf>
    <xf numFmtId="165" fontId="167" fillId="0" borderId="42" xfId="0" applyNumberFormat="1" applyFont="1" applyFill="1" applyBorder="1" applyAlignment="1">
      <alignment horizontal="right" vertical="center"/>
    </xf>
    <xf numFmtId="165" fontId="171" fillId="0" borderId="57" xfId="0" applyNumberFormat="1" applyFont="1" applyFill="1" applyBorder="1" applyAlignment="1">
      <alignment horizontal="right" vertical="center"/>
    </xf>
    <xf numFmtId="165" fontId="171" fillId="0" borderId="42" xfId="0" applyNumberFormat="1" applyFont="1" applyFill="1" applyBorder="1" applyAlignment="1">
      <alignment horizontal="right" vertical="center"/>
    </xf>
    <xf numFmtId="165" fontId="167" fillId="0" borderId="57" xfId="0" applyNumberFormat="1" applyFont="1" applyFill="1" applyBorder="1"/>
    <xf numFmtId="165" fontId="167" fillId="0" borderId="6" xfId="0" applyNumberFormat="1" applyFont="1" applyFill="1" applyBorder="1"/>
    <xf numFmtId="165" fontId="167" fillId="0" borderId="42" xfId="0" applyNumberFormat="1" applyFont="1" applyFill="1" applyBorder="1"/>
    <xf numFmtId="0" fontId="171" fillId="0" borderId="35" xfId="0" applyFont="1" applyFill="1" applyBorder="1" applyAlignment="1">
      <alignment horizontal="center" vertical="center"/>
    </xf>
    <xf numFmtId="0" fontId="168" fillId="0" borderId="35" xfId="0" applyFont="1" applyFill="1" applyBorder="1" applyAlignment="1">
      <alignment horizontal="center" vertical="center"/>
    </xf>
    <xf numFmtId="0" fontId="168" fillId="0" borderId="16" xfId="0" applyFont="1" applyFill="1" applyBorder="1" applyAlignment="1">
      <alignment vertical="center" wrapText="1"/>
    </xf>
    <xf numFmtId="0" fontId="168" fillId="0" borderId="36" xfId="0" applyFont="1" applyFill="1" applyBorder="1" applyAlignment="1">
      <alignment vertical="center" wrapText="1"/>
    </xf>
    <xf numFmtId="0" fontId="171" fillId="0" borderId="54" xfId="0" applyFont="1" applyFill="1" applyBorder="1" applyAlignment="1">
      <alignment horizontal="center" vertical="center" wrapText="1"/>
    </xf>
    <xf numFmtId="0" fontId="171" fillId="0" borderId="35" xfId="0" applyFont="1" applyFill="1" applyBorder="1" applyAlignment="1">
      <alignment horizontal="center" vertical="center" wrapText="1"/>
    </xf>
    <xf numFmtId="0" fontId="171" fillId="0" borderId="43" xfId="0" applyFont="1" applyFill="1" applyBorder="1" applyAlignment="1">
      <alignment horizontal="center" vertical="center" wrapText="1"/>
    </xf>
    <xf numFmtId="0" fontId="168" fillId="0" borderId="20" xfId="0" applyFont="1" applyFill="1" applyBorder="1" applyAlignment="1">
      <alignment horizontal="left" vertical="center" wrapText="1"/>
    </xf>
    <xf numFmtId="165" fontId="168" fillId="0" borderId="57" xfId="0" applyNumberFormat="1" applyFont="1" applyFill="1" applyBorder="1" applyAlignment="1">
      <alignment horizontal="right" vertical="center"/>
    </xf>
    <xf numFmtId="165" fontId="168" fillId="0" borderId="6" xfId="0" applyNumberFormat="1" applyFont="1" applyFill="1" applyBorder="1"/>
    <xf numFmtId="165" fontId="168" fillId="0" borderId="42" xfId="0" applyNumberFormat="1" applyFont="1" applyFill="1" applyBorder="1" applyAlignment="1">
      <alignment horizontal="right" vertical="center"/>
    </xf>
    <xf numFmtId="0" fontId="171" fillId="0" borderId="35" xfId="0" applyFont="1" applyFill="1" applyBorder="1" applyAlignment="1" applyProtection="1">
      <alignment horizontal="center" vertical="center"/>
      <protection locked="0"/>
    </xf>
    <xf numFmtId="0" fontId="168" fillId="0" borderId="35" xfId="0" applyFont="1" applyFill="1" applyBorder="1" applyAlignment="1" applyProtection="1">
      <alignment horizontal="center" vertical="center"/>
      <protection locked="0"/>
    </xf>
    <xf numFmtId="0" fontId="168" fillId="0" borderId="16" xfId="0" applyFont="1" applyFill="1" applyBorder="1" applyAlignment="1" applyProtection="1">
      <alignment horizontal="left" vertical="center" wrapText="1"/>
      <protection locked="0"/>
    </xf>
    <xf numFmtId="0" fontId="168" fillId="0" borderId="0" xfId="0" applyFont="1" applyFill="1" applyBorder="1" applyAlignment="1" applyProtection="1">
      <alignment horizontal="left" vertical="center" wrapText="1"/>
      <protection locked="0"/>
    </xf>
    <xf numFmtId="0" fontId="171" fillId="0" borderId="0" xfId="0" applyFont="1" applyFill="1" applyBorder="1" applyAlignment="1">
      <alignment horizontal="center" vertical="center" wrapText="1"/>
    </xf>
    <xf numFmtId="0" fontId="167" fillId="0" borderId="38" xfId="0" applyFont="1" applyFill="1" applyBorder="1" applyAlignment="1">
      <alignment vertical="center" wrapText="1"/>
    </xf>
    <xf numFmtId="0" fontId="167" fillId="0" borderId="58" xfId="0" applyFont="1" applyFill="1" applyBorder="1" applyAlignment="1">
      <alignment vertical="center" wrapText="1"/>
    </xf>
    <xf numFmtId="165" fontId="167" fillId="0" borderId="37" xfId="0" applyNumberFormat="1" applyFont="1" applyFill="1" applyBorder="1" applyAlignment="1">
      <alignment vertical="center"/>
    </xf>
    <xf numFmtId="0" fontId="171" fillId="0" borderId="0" xfId="0" applyFont="1" applyFill="1" applyBorder="1" applyAlignment="1">
      <alignment horizontal="center" vertical="center" wrapText="1"/>
    </xf>
    <xf numFmtId="0" fontId="168" fillId="0" borderId="0" xfId="0" applyFont="1" applyFill="1" applyBorder="1" applyAlignment="1">
      <alignment horizontal="center" vertical="center" wrapText="1"/>
    </xf>
    <xf numFmtId="165" fontId="168" fillId="0" borderId="6" xfId="0" applyNumberFormat="1" applyFont="1" applyFill="1" applyBorder="1" applyAlignment="1">
      <alignment horizontal="right" vertical="center"/>
    </xf>
    <xf numFmtId="0" fontId="168" fillId="52" borderId="0" xfId="0" applyFont="1" applyFill="1"/>
    <xf numFmtId="165" fontId="167" fillId="0" borderId="6" xfId="0" applyNumberFormat="1" applyFont="1" applyFill="1" applyBorder="1" applyAlignment="1">
      <alignment horizontal="right" vertical="center"/>
    </xf>
    <xf numFmtId="0" fontId="171" fillId="0" borderId="57" xfId="0" applyFont="1" applyFill="1" applyBorder="1" applyAlignment="1">
      <alignment horizontal="center" vertical="center" wrapText="1"/>
    </xf>
    <xf numFmtId="0" fontId="171" fillId="0" borderId="6" xfId="0" applyFont="1" applyFill="1" applyBorder="1" applyAlignment="1">
      <alignment horizontal="center" vertical="center" wrapText="1"/>
    </xf>
    <xf numFmtId="0" fontId="171" fillId="0" borderId="42" xfId="0" applyFont="1" applyFill="1" applyBorder="1" applyAlignment="1">
      <alignment horizontal="center" vertical="center" wrapText="1"/>
    </xf>
    <xf numFmtId="0" fontId="171" fillId="0" borderId="31" xfId="0" applyFont="1" applyFill="1" applyBorder="1" applyAlignment="1">
      <alignment horizontal="center" vertical="center" wrapText="1"/>
    </xf>
    <xf numFmtId="0" fontId="171" fillId="0" borderId="0" xfId="0" applyFont="1" applyFill="1" applyBorder="1" applyAlignment="1">
      <alignment horizontal="center" vertical="center" wrapText="1"/>
    </xf>
    <xf numFmtId="0" fontId="171" fillId="0" borderId="56" xfId="0" applyFont="1" applyFill="1" applyBorder="1" applyAlignment="1">
      <alignment horizontal="center" vertical="center" wrapText="1"/>
    </xf>
    <xf numFmtId="0" fontId="168" fillId="0" borderId="57" xfId="0" applyFont="1" applyFill="1" applyBorder="1" applyAlignment="1">
      <alignment horizontal="center" vertical="center" wrapText="1"/>
    </xf>
    <xf numFmtId="0" fontId="168" fillId="0" borderId="6" xfId="0" applyFont="1" applyFill="1" applyBorder="1" applyAlignment="1">
      <alignment horizontal="center" vertical="center" wrapText="1"/>
    </xf>
    <xf numFmtId="0" fontId="168" fillId="0" borderId="42" xfId="0" applyFont="1" applyFill="1" applyBorder="1" applyAlignment="1">
      <alignment horizontal="center" vertical="center" wrapText="1"/>
    </xf>
    <xf numFmtId="0" fontId="167" fillId="52" borderId="0" xfId="0" applyFont="1" applyFill="1" applyBorder="1" applyAlignment="1">
      <alignment horizontal="left" vertical="center" wrapText="1"/>
    </xf>
    <xf numFmtId="0" fontId="174" fillId="0" borderId="0" xfId="0" applyFont="1" applyFill="1" applyBorder="1" applyAlignment="1">
      <alignment horizontal="left" vertical="center" wrapText="1"/>
    </xf>
    <xf numFmtId="0" fontId="174" fillId="0" borderId="16" xfId="0" applyFont="1" applyFill="1" applyBorder="1" applyAlignment="1">
      <alignment horizontal="left" vertical="center" wrapText="1"/>
    </xf>
    <xf numFmtId="0" fontId="130" fillId="0" borderId="0" xfId="0" applyFont="1" applyBorder="1" applyAlignment="1">
      <alignment horizontal="center" vertical="center" wrapText="1"/>
    </xf>
    <xf numFmtId="0" fontId="149" fillId="0" borderId="28" xfId="0" applyFont="1" applyBorder="1" applyAlignment="1">
      <alignment horizontal="center" vertical="center" wrapText="1"/>
    </xf>
    <xf numFmtId="0" fontId="149" fillId="0" borderId="28" xfId="0" applyFont="1" applyFill="1" applyBorder="1" applyAlignment="1">
      <alignment horizontal="center" vertical="center" wrapText="1"/>
    </xf>
    <xf numFmtId="0" fontId="130" fillId="0" borderId="28" xfId="0" applyFont="1" applyBorder="1" applyAlignment="1">
      <alignment horizontal="center" vertical="center" wrapText="1"/>
    </xf>
    <xf numFmtId="0" fontId="130" fillId="0" borderId="20" xfId="0" applyFont="1" applyBorder="1" applyAlignment="1">
      <alignment horizontal="center" vertical="center" wrapText="1"/>
    </xf>
    <xf numFmtId="0" fontId="149" fillId="0" borderId="29" xfId="0" applyFont="1" applyBorder="1" applyAlignment="1">
      <alignment horizontal="center" vertical="center" wrapText="1"/>
    </xf>
    <xf numFmtId="0" fontId="130" fillId="0" borderId="29" xfId="0" applyFont="1" applyBorder="1" applyAlignment="1">
      <alignment horizontal="center" vertical="center" wrapText="1"/>
    </xf>
    <xf numFmtId="0" fontId="176" fillId="0" borderId="0" xfId="0" applyFont="1" applyAlignment="1">
      <alignment horizontal="center"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175" fillId="0" borderId="0" xfId="0" applyFont="1" applyAlignment="1">
      <alignment horizontal="center" vertical="center" wrapText="1"/>
    </xf>
    <xf numFmtId="0" fontId="177" fillId="0" borderId="0" xfId="0" applyFont="1" applyAlignment="1">
      <alignment horizontal="center" vertical="center" wrapText="1"/>
    </xf>
    <xf numFmtId="0" fontId="162" fillId="0" borderId="0" xfId="4829" applyFont="1" applyAlignment="1">
      <alignment horizontal="center" vertical="center" wrapText="1" readingOrder="1"/>
      <protection/>
    </xf>
    <xf numFmtId="0" fontId="162" fillId="0" borderId="20" xfId="4829" applyFont="1" applyBorder="1" applyAlignment="1">
      <alignment horizontal="center" vertical="center" wrapText="1" readingOrder="1"/>
      <protection/>
    </xf>
    <xf numFmtId="0" fontId="153" fillId="52" borderId="0" xfId="20" applyFont="1" applyFill="1" applyAlignment="1">
      <alignment horizontal="left" vertical="center" wrapText="1"/>
      <protection/>
    </xf>
    <xf numFmtId="0" fontId="130" fillId="0" borderId="39" xfId="0" applyFont="1" applyBorder="1" applyAlignment="1">
      <alignment horizontal="center" vertical="center" wrapText="1"/>
    </xf>
    <xf numFmtId="0" fontId="130" fillId="0" borderId="6" xfId="0" applyFont="1" applyBorder="1" applyAlignment="1">
      <alignment horizontal="center" vertical="center" wrapText="1"/>
    </xf>
    <xf numFmtId="0" fontId="130" fillId="0" borderId="35" xfId="0" applyFont="1" applyBorder="1" applyAlignment="1">
      <alignment horizontal="center" vertical="center" wrapText="1"/>
    </xf>
    <xf numFmtId="0" fontId="130" fillId="0" borderId="36" xfId="0" applyFont="1" applyBorder="1" applyAlignment="1">
      <alignment horizontal="center" vertical="center" wrapText="1"/>
    </xf>
    <xf numFmtId="0" fontId="149" fillId="0" borderId="39" xfId="0" applyFont="1" applyBorder="1" applyAlignment="1">
      <alignment horizontal="center" vertical="center" wrapText="1"/>
    </xf>
    <xf numFmtId="0" fontId="149" fillId="0" borderId="59" xfId="0" applyFont="1" applyBorder="1" applyAlignment="1">
      <alignment horizontal="center" vertical="center" wrapText="1"/>
    </xf>
    <xf numFmtId="0" fontId="149" fillId="0" borderId="6" xfId="0" applyFont="1" applyBorder="1" applyAlignment="1">
      <alignment horizontal="center" vertical="center" wrapText="1"/>
    </xf>
    <xf numFmtId="0" fontId="149" fillId="0" borderId="35" xfId="0" applyFont="1" applyBorder="1" applyAlignment="1">
      <alignment horizontal="center" vertical="center" wrapText="1"/>
    </xf>
    <xf numFmtId="0" fontId="130" fillId="0" borderId="49" xfId="0" applyFont="1" applyBorder="1" applyAlignment="1">
      <alignment horizontal="center" vertical="center" wrapText="1"/>
    </xf>
    <xf numFmtId="0" fontId="3" fillId="52" borderId="0" xfId="0" applyFont="1" applyFill="1" applyBorder="1" applyAlignment="1">
      <alignment horizontal="left" vertical="center" wrapText="1"/>
    </xf>
    <xf numFmtId="0" fontId="3" fillId="52" borderId="16" xfId="0" applyFont="1" applyFill="1" applyBorder="1" applyAlignment="1">
      <alignment horizontal="left" vertical="center" wrapText="1"/>
    </xf>
    <xf numFmtId="0" fontId="3" fillId="0" borderId="28" xfId="20" applyFont="1" applyBorder="1" applyAlignment="1">
      <alignment horizontal="center" vertical="center" wrapText="1"/>
      <protection/>
    </xf>
    <xf numFmtId="0" fontId="3" fillId="0" borderId="59" xfId="20" applyFont="1" applyBorder="1" applyAlignment="1">
      <alignment horizontal="center" vertical="center" wrapText="1"/>
      <protection/>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cellXfs>
  <cellStyles count="4818">
    <cellStyle name="Normal" xfId="0"/>
    <cellStyle name="Percent" xfId="15"/>
    <cellStyle name="Currency" xfId="16"/>
    <cellStyle name="Currency [0]" xfId="17"/>
    <cellStyle name="Comma" xfId="18"/>
    <cellStyle name="Comma [0]" xfId="19"/>
    <cellStyle name="Normalny 3" xfId="20"/>
    <cellStyle name="%" xfId="21"/>
    <cellStyle name="% 2" xfId="22"/>
    <cellStyle name="??" xfId="23"/>
    <cellStyle name="?? [0]_~ME0858" xfId="24"/>
    <cellStyle name="???[0]_~ME0858" xfId="25"/>
    <cellStyle name="???_~ME0858" xfId="26"/>
    <cellStyle name="??_~ME0858" xfId="27"/>
    <cellStyle name="_080331 Link4_MediaPlan_V-VIII 08" xfId="28"/>
    <cellStyle name="_080407 Link4_MediaPlan_V-VIII 08" xfId="29"/>
    <cellStyle name="_decimal" xfId="30"/>
    <cellStyle name="_decimal_total" xfId="31"/>
    <cellStyle name="_laroux" xfId="32"/>
    <cellStyle name="_MSR zestawy MST GPZU 2007 01 16" xfId="33"/>
    <cellStyle name="_Oferta_PZU_v.5" xfId="34"/>
    <cellStyle name="_PERSONAL" xfId="35"/>
    <cellStyle name="_PZU SA_lokaty" xfId="36"/>
    <cellStyle name="_PZU-MST-ver_20-20070220" xfId="37"/>
    <cellStyle name="_Scenariusze_mcw" xfId="38"/>
    <cellStyle name="_sprzęt_v2.0_PZU PM" xfId="39"/>
    <cellStyle name="_Urzadzenia WAN GPZU MSR 20.06.2005" xfId="40"/>
    <cellStyle name="_Zeszyt1" xfId="41"/>
    <cellStyle name="’Ê‰Ý [0.00]_Region Orders (2)" xfId="42"/>
    <cellStyle name="’Ê‰Ý_Region Orders (2)" xfId="43"/>
    <cellStyle name="¤@¯ë_pldt" xfId="44"/>
    <cellStyle name="•W_Pacific Region P&amp;L" xfId="45"/>
    <cellStyle name="0,0_x000a__x000a_NA_x000a__x000a_" xfId="46"/>
    <cellStyle name="0,0_x000d__x000a_NA_x000d__x000a_" xfId="47"/>
    <cellStyle name="0,0_x000d__x000a_NA_x000d__x000a_ 2" xfId="48"/>
    <cellStyle name="0,0_x000d__x000a_NA_x000d__x000a_ 3" xfId="49"/>
    <cellStyle name="0,0_x000d__x000a_NA_x000d__x000a_ 4" xfId="50"/>
    <cellStyle name="0,0_x000d__x000a_NA_x000d__x000a_ 5" xfId="51"/>
    <cellStyle name="0,0_x000d__x000a_NA_x000d__x000a_ 6" xfId="52"/>
    <cellStyle name="0,0_x000d__x000a_NA_x000d__x000a_ 7" xfId="53"/>
    <cellStyle name="20% - Accent1" xfId="54"/>
    <cellStyle name="20% - Accent1 10" xfId="55"/>
    <cellStyle name="20% - Accent1 11" xfId="56"/>
    <cellStyle name="20% - Accent1 12" xfId="57"/>
    <cellStyle name="20% - Accent1 13" xfId="58"/>
    <cellStyle name="20% - Accent1 14" xfId="59"/>
    <cellStyle name="20% - Accent1 15" xfId="60"/>
    <cellStyle name="20% - Accent1 16" xfId="61"/>
    <cellStyle name="20% - Accent1 17" xfId="62"/>
    <cellStyle name="20% - Accent1 18" xfId="63"/>
    <cellStyle name="20% - Accent1 19" xfId="64"/>
    <cellStyle name="20% - Accent1 2" xfId="65"/>
    <cellStyle name="20% - Accent1 20" xfId="66"/>
    <cellStyle name="20% - Accent1 21" xfId="67"/>
    <cellStyle name="20% - Accent1 22" xfId="68"/>
    <cellStyle name="20% - Accent1 23" xfId="69"/>
    <cellStyle name="20% - Accent1 24" xfId="70"/>
    <cellStyle name="20% - Accent1 25" xfId="71"/>
    <cellStyle name="20% - Accent1 26" xfId="72"/>
    <cellStyle name="20% - Accent1 27" xfId="73"/>
    <cellStyle name="20% - Accent1 28" xfId="74"/>
    <cellStyle name="20% - Accent1 29" xfId="75"/>
    <cellStyle name="20% - Accent1 3" xfId="76"/>
    <cellStyle name="20% - Accent1 30" xfId="77"/>
    <cellStyle name="20% - Accent1 31" xfId="78"/>
    <cellStyle name="20% - Accent1 32" xfId="79"/>
    <cellStyle name="20% - Accent1 33" xfId="80"/>
    <cellStyle name="20% - Accent1 34" xfId="81"/>
    <cellStyle name="20% - Accent1 35" xfId="82"/>
    <cellStyle name="20% - Accent1 36" xfId="83"/>
    <cellStyle name="20% - Accent1 37" xfId="84"/>
    <cellStyle name="20% - Accent1 38" xfId="85"/>
    <cellStyle name="20% - Accent1 39" xfId="86"/>
    <cellStyle name="20% - Accent1 4" xfId="87"/>
    <cellStyle name="20% - Accent1 40" xfId="88"/>
    <cellStyle name="20% - Accent1 41" xfId="89"/>
    <cellStyle name="20% - Accent1 42" xfId="90"/>
    <cellStyle name="20% - Accent1 43" xfId="91"/>
    <cellStyle name="20% - Accent1 44" xfId="92"/>
    <cellStyle name="20% - Accent1 5" xfId="93"/>
    <cellStyle name="20% - Accent1 6" xfId="94"/>
    <cellStyle name="20% - Accent1 7" xfId="95"/>
    <cellStyle name="20% - Accent1 8" xfId="96"/>
    <cellStyle name="20% - Accent1 9" xfId="97"/>
    <cellStyle name="20% - Accent2" xfId="98"/>
    <cellStyle name="20% - Accent2 10" xfId="99"/>
    <cellStyle name="20% - Accent2 11" xfId="100"/>
    <cellStyle name="20% - Accent2 12" xfId="101"/>
    <cellStyle name="20% - Accent2 13" xfId="102"/>
    <cellStyle name="20% - Accent2 14" xfId="103"/>
    <cellStyle name="20% - Accent2 15" xfId="104"/>
    <cellStyle name="20% - Accent2 16" xfId="105"/>
    <cellStyle name="20% - Accent2 17" xfId="106"/>
    <cellStyle name="20% - Accent2 18" xfId="107"/>
    <cellStyle name="20% - Accent2 19" xfId="108"/>
    <cellStyle name="20% - Accent2 2" xfId="109"/>
    <cellStyle name="20% - Accent2 20" xfId="110"/>
    <cellStyle name="20% - Accent2 21" xfId="111"/>
    <cellStyle name="20% - Accent2 22" xfId="112"/>
    <cellStyle name="20% - Accent2 23" xfId="113"/>
    <cellStyle name="20% - Accent2 24" xfId="114"/>
    <cellStyle name="20% - Accent2 25" xfId="115"/>
    <cellStyle name="20% - Accent2 26" xfId="116"/>
    <cellStyle name="20% - Accent2 27" xfId="117"/>
    <cellStyle name="20% - Accent2 28" xfId="118"/>
    <cellStyle name="20% - Accent2 29" xfId="119"/>
    <cellStyle name="20% - Accent2 3" xfId="120"/>
    <cellStyle name="20% - Accent2 30" xfId="121"/>
    <cellStyle name="20% - Accent2 31" xfId="122"/>
    <cellStyle name="20% - Accent2 32" xfId="123"/>
    <cellStyle name="20% - Accent2 33" xfId="124"/>
    <cellStyle name="20% - Accent2 34" xfId="125"/>
    <cellStyle name="20% - Accent2 35" xfId="126"/>
    <cellStyle name="20% - Accent2 36" xfId="127"/>
    <cellStyle name="20% - Accent2 37" xfId="128"/>
    <cellStyle name="20% - Accent2 38" xfId="129"/>
    <cellStyle name="20% - Accent2 39" xfId="130"/>
    <cellStyle name="20% - Accent2 4" xfId="131"/>
    <cellStyle name="20% - Accent2 40" xfId="132"/>
    <cellStyle name="20% - Accent2 41" xfId="133"/>
    <cellStyle name="20% - Accent2 42" xfId="134"/>
    <cellStyle name="20% - Accent2 43" xfId="135"/>
    <cellStyle name="20% - Accent2 44" xfId="136"/>
    <cellStyle name="20% - Accent2 5" xfId="137"/>
    <cellStyle name="20% - Accent2 6" xfId="138"/>
    <cellStyle name="20% - Accent2 7" xfId="139"/>
    <cellStyle name="20% - Accent2 8" xfId="140"/>
    <cellStyle name="20% - Accent2 9" xfId="141"/>
    <cellStyle name="20% - Accent3" xfId="142"/>
    <cellStyle name="20% - Accent3 10" xfId="143"/>
    <cellStyle name="20% - Accent3 11" xfId="144"/>
    <cellStyle name="20% - Accent3 12" xfId="145"/>
    <cellStyle name="20% - Accent3 13" xfId="146"/>
    <cellStyle name="20% - Accent3 14" xfId="147"/>
    <cellStyle name="20% - Accent3 15" xfId="148"/>
    <cellStyle name="20% - Accent3 16" xfId="149"/>
    <cellStyle name="20% - Accent3 17" xfId="150"/>
    <cellStyle name="20% - Accent3 18" xfId="151"/>
    <cellStyle name="20% - Accent3 19" xfId="152"/>
    <cellStyle name="20% - Accent3 2" xfId="153"/>
    <cellStyle name="20% - Accent3 20" xfId="154"/>
    <cellStyle name="20% - Accent3 21" xfId="155"/>
    <cellStyle name="20% - Accent3 22" xfId="156"/>
    <cellStyle name="20% - Accent3 23" xfId="157"/>
    <cellStyle name="20% - Accent3 24" xfId="158"/>
    <cellStyle name="20% - Accent3 25" xfId="159"/>
    <cellStyle name="20% - Accent3 26" xfId="160"/>
    <cellStyle name="20% - Accent3 27" xfId="161"/>
    <cellStyle name="20% - Accent3 28" xfId="162"/>
    <cellStyle name="20% - Accent3 29" xfId="163"/>
    <cellStyle name="20% - Accent3 3" xfId="164"/>
    <cellStyle name="20% - Accent3 30" xfId="165"/>
    <cellStyle name="20% - Accent3 31" xfId="166"/>
    <cellStyle name="20% - Accent3 32" xfId="167"/>
    <cellStyle name="20% - Accent3 33" xfId="168"/>
    <cellStyle name="20% - Accent3 34" xfId="169"/>
    <cellStyle name="20% - Accent3 35" xfId="170"/>
    <cellStyle name="20% - Accent3 36" xfId="171"/>
    <cellStyle name="20% - Accent3 37" xfId="172"/>
    <cellStyle name="20% - Accent3 38" xfId="173"/>
    <cellStyle name="20% - Accent3 39" xfId="174"/>
    <cellStyle name="20% - Accent3 4" xfId="175"/>
    <cellStyle name="20% - Accent3 40" xfId="176"/>
    <cellStyle name="20% - Accent3 41" xfId="177"/>
    <cellStyle name="20% - Accent3 42" xfId="178"/>
    <cellStyle name="20% - Accent3 43" xfId="179"/>
    <cellStyle name="20% - Accent3 44" xfId="180"/>
    <cellStyle name="20% - Accent3 5" xfId="181"/>
    <cellStyle name="20% - Accent3 6" xfId="182"/>
    <cellStyle name="20% - Accent3 7" xfId="183"/>
    <cellStyle name="20% - Accent3 8" xfId="184"/>
    <cellStyle name="20% - Accent3 9" xfId="185"/>
    <cellStyle name="20% - Accent4" xfId="186"/>
    <cellStyle name="20% - Accent4 10" xfId="187"/>
    <cellStyle name="20% - Accent4 11" xfId="188"/>
    <cellStyle name="20% - Accent4 12" xfId="189"/>
    <cellStyle name="20% - Accent4 13" xfId="190"/>
    <cellStyle name="20% - Accent4 14" xfId="191"/>
    <cellStyle name="20% - Accent4 15" xfId="192"/>
    <cellStyle name="20% - Accent4 16" xfId="193"/>
    <cellStyle name="20% - Accent4 17" xfId="194"/>
    <cellStyle name="20% - Accent4 18" xfId="195"/>
    <cellStyle name="20% - Accent4 19" xfId="196"/>
    <cellStyle name="20% - Accent4 2" xfId="197"/>
    <cellStyle name="20% - Accent4 20" xfId="198"/>
    <cellStyle name="20% - Accent4 21" xfId="199"/>
    <cellStyle name="20% - Accent4 22" xfId="200"/>
    <cellStyle name="20% - Accent4 23" xfId="201"/>
    <cellStyle name="20% - Accent4 24" xfId="202"/>
    <cellStyle name="20% - Accent4 25" xfId="203"/>
    <cellStyle name="20% - Accent4 26" xfId="204"/>
    <cellStyle name="20% - Accent4 27" xfId="205"/>
    <cellStyle name="20% - Accent4 28" xfId="206"/>
    <cellStyle name="20% - Accent4 29" xfId="207"/>
    <cellStyle name="20% - Accent4 3" xfId="208"/>
    <cellStyle name="20% - Accent4 30" xfId="209"/>
    <cellStyle name="20% - Accent4 31" xfId="210"/>
    <cellStyle name="20% - Accent4 32" xfId="211"/>
    <cellStyle name="20% - Accent4 33" xfId="212"/>
    <cellStyle name="20% - Accent4 34" xfId="213"/>
    <cellStyle name="20% - Accent4 35" xfId="214"/>
    <cellStyle name="20% - Accent4 36" xfId="215"/>
    <cellStyle name="20% - Accent4 37" xfId="216"/>
    <cellStyle name="20% - Accent4 38" xfId="217"/>
    <cellStyle name="20% - Accent4 39" xfId="218"/>
    <cellStyle name="20% - Accent4 4" xfId="219"/>
    <cellStyle name="20% - Accent4 40" xfId="220"/>
    <cellStyle name="20% - Accent4 41" xfId="221"/>
    <cellStyle name="20% - Accent4 42" xfId="222"/>
    <cellStyle name="20% - Accent4 43" xfId="223"/>
    <cellStyle name="20% - Accent4 44" xfId="224"/>
    <cellStyle name="20% - Accent4 5" xfId="225"/>
    <cellStyle name="20% - Accent4 6" xfId="226"/>
    <cellStyle name="20% - Accent4 7" xfId="227"/>
    <cellStyle name="20% - Accent4 8" xfId="228"/>
    <cellStyle name="20% - Accent4 9" xfId="229"/>
    <cellStyle name="20% - Accent5" xfId="230"/>
    <cellStyle name="20% - Accent5 10" xfId="231"/>
    <cellStyle name="20% - Accent5 11" xfId="232"/>
    <cellStyle name="20% - Accent5 12" xfId="233"/>
    <cellStyle name="20% - Accent5 13" xfId="234"/>
    <cellStyle name="20% - Accent5 14" xfId="235"/>
    <cellStyle name="20% - Accent5 15" xfId="236"/>
    <cellStyle name="20% - Accent5 16" xfId="237"/>
    <cellStyle name="20% - Accent5 17" xfId="238"/>
    <cellStyle name="20% - Accent5 18" xfId="239"/>
    <cellStyle name="20% - Accent5 19" xfId="240"/>
    <cellStyle name="20% - Accent5 2" xfId="241"/>
    <cellStyle name="20% - Accent5 20" xfId="242"/>
    <cellStyle name="20% - Accent5 21" xfId="243"/>
    <cellStyle name="20% - Accent5 22" xfId="244"/>
    <cellStyle name="20% - Accent5 23" xfId="245"/>
    <cellStyle name="20% - Accent5 24" xfId="246"/>
    <cellStyle name="20% - Accent5 25" xfId="247"/>
    <cellStyle name="20% - Accent5 26" xfId="248"/>
    <cellStyle name="20% - Accent5 27" xfId="249"/>
    <cellStyle name="20% - Accent5 28" xfId="250"/>
    <cellStyle name="20% - Accent5 29" xfId="251"/>
    <cellStyle name="20% - Accent5 3" xfId="252"/>
    <cellStyle name="20% - Accent5 30" xfId="253"/>
    <cellStyle name="20% - Accent5 31" xfId="254"/>
    <cellStyle name="20% - Accent5 32" xfId="255"/>
    <cellStyle name="20% - Accent5 33" xfId="256"/>
    <cellStyle name="20% - Accent5 34" xfId="257"/>
    <cellStyle name="20% - Accent5 35" xfId="258"/>
    <cellStyle name="20% - Accent5 36" xfId="259"/>
    <cellStyle name="20% - Accent5 37" xfId="260"/>
    <cellStyle name="20% - Accent5 38" xfId="261"/>
    <cellStyle name="20% - Accent5 39" xfId="262"/>
    <cellStyle name="20% - Accent5 4" xfId="263"/>
    <cellStyle name="20% - Accent5 40" xfId="264"/>
    <cellStyle name="20% - Accent5 41" xfId="265"/>
    <cellStyle name="20% - Accent5 42" xfId="266"/>
    <cellStyle name="20% - Accent5 43" xfId="267"/>
    <cellStyle name="20% - Accent5 44" xfId="268"/>
    <cellStyle name="20% - Accent5 5" xfId="269"/>
    <cellStyle name="20% - Accent5 6" xfId="270"/>
    <cellStyle name="20% - Accent5 7" xfId="271"/>
    <cellStyle name="20% - Accent5 8" xfId="272"/>
    <cellStyle name="20% - Accent5 9" xfId="273"/>
    <cellStyle name="20% - Accent6" xfId="274"/>
    <cellStyle name="20% - Accent6 10" xfId="275"/>
    <cellStyle name="20% - Accent6 11" xfId="276"/>
    <cellStyle name="20% - Accent6 12" xfId="277"/>
    <cellStyle name="20% - Accent6 13" xfId="278"/>
    <cellStyle name="20% - Accent6 14" xfId="279"/>
    <cellStyle name="20% - Accent6 15" xfId="280"/>
    <cellStyle name="20% - Accent6 16" xfId="281"/>
    <cellStyle name="20% - Accent6 17" xfId="282"/>
    <cellStyle name="20% - Accent6 18" xfId="283"/>
    <cellStyle name="20% - Accent6 19" xfId="284"/>
    <cellStyle name="20% - Accent6 2" xfId="285"/>
    <cellStyle name="20% - Accent6 20" xfId="286"/>
    <cellStyle name="20% - Accent6 21" xfId="287"/>
    <cellStyle name="20% - Accent6 22" xfId="288"/>
    <cellStyle name="20% - Accent6 23" xfId="289"/>
    <cellStyle name="20% - Accent6 24" xfId="290"/>
    <cellStyle name="20% - Accent6 25" xfId="291"/>
    <cellStyle name="20% - Accent6 26" xfId="292"/>
    <cellStyle name="20% - Accent6 27" xfId="293"/>
    <cellStyle name="20% - Accent6 28" xfId="294"/>
    <cellStyle name="20% - Accent6 29" xfId="295"/>
    <cellStyle name="20% - Accent6 3" xfId="296"/>
    <cellStyle name="20% - Accent6 30" xfId="297"/>
    <cellStyle name="20% - Accent6 31" xfId="298"/>
    <cellStyle name="20% - Accent6 32" xfId="299"/>
    <cellStyle name="20% - Accent6 33" xfId="300"/>
    <cellStyle name="20% - Accent6 34" xfId="301"/>
    <cellStyle name="20% - Accent6 35" xfId="302"/>
    <cellStyle name="20% - Accent6 36" xfId="303"/>
    <cellStyle name="20% - Accent6 37" xfId="304"/>
    <cellStyle name="20% - Accent6 38" xfId="305"/>
    <cellStyle name="20% - Accent6 39" xfId="306"/>
    <cellStyle name="20% - Accent6 4" xfId="307"/>
    <cellStyle name="20% - Accent6 40" xfId="308"/>
    <cellStyle name="20% - Accent6 41" xfId="309"/>
    <cellStyle name="20% - Accent6 42" xfId="310"/>
    <cellStyle name="20% - Accent6 43" xfId="311"/>
    <cellStyle name="20% - Accent6 44" xfId="312"/>
    <cellStyle name="20% - Accent6 5" xfId="313"/>
    <cellStyle name="20% - Accent6 6" xfId="314"/>
    <cellStyle name="20% - Accent6 7" xfId="315"/>
    <cellStyle name="20% - Accent6 8" xfId="316"/>
    <cellStyle name="20% - Accent6 9" xfId="317"/>
    <cellStyle name="20% - akcent 1 2" xfId="318"/>
    <cellStyle name="20% - akcent 1 2 2" xfId="319"/>
    <cellStyle name="20% - akcent 1 2 2 2" xfId="320"/>
    <cellStyle name="20% - akcent 1 2 3" xfId="321"/>
    <cellStyle name="20% - akcent 1 2 4" xfId="322"/>
    <cellStyle name="20% - akcent 1 2 5" xfId="323"/>
    <cellStyle name="20% - akcent 1 2 6" xfId="324"/>
    <cellStyle name="20% - akcent 1 2_Grupa PZU - MIF - 2010 - 10 - złożenie_v1 - IT projekty koszty stałe" xfId="325"/>
    <cellStyle name="20% - akcent 1 3" xfId="326"/>
    <cellStyle name="20% - akcent 1 3 2" xfId="327"/>
    <cellStyle name="20% - akcent 1 3 3" xfId="328"/>
    <cellStyle name="20% - akcent 1 3 4" xfId="329"/>
    <cellStyle name="20% - akcent 1 3_Grupa PZU - MIF - 2010 - 10 - złożenie_v1 - IT projekty koszty stałe" xfId="330"/>
    <cellStyle name="20% - akcent 1 4" xfId="331"/>
    <cellStyle name="20% - akcent 1 4 2" xfId="332"/>
    <cellStyle name="20% - akcent 1 4 3" xfId="333"/>
    <cellStyle name="20% - akcent 1 4 4" xfId="334"/>
    <cellStyle name="20% - akcent 1 4_Grupa PZU - MIF - 2010 - 10 - złożenie_v1 - IT projekty koszty stałe" xfId="335"/>
    <cellStyle name="20% - akcent 1 5" xfId="336"/>
    <cellStyle name="20% - akcent 1 5 2" xfId="337"/>
    <cellStyle name="20% - akcent 1 5 3" xfId="338"/>
    <cellStyle name="20% - akcent 1 5 4" xfId="339"/>
    <cellStyle name="20% - akcent 1 5_Grupa PZU - MIF - 2010 - 10 - złożenie_v1 - IT projekty koszty stałe" xfId="340"/>
    <cellStyle name="20% - akcent 1 6" xfId="341"/>
    <cellStyle name="20% - akcent 1 7" xfId="342"/>
    <cellStyle name="20% - akcent 1 8" xfId="343"/>
    <cellStyle name="20% - akcent 1 9" xfId="344"/>
    <cellStyle name="20% - akcent 2 2" xfId="345"/>
    <cellStyle name="20% - akcent 2 2 2" xfId="346"/>
    <cellStyle name="20% - akcent 2 2 2 2" xfId="347"/>
    <cellStyle name="20% - akcent 2 2 3" xfId="348"/>
    <cellStyle name="20% - akcent 2 2 4" xfId="349"/>
    <cellStyle name="20% - akcent 2 2 5" xfId="350"/>
    <cellStyle name="20% - akcent 2 2 6" xfId="351"/>
    <cellStyle name="20% - akcent 2 2_Grupa PZU - MIF - 2010 - 10 - złożenie_v1 - IT projekty koszty stałe" xfId="352"/>
    <cellStyle name="20% - akcent 2 3" xfId="353"/>
    <cellStyle name="20% - akcent 2 3 2" xfId="354"/>
    <cellStyle name="20% - akcent 2 3 3" xfId="355"/>
    <cellStyle name="20% - akcent 2 3 4" xfId="356"/>
    <cellStyle name="20% - akcent 2 3_Grupa PZU - MIF - 2010 - 10 - złożenie_v1 - IT projekty koszty stałe" xfId="357"/>
    <cellStyle name="20% - akcent 2 4" xfId="358"/>
    <cellStyle name="20% - akcent 2 4 2" xfId="359"/>
    <cellStyle name="20% - akcent 2 4 3" xfId="360"/>
    <cellStyle name="20% - akcent 2 4 4" xfId="361"/>
    <cellStyle name="20% - akcent 2 4_Grupa PZU - MIF - 2010 - 10 - złożenie_v1 - IT projekty koszty stałe" xfId="362"/>
    <cellStyle name="20% - akcent 2 5" xfId="363"/>
    <cellStyle name="20% - akcent 2 5 2" xfId="364"/>
    <cellStyle name="20% - akcent 2 5 3" xfId="365"/>
    <cellStyle name="20% - akcent 2 5 4" xfId="366"/>
    <cellStyle name="20% - akcent 2 5_Grupa PZU - MIF - 2010 - 10 - złożenie_v1 - IT projekty koszty stałe" xfId="367"/>
    <cellStyle name="20% - akcent 2 6" xfId="368"/>
    <cellStyle name="20% - akcent 2 7" xfId="369"/>
    <cellStyle name="20% - akcent 2 8" xfId="370"/>
    <cellStyle name="20% - akcent 2 9" xfId="371"/>
    <cellStyle name="20% - akcent 3 2" xfId="372"/>
    <cellStyle name="20% - akcent 3 2 2" xfId="373"/>
    <cellStyle name="20% - akcent 3 2 2 2" xfId="374"/>
    <cellStyle name="20% - akcent 3 2 3" xfId="375"/>
    <cellStyle name="20% - akcent 3 2 4" xfId="376"/>
    <cellStyle name="20% - akcent 3 2 5" xfId="377"/>
    <cellStyle name="20% - akcent 3 2 6" xfId="378"/>
    <cellStyle name="20% - akcent 3 2_Grupa PZU - MIF - 2010 - 10 - złożenie_v1 - IT projekty koszty stałe" xfId="379"/>
    <cellStyle name="20% - akcent 3 3" xfId="380"/>
    <cellStyle name="20% - akcent 3 3 2" xfId="381"/>
    <cellStyle name="20% - akcent 3 3 3" xfId="382"/>
    <cellStyle name="20% - akcent 3 3 4" xfId="383"/>
    <cellStyle name="20% - akcent 3 3_Grupa PZU - MIF - 2010 - 10 - złożenie_v1 - IT projekty koszty stałe" xfId="384"/>
    <cellStyle name="20% - akcent 3 4" xfId="385"/>
    <cellStyle name="20% - akcent 3 4 2" xfId="386"/>
    <cellStyle name="20% - akcent 3 4 3" xfId="387"/>
    <cellStyle name="20% - akcent 3 4 4" xfId="388"/>
    <cellStyle name="20% - akcent 3 4_Grupa PZU - MIF - 2010 - 10 - złożenie_v1 - IT projekty koszty stałe" xfId="389"/>
    <cellStyle name="20% - akcent 3 5" xfId="390"/>
    <cellStyle name="20% - akcent 3 5 2" xfId="391"/>
    <cellStyle name="20% - akcent 3 5 3" xfId="392"/>
    <cellStyle name="20% - akcent 3 5 4" xfId="393"/>
    <cellStyle name="20% - akcent 3 5_Grupa PZU - MIF - 2010 - 10 - złożenie_v1 - IT projekty koszty stałe" xfId="394"/>
    <cellStyle name="20% - akcent 3 6" xfId="395"/>
    <cellStyle name="20% - akcent 3 7" xfId="396"/>
    <cellStyle name="20% - akcent 3 8" xfId="397"/>
    <cellStyle name="20% - akcent 3 9" xfId="398"/>
    <cellStyle name="20% - akcent 4 2" xfId="399"/>
    <cellStyle name="20% - akcent 4 2 2" xfId="400"/>
    <cellStyle name="20% - akcent 4 2 2 2" xfId="401"/>
    <cellStyle name="20% - akcent 4 2 3" xfId="402"/>
    <cellStyle name="20% - akcent 4 2 4" xfId="403"/>
    <cellStyle name="20% - akcent 4 2 5" xfId="404"/>
    <cellStyle name="20% - akcent 4 2 6" xfId="405"/>
    <cellStyle name="20% - akcent 4 2_Grupa PZU - MIF - 2010 - 10 - złożenie_v1 - IT projekty koszty stałe" xfId="406"/>
    <cellStyle name="20% - akcent 4 3" xfId="407"/>
    <cellStyle name="20% - akcent 4 3 2" xfId="408"/>
    <cellStyle name="20% - akcent 4 3 3" xfId="409"/>
    <cellStyle name="20% - akcent 4 3 4" xfId="410"/>
    <cellStyle name="20% - akcent 4 3_Grupa PZU - MIF - 2010 - 10 - złożenie_v1 - IT projekty koszty stałe" xfId="411"/>
    <cellStyle name="20% - akcent 4 4" xfId="412"/>
    <cellStyle name="20% - akcent 4 4 2" xfId="413"/>
    <cellStyle name="20% - akcent 4 4 3" xfId="414"/>
    <cellStyle name="20% - akcent 4 4 4" xfId="415"/>
    <cellStyle name="20% - akcent 4 4_Grupa PZU - MIF - 2010 - 10 - złożenie_v1 - IT projekty koszty stałe" xfId="416"/>
    <cellStyle name="20% - akcent 4 5" xfId="417"/>
    <cellStyle name="20% - akcent 4 5 2" xfId="418"/>
    <cellStyle name="20% - akcent 4 5 3" xfId="419"/>
    <cellStyle name="20% - akcent 4 5 4" xfId="420"/>
    <cellStyle name="20% - akcent 4 5_Grupa PZU - MIF - 2010 - 10 - złożenie_v1 - IT projekty koszty stałe" xfId="421"/>
    <cellStyle name="20% - akcent 4 6" xfId="422"/>
    <cellStyle name="20% - akcent 4 7" xfId="423"/>
    <cellStyle name="20% - akcent 4 8" xfId="424"/>
    <cellStyle name="20% - akcent 4 9" xfId="425"/>
    <cellStyle name="20% - akcent 5 2" xfId="426"/>
    <cellStyle name="20% - akcent 5 2 2" xfId="427"/>
    <cellStyle name="20% - akcent 5 2 2 2" xfId="428"/>
    <cellStyle name="20% - akcent 5 2 3" xfId="429"/>
    <cellStyle name="20% - akcent 5 2 4" xfId="430"/>
    <cellStyle name="20% - akcent 5 2 5" xfId="431"/>
    <cellStyle name="20% - akcent 5 2 6" xfId="432"/>
    <cellStyle name="20% - akcent 5 2_Grupa PZU - MIF - 2010 - 10 - złożenie_v1 - IT projekty koszty stałe" xfId="433"/>
    <cellStyle name="20% - akcent 5 3" xfId="434"/>
    <cellStyle name="20% - akcent 5 3 2" xfId="435"/>
    <cellStyle name="20% - akcent 5 3 3" xfId="436"/>
    <cellStyle name="20% - akcent 5 3 4" xfId="437"/>
    <cellStyle name="20% - akcent 5 3_Grupa PZU - MIF - 2010 - 10 - złożenie_v1 - IT projekty koszty stałe" xfId="438"/>
    <cellStyle name="20% - akcent 5 4" xfId="439"/>
    <cellStyle name="20% - akcent 5 4 2" xfId="440"/>
    <cellStyle name="20% - akcent 5 4 3" xfId="441"/>
    <cellStyle name="20% - akcent 5 4 4" xfId="442"/>
    <cellStyle name="20% - akcent 5 4_Grupa PZU - MIF - 2010 - 10 - złożenie_v1 - IT projekty koszty stałe" xfId="443"/>
    <cellStyle name="20% - akcent 5 5" xfId="444"/>
    <cellStyle name="20% - akcent 5 5 2" xfId="445"/>
    <cellStyle name="20% - akcent 5 5 3" xfId="446"/>
    <cellStyle name="20% - akcent 5 5 4" xfId="447"/>
    <cellStyle name="20% - akcent 5 5_Grupa PZU - MIF - 2010 - 10 - złożenie_v1 - IT projekty koszty stałe" xfId="448"/>
    <cellStyle name="20% - akcent 5 6" xfId="449"/>
    <cellStyle name="20% - akcent 5 7" xfId="450"/>
    <cellStyle name="20% - akcent 5 8" xfId="451"/>
    <cellStyle name="20% - akcent 5 9" xfId="452"/>
    <cellStyle name="20% - akcent 6 2" xfId="453"/>
    <cellStyle name="20% - akcent 6 2 2" xfId="454"/>
    <cellStyle name="20% - akcent 6 2 2 2" xfId="455"/>
    <cellStyle name="20% - akcent 6 2 3" xfId="456"/>
    <cellStyle name="20% - akcent 6 2 4" xfId="457"/>
    <cellStyle name="20% - akcent 6 2 5" xfId="458"/>
    <cellStyle name="20% - akcent 6 2 6" xfId="459"/>
    <cellStyle name="20% - akcent 6 2_Grupa PZU - MIF - 2010 - 10 - złożenie_v1 - IT projekty koszty stałe" xfId="460"/>
    <cellStyle name="20% - akcent 6 3" xfId="461"/>
    <cellStyle name="20% - akcent 6 3 2" xfId="462"/>
    <cellStyle name="20% - akcent 6 3 3" xfId="463"/>
    <cellStyle name="20% - akcent 6 3 4" xfId="464"/>
    <cellStyle name="20% - akcent 6 3_Grupa PZU - MIF - 2010 - 10 - złożenie_v1 - IT projekty koszty stałe" xfId="465"/>
    <cellStyle name="20% - akcent 6 4" xfId="466"/>
    <cellStyle name="20% - akcent 6 4 2" xfId="467"/>
    <cellStyle name="20% - akcent 6 4 3" xfId="468"/>
    <cellStyle name="20% - akcent 6 4 4" xfId="469"/>
    <cellStyle name="20% - akcent 6 4_Grupa PZU - MIF - 2010 - 10 - złożenie_v1 - IT projekty koszty stałe" xfId="470"/>
    <cellStyle name="20% - akcent 6 5" xfId="471"/>
    <cellStyle name="20% - akcent 6 5 2" xfId="472"/>
    <cellStyle name="20% - akcent 6 5 3" xfId="473"/>
    <cellStyle name="20% - akcent 6 5 4" xfId="474"/>
    <cellStyle name="20% - akcent 6 5_Grupa PZU - MIF - 2010 - 10 - złożenie_v1 - IT projekty koszty stałe" xfId="475"/>
    <cellStyle name="20% - akcent 6 6" xfId="476"/>
    <cellStyle name="20% - akcent 6 7" xfId="477"/>
    <cellStyle name="20% - akcent 6 8" xfId="478"/>
    <cellStyle name="20% - akcent 6 9" xfId="479"/>
    <cellStyle name="³f¹ô[0]_pldt" xfId="480"/>
    <cellStyle name="³f¹ô_pldt" xfId="481"/>
    <cellStyle name="40% - Accent1" xfId="482"/>
    <cellStyle name="40% - Accent1 10" xfId="483"/>
    <cellStyle name="40% - Accent1 11" xfId="484"/>
    <cellStyle name="40% - Accent1 12" xfId="485"/>
    <cellStyle name="40% - Accent1 13" xfId="486"/>
    <cellStyle name="40% - Accent1 14" xfId="487"/>
    <cellStyle name="40% - Accent1 15" xfId="488"/>
    <cellStyle name="40% - Accent1 16" xfId="489"/>
    <cellStyle name="40% - Accent1 17" xfId="490"/>
    <cellStyle name="40% - Accent1 18" xfId="491"/>
    <cellStyle name="40% - Accent1 19" xfId="492"/>
    <cellStyle name="40% - Accent1 2" xfId="493"/>
    <cellStyle name="40% - Accent1 20" xfId="494"/>
    <cellStyle name="40% - Accent1 21" xfId="495"/>
    <cellStyle name="40% - Accent1 22" xfId="496"/>
    <cellStyle name="40% - Accent1 23" xfId="497"/>
    <cellStyle name="40% - Accent1 24" xfId="498"/>
    <cellStyle name="40% - Accent1 25" xfId="499"/>
    <cellStyle name="40% - Accent1 26" xfId="500"/>
    <cellStyle name="40% - Accent1 27" xfId="501"/>
    <cellStyle name="40% - Accent1 28" xfId="502"/>
    <cellStyle name="40% - Accent1 29" xfId="503"/>
    <cellStyle name="40% - Accent1 3" xfId="504"/>
    <cellStyle name="40% - Accent1 30" xfId="505"/>
    <cellStyle name="40% - Accent1 31" xfId="506"/>
    <cellStyle name="40% - Accent1 32" xfId="507"/>
    <cellStyle name="40% - Accent1 33" xfId="508"/>
    <cellStyle name="40% - Accent1 34" xfId="509"/>
    <cellStyle name="40% - Accent1 35" xfId="510"/>
    <cellStyle name="40% - Accent1 36" xfId="511"/>
    <cellStyle name="40% - Accent1 37" xfId="512"/>
    <cellStyle name="40% - Accent1 38" xfId="513"/>
    <cellStyle name="40% - Accent1 39" xfId="514"/>
    <cellStyle name="40% - Accent1 4" xfId="515"/>
    <cellStyle name="40% - Accent1 40" xfId="516"/>
    <cellStyle name="40% - Accent1 41" xfId="517"/>
    <cellStyle name="40% - Accent1 42" xfId="518"/>
    <cellStyle name="40% - Accent1 43" xfId="519"/>
    <cellStyle name="40% - Accent1 44" xfId="520"/>
    <cellStyle name="40% - Accent1 5" xfId="521"/>
    <cellStyle name="40% - Accent1 6" xfId="522"/>
    <cellStyle name="40% - Accent1 7" xfId="523"/>
    <cellStyle name="40% - Accent1 8" xfId="524"/>
    <cellStyle name="40% - Accent1 9" xfId="525"/>
    <cellStyle name="40% - Accent2" xfId="526"/>
    <cellStyle name="40% - Accent2 10" xfId="527"/>
    <cellStyle name="40% - Accent2 11" xfId="528"/>
    <cellStyle name="40% - Accent2 12" xfId="529"/>
    <cellStyle name="40% - Accent2 13" xfId="530"/>
    <cellStyle name="40% - Accent2 14" xfId="531"/>
    <cellStyle name="40% - Accent2 15" xfId="532"/>
    <cellStyle name="40% - Accent2 16" xfId="533"/>
    <cellStyle name="40% - Accent2 17" xfId="534"/>
    <cellStyle name="40% - Accent2 18" xfId="535"/>
    <cellStyle name="40% - Accent2 19" xfId="536"/>
    <cellStyle name="40% - Accent2 2" xfId="537"/>
    <cellStyle name="40% - Accent2 20" xfId="538"/>
    <cellStyle name="40% - Accent2 21" xfId="539"/>
    <cellStyle name="40% - Accent2 22" xfId="540"/>
    <cellStyle name="40% - Accent2 23" xfId="541"/>
    <cellStyle name="40% - Accent2 24" xfId="542"/>
    <cellStyle name="40% - Accent2 25" xfId="543"/>
    <cellStyle name="40% - Accent2 26" xfId="544"/>
    <cellStyle name="40% - Accent2 27" xfId="545"/>
    <cellStyle name="40% - Accent2 28" xfId="546"/>
    <cellStyle name="40% - Accent2 29" xfId="547"/>
    <cellStyle name="40% - Accent2 3" xfId="548"/>
    <cellStyle name="40% - Accent2 30" xfId="549"/>
    <cellStyle name="40% - Accent2 31" xfId="550"/>
    <cellStyle name="40% - Accent2 32" xfId="551"/>
    <cellStyle name="40% - Accent2 33" xfId="552"/>
    <cellStyle name="40% - Accent2 34" xfId="553"/>
    <cellStyle name="40% - Accent2 35" xfId="554"/>
    <cellStyle name="40% - Accent2 36" xfId="555"/>
    <cellStyle name="40% - Accent2 37" xfId="556"/>
    <cellStyle name="40% - Accent2 38" xfId="557"/>
    <cellStyle name="40% - Accent2 39" xfId="558"/>
    <cellStyle name="40% - Accent2 4" xfId="559"/>
    <cellStyle name="40% - Accent2 40" xfId="560"/>
    <cellStyle name="40% - Accent2 41" xfId="561"/>
    <cellStyle name="40% - Accent2 42" xfId="562"/>
    <cellStyle name="40% - Accent2 43" xfId="563"/>
    <cellStyle name="40% - Accent2 44" xfId="564"/>
    <cellStyle name="40% - Accent2 5" xfId="565"/>
    <cellStyle name="40% - Accent2 6" xfId="566"/>
    <cellStyle name="40% - Accent2 7" xfId="567"/>
    <cellStyle name="40% - Accent2 8" xfId="568"/>
    <cellStyle name="40% - Accent2 9" xfId="569"/>
    <cellStyle name="40% - Accent3" xfId="570"/>
    <cellStyle name="40% - Accent3 10" xfId="571"/>
    <cellStyle name="40% - Accent3 11" xfId="572"/>
    <cellStyle name="40% - Accent3 12" xfId="573"/>
    <cellStyle name="40% - Accent3 13" xfId="574"/>
    <cellStyle name="40% - Accent3 14" xfId="575"/>
    <cellStyle name="40% - Accent3 15" xfId="576"/>
    <cellStyle name="40% - Accent3 16" xfId="577"/>
    <cellStyle name="40% - Accent3 17" xfId="578"/>
    <cellStyle name="40% - Accent3 18" xfId="579"/>
    <cellStyle name="40% - Accent3 19" xfId="580"/>
    <cellStyle name="40% - Accent3 2" xfId="581"/>
    <cellStyle name="40% - Accent3 20" xfId="582"/>
    <cellStyle name="40% - Accent3 21" xfId="583"/>
    <cellStyle name="40% - Accent3 22" xfId="584"/>
    <cellStyle name="40% - Accent3 23" xfId="585"/>
    <cellStyle name="40% - Accent3 24" xfId="586"/>
    <cellStyle name="40% - Accent3 25" xfId="587"/>
    <cellStyle name="40% - Accent3 26" xfId="588"/>
    <cellStyle name="40% - Accent3 27" xfId="589"/>
    <cellStyle name="40% - Accent3 28" xfId="590"/>
    <cellStyle name="40% - Accent3 29" xfId="591"/>
    <cellStyle name="40% - Accent3 3" xfId="592"/>
    <cellStyle name="40% - Accent3 30" xfId="593"/>
    <cellStyle name="40% - Accent3 31" xfId="594"/>
    <cellStyle name="40% - Accent3 32" xfId="595"/>
    <cellStyle name="40% - Accent3 33" xfId="596"/>
    <cellStyle name="40% - Accent3 34" xfId="597"/>
    <cellStyle name="40% - Accent3 35" xfId="598"/>
    <cellStyle name="40% - Accent3 36" xfId="599"/>
    <cellStyle name="40% - Accent3 37" xfId="600"/>
    <cellStyle name="40% - Accent3 38" xfId="601"/>
    <cellStyle name="40% - Accent3 39" xfId="602"/>
    <cellStyle name="40% - Accent3 4" xfId="603"/>
    <cellStyle name="40% - Accent3 40" xfId="604"/>
    <cellStyle name="40% - Accent3 41" xfId="605"/>
    <cellStyle name="40% - Accent3 42" xfId="606"/>
    <cellStyle name="40% - Accent3 43" xfId="607"/>
    <cellStyle name="40% - Accent3 44" xfId="608"/>
    <cellStyle name="40% - Accent3 5" xfId="609"/>
    <cellStyle name="40% - Accent3 6" xfId="610"/>
    <cellStyle name="40% - Accent3 7" xfId="611"/>
    <cellStyle name="40% - Accent3 8" xfId="612"/>
    <cellStyle name="40% - Accent3 9" xfId="613"/>
    <cellStyle name="40% - Accent4" xfId="614"/>
    <cellStyle name="40% - Accent4 10" xfId="615"/>
    <cellStyle name="40% - Accent4 11" xfId="616"/>
    <cellStyle name="40% - Accent4 12" xfId="617"/>
    <cellStyle name="40% - Accent4 13" xfId="618"/>
    <cellStyle name="40% - Accent4 14" xfId="619"/>
    <cellStyle name="40% - Accent4 15" xfId="620"/>
    <cellStyle name="40% - Accent4 16" xfId="621"/>
    <cellStyle name="40% - Accent4 17" xfId="622"/>
    <cellStyle name="40% - Accent4 18" xfId="623"/>
    <cellStyle name="40% - Accent4 19" xfId="624"/>
    <cellStyle name="40% - Accent4 2" xfId="625"/>
    <cellStyle name="40% - Accent4 20" xfId="626"/>
    <cellStyle name="40% - Accent4 21" xfId="627"/>
    <cellStyle name="40% - Accent4 22" xfId="628"/>
    <cellStyle name="40% - Accent4 23" xfId="629"/>
    <cellStyle name="40% - Accent4 24" xfId="630"/>
    <cellStyle name="40% - Accent4 25" xfId="631"/>
    <cellStyle name="40% - Accent4 26" xfId="632"/>
    <cellStyle name="40% - Accent4 27" xfId="633"/>
    <cellStyle name="40% - Accent4 28" xfId="634"/>
    <cellStyle name="40% - Accent4 29" xfId="635"/>
    <cellStyle name="40% - Accent4 3" xfId="636"/>
    <cellStyle name="40% - Accent4 30" xfId="637"/>
    <cellStyle name="40% - Accent4 31" xfId="638"/>
    <cellStyle name="40% - Accent4 32" xfId="639"/>
    <cellStyle name="40% - Accent4 33" xfId="640"/>
    <cellStyle name="40% - Accent4 34" xfId="641"/>
    <cellStyle name="40% - Accent4 35" xfId="642"/>
    <cellStyle name="40% - Accent4 36" xfId="643"/>
    <cellStyle name="40% - Accent4 37" xfId="644"/>
    <cellStyle name="40% - Accent4 38" xfId="645"/>
    <cellStyle name="40% - Accent4 39" xfId="646"/>
    <cellStyle name="40% - Accent4 4" xfId="647"/>
    <cellStyle name="40% - Accent4 40" xfId="648"/>
    <cellStyle name="40% - Accent4 41" xfId="649"/>
    <cellStyle name="40% - Accent4 42" xfId="650"/>
    <cellStyle name="40% - Accent4 43" xfId="651"/>
    <cellStyle name="40% - Accent4 44" xfId="652"/>
    <cellStyle name="40% - Accent4 5" xfId="653"/>
    <cellStyle name="40% - Accent4 6" xfId="654"/>
    <cellStyle name="40% - Accent4 7" xfId="655"/>
    <cellStyle name="40% - Accent4 8" xfId="656"/>
    <cellStyle name="40% - Accent4 9" xfId="657"/>
    <cellStyle name="40% - Accent5" xfId="658"/>
    <cellStyle name="40% - Accent5 10" xfId="659"/>
    <cellStyle name="40% - Accent5 11" xfId="660"/>
    <cellStyle name="40% - Accent5 12" xfId="661"/>
    <cellStyle name="40% - Accent5 13" xfId="662"/>
    <cellStyle name="40% - Accent5 14" xfId="663"/>
    <cellStyle name="40% - Accent5 15" xfId="664"/>
    <cellStyle name="40% - Accent5 16" xfId="665"/>
    <cellStyle name="40% - Accent5 17" xfId="666"/>
    <cellStyle name="40% - Accent5 18" xfId="667"/>
    <cellStyle name="40% - Accent5 19" xfId="668"/>
    <cellStyle name="40% - Accent5 2" xfId="669"/>
    <cellStyle name="40% - Accent5 20" xfId="670"/>
    <cellStyle name="40% - Accent5 21" xfId="671"/>
    <cellStyle name="40% - Accent5 22" xfId="672"/>
    <cellStyle name="40% - Accent5 23" xfId="673"/>
    <cellStyle name="40% - Accent5 24" xfId="674"/>
    <cellStyle name="40% - Accent5 25" xfId="675"/>
    <cellStyle name="40% - Accent5 26" xfId="676"/>
    <cellStyle name="40% - Accent5 27" xfId="677"/>
    <cellStyle name="40% - Accent5 28" xfId="678"/>
    <cellStyle name="40% - Accent5 29" xfId="679"/>
    <cellStyle name="40% - Accent5 3" xfId="680"/>
    <cellStyle name="40% - Accent5 30" xfId="681"/>
    <cellStyle name="40% - Accent5 31" xfId="682"/>
    <cellStyle name="40% - Accent5 32" xfId="683"/>
    <cellStyle name="40% - Accent5 33" xfId="684"/>
    <cellStyle name="40% - Accent5 34" xfId="685"/>
    <cellStyle name="40% - Accent5 35" xfId="686"/>
    <cellStyle name="40% - Accent5 36" xfId="687"/>
    <cellStyle name="40% - Accent5 37" xfId="688"/>
    <cellStyle name="40% - Accent5 38" xfId="689"/>
    <cellStyle name="40% - Accent5 39" xfId="690"/>
    <cellStyle name="40% - Accent5 4" xfId="691"/>
    <cellStyle name="40% - Accent5 40" xfId="692"/>
    <cellStyle name="40% - Accent5 41" xfId="693"/>
    <cellStyle name="40% - Accent5 42" xfId="694"/>
    <cellStyle name="40% - Accent5 43" xfId="695"/>
    <cellStyle name="40% - Accent5 44" xfId="696"/>
    <cellStyle name="40% - Accent5 5" xfId="697"/>
    <cellStyle name="40% - Accent5 6" xfId="698"/>
    <cellStyle name="40% - Accent5 7" xfId="699"/>
    <cellStyle name="40% - Accent5 8" xfId="700"/>
    <cellStyle name="40% - Accent5 9" xfId="701"/>
    <cellStyle name="40% - Accent6" xfId="702"/>
    <cellStyle name="40% - Accent6 10" xfId="703"/>
    <cellStyle name="40% - Accent6 11" xfId="704"/>
    <cellStyle name="40% - Accent6 12" xfId="705"/>
    <cellStyle name="40% - Accent6 13" xfId="706"/>
    <cellStyle name="40% - Accent6 14" xfId="707"/>
    <cellStyle name="40% - Accent6 15" xfId="708"/>
    <cellStyle name="40% - Accent6 16" xfId="709"/>
    <cellStyle name="40% - Accent6 17" xfId="710"/>
    <cellStyle name="40% - Accent6 18" xfId="711"/>
    <cellStyle name="40% - Accent6 19" xfId="712"/>
    <cellStyle name="40% - Accent6 2" xfId="713"/>
    <cellStyle name="40% - Accent6 20" xfId="714"/>
    <cellStyle name="40% - Accent6 21" xfId="715"/>
    <cellStyle name="40% - Accent6 22" xfId="716"/>
    <cellStyle name="40% - Accent6 23" xfId="717"/>
    <cellStyle name="40% - Accent6 24" xfId="718"/>
    <cellStyle name="40% - Accent6 25" xfId="719"/>
    <cellStyle name="40% - Accent6 26" xfId="720"/>
    <cellStyle name="40% - Accent6 27" xfId="721"/>
    <cellStyle name="40% - Accent6 28" xfId="722"/>
    <cellStyle name="40% - Accent6 29" xfId="723"/>
    <cellStyle name="40% - Accent6 3" xfId="724"/>
    <cellStyle name="40% - Accent6 30" xfId="725"/>
    <cellStyle name="40% - Accent6 31" xfId="726"/>
    <cellStyle name="40% - Accent6 32" xfId="727"/>
    <cellStyle name="40% - Accent6 33" xfId="728"/>
    <cellStyle name="40% - Accent6 34" xfId="729"/>
    <cellStyle name="40% - Accent6 35" xfId="730"/>
    <cellStyle name="40% - Accent6 36" xfId="731"/>
    <cellStyle name="40% - Accent6 37" xfId="732"/>
    <cellStyle name="40% - Accent6 38" xfId="733"/>
    <cellStyle name="40% - Accent6 39" xfId="734"/>
    <cellStyle name="40% - Accent6 4" xfId="735"/>
    <cellStyle name="40% - Accent6 40" xfId="736"/>
    <cellStyle name="40% - Accent6 41" xfId="737"/>
    <cellStyle name="40% - Accent6 42" xfId="738"/>
    <cellStyle name="40% - Accent6 43" xfId="739"/>
    <cellStyle name="40% - Accent6 44" xfId="740"/>
    <cellStyle name="40% - Accent6 5" xfId="741"/>
    <cellStyle name="40% - Accent6 6" xfId="742"/>
    <cellStyle name="40% - Accent6 7" xfId="743"/>
    <cellStyle name="40% - Accent6 8" xfId="744"/>
    <cellStyle name="40% - Accent6 9" xfId="745"/>
    <cellStyle name="40% - akcent 1 2" xfId="746"/>
    <cellStyle name="40% - akcent 1 2 2" xfId="747"/>
    <cellStyle name="40% - akcent 1 2 2 2" xfId="748"/>
    <cellStyle name="40% - akcent 1 2 3" xfId="749"/>
    <cellStyle name="40% - akcent 1 2 4" xfId="750"/>
    <cellStyle name="40% - akcent 1 2 5" xfId="751"/>
    <cellStyle name="40% - akcent 1 2 6" xfId="752"/>
    <cellStyle name="40% - akcent 1 2_Grupa PZU - MIF - 2010 - 10 - złożenie_v1 - IT projekty koszty stałe" xfId="753"/>
    <cellStyle name="40% - akcent 1 3" xfId="754"/>
    <cellStyle name="40% - akcent 1 3 2" xfId="755"/>
    <cellStyle name="40% - akcent 1 3 3" xfId="756"/>
    <cellStyle name="40% - akcent 1 3 4" xfId="757"/>
    <cellStyle name="40% - akcent 1 3_Grupa PZU - MIF - 2010 - 10 - złożenie_v1 - IT projekty koszty stałe" xfId="758"/>
    <cellStyle name="40% - akcent 1 4" xfId="759"/>
    <cellStyle name="40% - akcent 1 4 2" xfId="760"/>
    <cellStyle name="40% - akcent 1 4 3" xfId="761"/>
    <cellStyle name="40% - akcent 1 4 4" xfId="762"/>
    <cellStyle name="40% - akcent 1 4_Grupa PZU - MIF - 2010 - 10 - złożenie_v1 - IT projekty koszty stałe" xfId="763"/>
    <cellStyle name="40% - akcent 1 5" xfId="764"/>
    <cellStyle name="40% - akcent 1 5 2" xfId="765"/>
    <cellStyle name="40% - akcent 1 5 3" xfId="766"/>
    <cellStyle name="40% - akcent 1 5 4" xfId="767"/>
    <cellStyle name="40% - akcent 1 5_Grupa PZU - MIF - 2010 - 10 - złożenie_v1 - IT projekty koszty stałe" xfId="768"/>
    <cellStyle name="40% - akcent 1 6" xfId="769"/>
    <cellStyle name="40% - akcent 1 7" xfId="770"/>
    <cellStyle name="40% - akcent 1 8" xfId="771"/>
    <cellStyle name="40% - akcent 1 9" xfId="772"/>
    <cellStyle name="40% - akcent 2 2" xfId="773"/>
    <cellStyle name="40% - akcent 2 2 2" xfId="774"/>
    <cellStyle name="40% - akcent 2 2 2 2" xfId="775"/>
    <cellStyle name="40% - akcent 2 2 3" xfId="776"/>
    <cellStyle name="40% - akcent 2 2 4" xfId="777"/>
    <cellStyle name="40% - akcent 2 2 5" xfId="778"/>
    <cellStyle name="40% - akcent 2 2 6" xfId="779"/>
    <cellStyle name="40% - akcent 2 2_Grupa PZU - MIF - 2010 - 10 - złożenie_v1 - IT projekty koszty stałe" xfId="780"/>
    <cellStyle name="40% - akcent 2 3" xfId="781"/>
    <cellStyle name="40% - akcent 2 3 2" xfId="782"/>
    <cellStyle name="40% - akcent 2 3 3" xfId="783"/>
    <cellStyle name="40% - akcent 2 3 4" xfId="784"/>
    <cellStyle name="40% - akcent 2 3_Grupa PZU - MIF - 2010 - 10 - złożenie_v1 - IT projekty koszty stałe" xfId="785"/>
    <cellStyle name="40% - akcent 2 4" xfId="786"/>
    <cellStyle name="40% - akcent 2 4 2" xfId="787"/>
    <cellStyle name="40% - akcent 2 4 3" xfId="788"/>
    <cellStyle name="40% - akcent 2 4 4" xfId="789"/>
    <cellStyle name="40% - akcent 2 4_Grupa PZU - MIF - 2010 - 10 - złożenie_v1 - IT projekty koszty stałe" xfId="790"/>
    <cellStyle name="40% - akcent 2 5" xfId="791"/>
    <cellStyle name="40% - akcent 2 5 2" xfId="792"/>
    <cellStyle name="40% - akcent 2 5 3" xfId="793"/>
    <cellStyle name="40% - akcent 2 5 4" xfId="794"/>
    <cellStyle name="40% - akcent 2 5_Grupa PZU - MIF - 2010 - 10 - złożenie_v1 - IT projekty koszty stałe" xfId="795"/>
    <cellStyle name="40% - akcent 2 6" xfId="796"/>
    <cellStyle name="40% - akcent 2 7" xfId="797"/>
    <cellStyle name="40% - akcent 2 8" xfId="798"/>
    <cellStyle name="40% - akcent 2 9" xfId="799"/>
    <cellStyle name="40% - akcent 3 2" xfId="800"/>
    <cellStyle name="40% - akcent 3 2 2" xfId="801"/>
    <cellStyle name="40% - akcent 3 2 2 2" xfId="802"/>
    <cellStyle name="40% - akcent 3 2 3" xfId="803"/>
    <cellStyle name="40% - akcent 3 2 4" xfId="804"/>
    <cellStyle name="40% - akcent 3 2 5" xfId="805"/>
    <cellStyle name="40% - akcent 3 2 6" xfId="806"/>
    <cellStyle name="40% - akcent 3 2_Grupa PZU - MIF - 2010 - 10 - złożenie_v1 - IT projekty koszty stałe" xfId="807"/>
    <cellStyle name="40% - akcent 3 3" xfId="808"/>
    <cellStyle name="40% - akcent 3 3 2" xfId="809"/>
    <cellStyle name="40% - akcent 3 3 3" xfId="810"/>
    <cellStyle name="40% - akcent 3 3 4" xfId="811"/>
    <cellStyle name="40% - akcent 3 3_Grupa PZU - MIF - 2010 - 10 - złożenie_v1 - IT projekty koszty stałe" xfId="812"/>
    <cellStyle name="40% - akcent 3 4" xfId="813"/>
    <cellStyle name="40% - akcent 3 4 2" xfId="814"/>
    <cellStyle name="40% - akcent 3 4 3" xfId="815"/>
    <cellStyle name="40% - akcent 3 4 4" xfId="816"/>
    <cellStyle name="40% - akcent 3 4_Grupa PZU - MIF - 2010 - 10 - złożenie_v1 - IT projekty koszty stałe" xfId="817"/>
    <cellStyle name="40% - akcent 3 5" xfId="818"/>
    <cellStyle name="40% - akcent 3 5 2" xfId="819"/>
    <cellStyle name="40% - akcent 3 5 3" xfId="820"/>
    <cellStyle name="40% - akcent 3 5 4" xfId="821"/>
    <cellStyle name="40% - akcent 3 5_Grupa PZU - MIF - 2010 - 10 - złożenie_v1 - IT projekty koszty stałe" xfId="822"/>
    <cellStyle name="40% - akcent 3 6" xfId="823"/>
    <cellStyle name="40% - akcent 3 7" xfId="824"/>
    <cellStyle name="40% - akcent 3 8" xfId="825"/>
    <cellStyle name="40% - akcent 3 9" xfId="826"/>
    <cellStyle name="40% - akcent 4 2" xfId="827"/>
    <cellStyle name="40% - akcent 4 2 2" xfId="828"/>
    <cellStyle name="40% - akcent 4 2 2 2" xfId="829"/>
    <cellStyle name="40% - akcent 4 2 3" xfId="830"/>
    <cellStyle name="40% - akcent 4 2 4" xfId="831"/>
    <cellStyle name="40% - akcent 4 2 5" xfId="832"/>
    <cellStyle name="40% - akcent 4 2 6" xfId="833"/>
    <cellStyle name="40% - akcent 4 2_Grupa PZU - MIF - 2010 - 10 - złożenie_v1 - IT projekty koszty stałe" xfId="834"/>
    <cellStyle name="40% - akcent 4 3" xfId="835"/>
    <cellStyle name="40% - akcent 4 3 2" xfId="836"/>
    <cellStyle name="40% - akcent 4 3 3" xfId="837"/>
    <cellStyle name="40% - akcent 4 3 4" xfId="838"/>
    <cellStyle name="40% - akcent 4 3_Grupa PZU - MIF - 2010 - 10 - złożenie_v1 - IT projekty koszty stałe" xfId="839"/>
    <cellStyle name="40% - akcent 4 4" xfId="840"/>
    <cellStyle name="40% - akcent 4 4 2" xfId="841"/>
    <cellStyle name="40% - akcent 4 4 3" xfId="842"/>
    <cellStyle name="40% - akcent 4 4 4" xfId="843"/>
    <cellStyle name="40% - akcent 4 4_Grupa PZU - MIF - 2010 - 10 - złożenie_v1 - IT projekty koszty stałe" xfId="844"/>
    <cellStyle name="40% - akcent 4 5" xfId="845"/>
    <cellStyle name="40% - akcent 4 5 2" xfId="846"/>
    <cellStyle name="40% - akcent 4 5 3" xfId="847"/>
    <cellStyle name="40% - akcent 4 5 4" xfId="848"/>
    <cellStyle name="40% - akcent 4 5_Grupa PZU - MIF - 2010 - 10 - złożenie_v1 - IT projekty koszty stałe" xfId="849"/>
    <cellStyle name="40% - akcent 4 6" xfId="850"/>
    <cellStyle name="40% - akcent 4 7" xfId="851"/>
    <cellStyle name="40% - akcent 4 8" xfId="852"/>
    <cellStyle name="40% - akcent 4 9" xfId="853"/>
    <cellStyle name="40% - akcent 5 2" xfId="854"/>
    <cellStyle name="40% - akcent 5 2 2" xfId="855"/>
    <cellStyle name="40% - akcent 5 2 2 2" xfId="856"/>
    <cellStyle name="40% - akcent 5 2 3" xfId="857"/>
    <cellStyle name="40% - akcent 5 2 4" xfId="858"/>
    <cellStyle name="40% - akcent 5 2 5" xfId="859"/>
    <cellStyle name="40% - akcent 5 2 6" xfId="860"/>
    <cellStyle name="40% - akcent 5 2_Grupa PZU - MIF - 2010 - 10 - złożenie_v1 - IT projekty koszty stałe" xfId="861"/>
    <cellStyle name="40% - akcent 5 3" xfId="862"/>
    <cellStyle name="40% - akcent 5 3 2" xfId="863"/>
    <cellStyle name="40% - akcent 5 3 3" xfId="864"/>
    <cellStyle name="40% - akcent 5 3 4" xfId="865"/>
    <cellStyle name="40% - akcent 5 3_Grupa PZU - MIF - 2010 - 10 - złożenie_v1 - IT projekty koszty stałe" xfId="866"/>
    <cellStyle name="40% - akcent 5 4" xfId="867"/>
    <cellStyle name="40% - akcent 5 4 2" xfId="868"/>
    <cellStyle name="40% - akcent 5 4 3" xfId="869"/>
    <cellStyle name="40% - akcent 5 4 4" xfId="870"/>
    <cellStyle name="40% - akcent 5 4_Grupa PZU - MIF - 2010 - 10 - złożenie_v1 - IT projekty koszty stałe" xfId="871"/>
    <cellStyle name="40% - akcent 5 5" xfId="872"/>
    <cellStyle name="40% - akcent 5 5 2" xfId="873"/>
    <cellStyle name="40% - akcent 5 5 3" xfId="874"/>
    <cellStyle name="40% - akcent 5 5 4" xfId="875"/>
    <cellStyle name="40% - akcent 5 5_Grupa PZU - MIF - 2010 - 10 - złożenie_v1 - IT projekty koszty stałe" xfId="876"/>
    <cellStyle name="40% - akcent 5 6" xfId="877"/>
    <cellStyle name="40% - akcent 5 7" xfId="878"/>
    <cellStyle name="40% - akcent 5 8" xfId="879"/>
    <cellStyle name="40% - akcent 5 9" xfId="880"/>
    <cellStyle name="40% - akcent 6 2" xfId="881"/>
    <cellStyle name="40% - akcent 6 2 2" xfId="882"/>
    <cellStyle name="40% - akcent 6 2 2 2" xfId="883"/>
    <cellStyle name="40% - akcent 6 2 3" xfId="884"/>
    <cellStyle name="40% - akcent 6 2 4" xfId="885"/>
    <cellStyle name="40% - akcent 6 2 5" xfId="886"/>
    <cellStyle name="40% - akcent 6 2 6" xfId="887"/>
    <cellStyle name="40% - akcent 6 2_Grupa PZU - MIF - 2010 - 10 - złożenie_v1 - IT projekty koszty stałe" xfId="888"/>
    <cellStyle name="40% - akcent 6 3" xfId="889"/>
    <cellStyle name="40% - akcent 6 3 2" xfId="890"/>
    <cellStyle name="40% - akcent 6 3 3" xfId="891"/>
    <cellStyle name="40% - akcent 6 3 4" xfId="892"/>
    <cellStyle name="40% - akcent 6 3_Grupa PZU - MIF - 2010 - 10 - złożenie_v1 - IT projekty koszty stałe" xfId="893"/>
    <cellStyle name="40% - akcent 6 4" xfId="894"/>
    <cellStyle name="40% - akcent 6 4 2" xfId="895"/>
    <cellStyle name="40% - akcent 6 4 3" xfId="896"/>
    <cellStyle name="40% - akcent 6 4 4" xfId="897"/>
    <cellStyle name="40% - akcent 6 4_Grupa PZU - MIF - 2010 - 10 - złożenie_v1 - IT projekty koszty stałe" xfId="898"/>
    <cellStyle name="40% - akcent 6 5" xfId="899"/>
    <cellStyle name="40% - akcent 6 5 2" xfId="900"/>
    <cellStyle name="40% - akcent 6 5 3" xfId="901"/>
    <cellStyle name="40% - akcent 6 5 4" xfId="902"/>
    <cellStyle name="40% - akcent 6 5_Grupa PZU - MIF - 2010 - 10 - złożenie_v1 - IT projekty koszty stałe" xfId="903"/>
    <cellStyle name="40% - akcent 6 6" xfId="904"/>
    <cellStyle name="40% - akcent 6 7" xfId="905"/>
    <cellStyle name="40% - akcent 6 8" xfId="906"/>
    <cellStyle name="40% - akcent 6 9" xfId="907"/>
    <cellStyle name="60% - Accent1" xfId="908"/>
    <cellStyle name="60% - Accent2" xfId="909"/>
    <cellStyle name="60% - Accent3" xfId="910"/>
    <cellStyle name="60% - Accent4" xfId="911"/>
    <cellStyle name="60% - Accent5" xfId="912"/>
    <cellStyle name="60% - Accent6" xfId="913"/>
    <cellStyle name="60% - akcent 1 2" xfId="914"/>
    <cellStyle name="60% - akcent 1 2 2" xfId="915"/>
    <cellStyle name="60% - akcent 1 2 2 2" xfId="916"/>
    <cellStyle name="60% - akcent 1 2 3" xfId="917"/>
    <cellStyle name="60% - akcent 1 2 4" xfId="918"/>
    <cellStyle name="60% - akcent 1 2 5" xfId="919"/>
    <cellStyle name="60% - akcent 1 2 6" xfId="920"/>
    <cellStyle name="60% - akcent 1 3" xfId="921"/>
    <cellStyle name="60% - akcent 1 3 2" xfId="922"/>
    <cellStyle name="60% - akcent 1 3 3" xfId="923"/>
    <cellStyle name="60% - akcent 1 3 4" xfId="924"/>
    <cellStyle name="60% - akcent 1 4" xfId="925"/>
    <cellStyle name="60% - akcent 1 4 2" xfId="926"/>
    <cellStyle name="60% - akcent 1 4 3" xfId="927"/>
    <cellStyle name="60% - akcent 1 4 4" xfId="928"/>
    <cellStyle name="60% - akcent 1 5" xfId="929"/>
    <cellStyle name="60% - akcent 1 5 2" xfId="930"/>
    <cellStyle name="60% - akcent 1 5 3" xfId="931"/>
    <cellStyle name="60% - akcent 1 5 4" xfId="932"/>
    <cellStyle name="60% - akcent 1 6" xfId="933"/>
    <cellStyle name="60% - akcent 1 7" xfId="934"/>
    <cellStyle name="60% - akcent 1 8" xfId="935"/>
    <cellStyle name="60% - akcent 1 9" xfId="936"/>
    <cellStyle name="60% - akcent 2 2" xfId="937"/>
    <cellStyle name="60% - akcent 2 2 2" xfId="938"/>
    <cellStyle name="60% - akcent 2 2 2 2" xfId="939"/>
    <cellStyle name="60% - akcent 2 2 3" xfId="940"/>
    <cellStyle name="60% - akcent 2 2 4" xfId="941"/>
    <cellStyle name="60% - akcent 2 2 5" xfId="942"/>
    <cellStyle name="60% - akcent 2 2 6" xfId="943"/>
    <cellStyle name="60% - akcent 2 3" xfId="944"/>
    <cellStyle name="60% - akcent 2 3 2" xfId="945"/>
    <cellStyle name="60% - akcent 2 3 3" xfId="946"/>
    <cellStyle name="60% - akcent 2 3 4" xfId="947"/>
    <cellStyle name="60% - akcent 2 4" xfId="948"/>
    <cellStyle name="60% - akcent 2 4 2" xfId="949"/>
    <cellStyle name="60% - akcent 2 4 3" xfId="950"/>
    <cellStyle name="60% - akcent 2 4 4" xfId="951"/>
    <cellStyle name="60% - akcent 2 5" xfId="952"/>
    <cellStyle name="60% - akcent 2 5 2" xfId="953"/>
    <cellStyle name="60% - akcent 2 5 3" xfId="954"/>
    <cellStyle name="60% - akcent 2 5 4" xfId="955"/>
    <cellStyle name="60% - akcent 2 6" xfId="956"/>
    <cellStyle name="60% - akcent 2 7" xfId="957"/>
    <cellStyle name="60% - akcent 2 8" xfId="958"/>
    <cellStyle name="60% - akcent 2 9" xfId="959"/>
    <cellStyle name="60% - akcent 3 2" xfId="960"/>
    <cellStyle name="60% - akcent 3 2 2" xfId="961"/>
    <cellStyle name="60% - akcent 3 2 2 2" xfId="962"/>
    <cellStyle name="60% - akcent 3 2 3" xfId="963"/>
    <cellStyle name="60% - akcent 3 2 4" xfId="964"/>
    <cellStyle name="60% - akcent 3 2 5" xfId="965"/>
    <cellStyle name="60% - akcent 3 2 6" xfId="966"/>
    <cellStyle name="60% - akcent 3 3" xfId="967"/>
    <cellStyle name="60% - akcent 3 3 2" xfId="968"/>
    <cellStyle name="60% - akcent 3 3 3" xfId="969"/>
    <cellStyle name="60% - akcent 3 3 4" xfId="970"/>
    <cellStyle name="60% - akcent 3 4" xfId="971"/>
    <cellStyle name="60% - akcent 3 4 2" xfId="972"/>
    <cellStyle name="60% - akcent 3 4 3" xfId="973"/>
    <cellStyle name="60% - akcent 3 4 4" xfId="974"/>
    <cellStyle name="60% - akcent 3 5" xfId="975"/>
    <cellStyle name="60% - akcent 3 5 2" xfId="976"/>
    <cellStyle name="60% - akcent 3 5 3" xfId="977"/>
    <cellStyle name="60% - akcent 3 5 4" xfId="978"/>
    <cellStyle name="60% - akcent 3 6" xfId="979"/>
    <cellStyle name="60% - akcent 3 7" xfId="980"/>
    <cellStyle name="60% - akcent 3 8" xfId="981"/>
    <cellStyle name="60% - akcent 3 9" xfId="982"/>
    <cellStyle name="60% - akcent 4 2" xfId="983"/>
    <cellStyle name="60% - akcent 4 2 2" xfId="984"/>
    <cellStyle name="60% - akcent 4 2 2 2" xfId="985"/>
    <cellStyle name="60% - akcent 4 2 3" xfId="986"/>
    <cellStyle name="60% - akcent 4 2 4" xfId="987"/>
    <cellStyle name="60% - akcent 4 2 5" xfId="988"/>
    <cellStyle name="60% - akcent 4 2 6" xfId="989"/>
    <cellStyle name="60% - akcent 4 3" xfId="990"/>
    <cellStyle name="60% - akcent 4 3 2" xfId="991"/>
    <cellStyle name="60% - akcent 4 3 3" xfId="992"/>
    <cellStyle name="60% - akcent 4 3 4" xfId="993"/>
    <cellStyle name="60% - akcent 4 4" xfId="994"/>
    <cellStyle name="60% - akcent 4 4 2" xfId="995"/>
    <cellStyle name="60% - akcent 4 4 3" xfId="996"/>
    <cellStyle name="60% - akcent 4 4 4" xfId="997"/>
    <cellStyle name="60% - akcent 4 5" xfId="998"/>
    <cellStyle name="60% - akcent 4 5 2" xfId="999"/>
    <cellStyle name="60% - akcent 4 5 3" xfId="1000"/>
    <cellStyle name="60% - akcent 4 5 4" xfId="1001"/>
    <cellStyle name="60% - akcent 4 6" xfId="1002"/>
    <cellStyle name="60% - akcent 4 7" xfId="1003"/>
    <cellStyle name="60% - akcent 4 8" xfId="1004"/>
    <cellStyle name="60% - akcent 4 9" xfId="1005"/>
    <cellStyle name="60% - akcent 5 2" xfId="1006"/>
    <cellStyle name="60% - akcent 5 2 2" xfId="1007"/>
    <cellStyle name="60% - akcent 5 2 2 2" xfId="1008"/>
    <cellStyle name="60% - akcent 5 2 3" xfId="1009"/>
    <cellStyle name="60% - akcent 5 2 4" xfId="1010"/>
    <cellStyle name="60% - akcent 5 2 5" xfId="1011"/>
    <cellStyle name="60% - akcent 5 2 6" xfId="1012"/>
    <cellStyle name="60% - akcent 5 3" xfId="1013"/>
    <cellStyle name="60% - akcent 5 3 2" xfId="1014"/>
    <cellStyle name="60% - akcent 5 3 3" xfId="1015"/>
    <cellStyle name="60% - akcent 5 3 4" xfId="1016"/>
    <cellStyle name="60% - akcent 5 4" xfId="1017"/>
    <cellStyle name="60% - akcent 5 4 2" xfId="1018"/>
    <cellStyle name="60% - akcent 5 4 3" xfId="1019"/>
    <cellStyle name="60% - akcent 5 4 4" xfId="1020"/>
    <cellStyle name="60% - akcent 5 5" xfId="1021"/>
    <cellStyle name="60% - akcent 5 5 2" xfId="1022"/>
    <cellStyle name="60% - akcent 5 5 3" xfId="1023"/>
    <cellStyle name="60% - akcent 5 5 4" xfId="1024"/>
    <cellStyle name="60% - akcent 5 6" xfId="1025"/>
    <cellStyle name="60% - akcent 5 7" xfId="1026"/>
    <cellStyle name="60% - akcent 5 8" xfId="1027"/>
    <cellStyle name="60% - akcent 5 9" xfId="1028"/>
    <cellStyle name="60% - akcent 6 2" xfId="1029"/>
    <cellStyle name="60% - akcent 6 2 2" xfId="1030"/>
    <cellStyle name="60% - akcent 6 2 2 2" xfId="1031"/>
    <cellStyle name="60% - akcent 6 2 3" xfId="1032"/>
    <cellStyle name="60% - akcent 6 2 4" xfId="1033"/>
    <cellStyle name="60% - akcent 6 2 5" xfId="1034"/>
    <cellStyle name="60% - akcent 6 2 6" xfId="1035"/>
    <cellStyle name="60% - akcent 6 3" xfId="1036"/>
    <cellStyle name="60% - akcent 6 3 2" xfId="1037"/>
    <cellStyle name="60% - akcent 6 3 3" xfId="1038"/>
    <cellStyle name="60% - akcent 6 3 4" xfId="1039"/>
    <cellStyle name="60% - akcent 6 4" xfId="1040"/>
    <cellStyle name="60% - akcent 6 4 2" xfId="1041"/>
    <cellStyle name="60% - akcent 6 4 3" xfId="1042"/>
    <cellStyle name="60% - akcent 6 4 4" xfId="1043"/>
    <cellStyle name="60% - akcent 6 5" xfId="1044"/>
    <cellStyle name="60% - akcent 6 5 2" xfId="1045"/>
    <cellStyle name="60% - akcent 6 5 3" xfId="1046"/>
    <cellStyle name="60% - akcent 6 5 4" xfId="1047"/>
    <cellStyle name="60% - akcent 6 6" xfId="1048"/>
    <cellStyle name="60% - akcent 6 7" xfId="1049"/>
    <cellStyle name="60% - akcent 6 8" xfId="1050"/>
    <cellStyle name="60% - akcent 6 9" xfId="1051"/>
    <cellStyle name="Accent1" xfId="1052"/>
    <cellStyle name="Accent2" xfId="1053"/>
    <cellStyle name="Accent3" xfId="1054"/>
    <cellStyle name="Accent4" xfId="1055"/>
    <cellStyle name="Accent5" xfId="1056"/>
    <cellStyle name="Accent6" xfId="1057"/>
    <cellStyle name="Actual Date" xfId="1058"/>
    <cellStyle name="Akcent 1 2" xfId="1059"/>
    <cellStyle name="Akcent 1 2 2" xfId="1060"/>
    <cellStyle name="Akcent 1 2 2 2" xfId="1061"/>
    <cellStyle name="Akcent 1 2 3" xfId="1062"/>
    <cellStyle name="Akcent 1 2 4" xfId="1063"/>
    <cellStyle name="Akcent 1 2 5" xfId="1064"/>
    <cellStyle name="Akcent 1 2 6" xfId="1065"/>
    <cellStyle name="Akcent 1 3" xfId="1066"/>
    <cellStyle name="Akcent 1 3 2" xfId="1067"/>
    <cellStyle name="Akcent 1 3 3" xfId="1068"/>
    <cellStyle name="Akcent 1 3 4" xfId="1069"/>
    <cellStyle name="Akcent 1 4" xfId="1070"/>
    <cellStyle name="Akcent 1 4 2" xfId="1071"/>
    <cellStyle name="Akcent 1 4 3" xfId="1072"/>
    <cellStyle name="Akcent 1 4 4" xfId="1073"/>
    <cellStyle name="Akcent 1 5" xfId="1074"/>
    <cellStyle name="Akcent 1 5 2" xfId="1075"/>
    <cellStyle name="Akcent 1 5 3" xfId="1076"/>
    <cellStyle name="Akcent 1 5 4" xfId="1077"/>
    <cellStyle name="Akcent 1 6" xfId="1078"/>
    <cellStyle name="Akcent 1 7" xfId="1079"/>
    <cellStyle name="Akcent 1 8" xfId="1080"/>
    <cellStyle name="Akcent 1 9" xfId="1081"/>
    <cellStyle name="Akcent 2 2" xfId="1082"/>
    <cellStyle name="Akcent 2 2 2" xfId="1083"/>
    <cellStyle name="Akcent 2 2 2 2" xfId="1084"/>
    <cellStyle name="Akcent 2 2 3" xfId="1085"/>
    <cellStyle name="Akcent 2 2 4" xfId="1086"/>
    <cellStyle name="Akcent 2 2 5" xfId="1087"/>
    <cellStyle name="Akcent 2 2 6" xfId="1088"/>
    <cellStyle name="Akcent 2 3" xfId="1089"/>
    <cellStyle name="Akcent 2 3 2" xfId="1090"/>
    <cellStyle name="Akcent 2 3 3" xfId="1091"/>
    <cellStyle name="Akcent 2 3 4" xfId="1092"/>
    <cellStyle name="Akcent 2 4" xfId="1093"/>
    <cellStyle name="Akcent 2 4 2" xfId="1094"/>
    <cellStyle name="Akcent 2 4 3" xfId="1095"/>
    <cellStyle name="Akcent 2 4 4" xfId="1096"/>
    <cellStyle name="Akcent 2 5" xfId="1097"/>
    <cellStyle name="Akcent 2 5 2" xfId="1098"/>
    <cellStyle name="Akcent 2 5 3" xfId="1099"/>
    <cellStyle name="Akcent 2 5 4" xfId="1100"/>
    <cellStyle name="Akcent 2 6" xfId="1101"/>
    <cellStyle name="Akcent 2 7" xfId="1102"/>
    <cellStyle name="Akcent 2 8" xfId="1103"/>
    <cellStyle name="Akcent 2 9" xfId="1104"/>
    <cellStyle name="Akcent 3 2" xfId="1105"/>
    <cellStyle name="Akcent 3 2 2" xfId="1106"/>
    <cellStyle name="Akcent 3 2 2 2" xfId="1107"/>
    <cellStyle name="Akcent 3 2 3" xfId="1108"/>
    <cellStyle name="Akcent 3 2 4" xfId="1109"/>
    <cellStyle name="Akcent 3 2 5" xfId="1110"/>
    <cellStyle name="Akcent 3 2 6" xfId="1111"/>
    <cellStyle name="Akcent 3 3" xfId="1112"/>
    <cellStyle name="Akcent 3 3 2" xfId="1113"/>
    <cellStyle name="Akcent 3 3 3" xfId="1114"/>
    <cellStyle name="Akcent 3 3 4" xfId="1115"/>
    <cellStyle name="Akcent 3 4" xfId="1116"/>
    <cellStyle name="Akcent 3 4 2" xfId="1117"/>
    <cellStyle name="Akcent 3 4 3" xfId="1118"/>
    <cellStyle name="Akcent 3 4 4" xfId="1119"/>
    <cellStyle name="Akcent 3 5" xfId="1120"/>
    <cellStyle name="Akcent 3 5 2" xfId="1121"/>
    <cellStyle name="Akcent 3 5 3" xfId="1122"/>
    <cellStyle name="Akcent 3 5 4" xfId="1123"/>
    <cellStyle name="Akcent 3 6" xfId="1124"/>
    <cellStyle name="Akcent 3 7" xfId="1125"/>
    <cellStyle name="Akcent 3 8" xfId="1126"/>
    <cellStyle name="Akcent 3 9" xfId="1127"/>
    <cellStyle name="Akcent 4 2" xfId="1128"/>
    <cellStyle name="Akcent 4 2 2" xfId="1129"/>
    <cellStyle name="Akcent 4 2 2 2" xfId="1130"/>
    <cellStyle name="Akcent 4 2 3" xfId="1131"/>
    <cellStyle name="Akcent 4 2 4" xfId="1132"/>
    <cellStyle name="Akcent 4 2 5" xfId="1133"/>
    <cellStyle name="Akcent 4 2 6" xfId="1134"/>
    <cellStyle name="Akcent 4 3" xfId="1135"/>
    <cellStyle name="Akcent 4 3 2" xfId="1136"/>
    <cellStyle name="Akcent 4 3 3" xfId="1137"/>
    <cellStyle name="Akcent 4 3 4" xfId="1138"/>
    <cellStyle name="Akcent 4 4" xfId="1139"/>
    <cellStyle name="Akcent 4 4 2" xfId="1140"/>
    <cellStyle name="Akcent 4 4 3" xfId="1141"/>
    <cellStyle name="Akcent 4 4 4" xfId="1142"/>
    <cellStyle name="Akcent 4 5" xfId="1143"/>
    <cellStyle name="Akcent 4 5 2" xfId="1144"/>
    <cellStyle name="Akcent 4 5 3" xfId="1145"/>
    <cellStyle name="Akcent 4 5 4" xfId="1146"/>
    <cellStyle name="Akcent 4 6" xfId="1147"/>
    <cellStyle name="Akcent 4 7" xfId="1148"/>
    <cellStyle name="Akcent 4 8" xfId="1149"/>
    <cellStyle name="Akcent 4 9" xfId="1150"/>
    <cellStyle name="Akcent 5 2" xfId="1151"/>
    <cellStyle name="Akcent 5 2 2" xfId="1152"/>
    <cellStyle name="Akcent 5 2 2 2" xfId="1153"/>
    <cellStyle name="Akcent 5 2 3" xfId="1154"/>
    <cellStyle name="Akcent 5 2 4" xfId="1155"/>
    <cellStyle name="Akcent 5 2 5" xfId="1156"/>
    <cellStyle name="Akcent 5 2 6" xfId="1157"/>
    <cellStyle name="Akcent 5 3" xfId="1158"/>
    <cellStyle name="Akcent 5 3 2" xfId="1159"/>
    <cellStyle name="Akcent 5 3 3" xfId="1160"/>
    <cellStyle name="Akcent 5 3 4" xfId="1161"/>
    <cellStyle name="Akcent 5 4" xfId="1162"/>
    <cellStyle name="Akcent 5 4 2" xfId="1163"/>
    <cellStyle name="Akcent 5 4 3" xfId="1164"/>
    <cellStyle name="Akcent 5 4 4" xfId="1165"/>
    <cellStyle name="Akcent 5 5" xfId="1166"/>
    <cellStyle name="Akcent 5 5 2" xfId="1167"/>
    <cellStyle name="Akcent 5 5 3" xfId="1168"/>
    <cellStyle name="Akcent 5 5 4" xfId="1169"/>
    <cellStyle name="Akcent 5 6" xfId="1170"/>
    <cellStyle name="Akcent 5 7" xfId="1171"/>
    <cellStyle name="Akcent 5 8" xfId="1172"/>
    <cellStyle name="Akcent 5 9" xfId="1173"/>
    <cellStyle name="Akcent 6 2" xfId="1174"/>
    <cellStyle name="Akcent 6 2 2" xfId="1175"/>
    <cellStyle name="Akcent 6 2 2 2" xfId="1176"/>
    <cellStyle name="Akcent 6 2 3" xfId="1177"/>
    <cellStyle name="Akcent 6 2 4" xfId="1178"/>
    <cellStyle name="Akcent 6 2 5" xfId="1179"/>
    <cellStyle name="Akcent 6 2 6" xfId="1180"/>
    <cellStyle name="Akcent 6 3" xfId="1181"/>
    <cellStyle name="Akcent 6 3 2" xfId="1182"/>
    <cellStyle name="Akcent 6 3 3" xfId="1183"/>
    <cellStyle name="Akcent 6 3 4" xfId="1184"/>
    <cellStyle name="Akcent 6 4" xfId="1185"/>
    <cellStyle name="Akcent 6 4 2" xfId="1186"/>
    <cellStyle name="Akcent 6 4 3" xfId="1187"/>
    <cellStyle name="Akcent 6 4 4" xfId="1188"/>
    <cellStyle name="Akcent 6 5" xfId="1189"/>
    <cellStyle name="Akcent 6 5 2" xfId="1190"/>
    <cellStyle name="Akcent 6 5 3" xfId="1191"/>
    <cellStyle name="Akcent 6 5 4" xfId="1192"/>
    <cellStyle name="Akcent 6 6" xfId="1193"/>
    <cellStyle name="Akcent 6 7" xfId="1194"/>
    <cellStyle name="Akcent 6 8" xfId="1195"/>
    <cellStyle name="Akcent 6 9" xfId="1196"/>
    <cellStyle name="args.style" xfId="1197"/>
    <cellStyle name="Bad" xfId="1198"/>
    <cellStyle name="Basic Column Title" xfId="1199"/>
    <cellStyle name="Border" xfId="1200"/>
    <cellStyle name="Border 2" xfId="1201"/>
    <cellStyle name="Border 3" xfId="1202"/>
    <cellStyle name="Calc Currency (0)" xfId="1203"/>
    <cellStyle name="Calc Currency (2)" xfId="1204"/>
    <cellStyle name="Calc Percent (0)" xfId="1205"/>
    <cellStyle name="Calc Percent (1)" xfId="1206"/>
    <cellStyle name="Calc Percent (2)" xfId="1207"/>
    <cellStyle name="Calc Units (0)" xfId="1208"/>
    <cellStyle name="Calc Units (1)" xfId="1209"/>
    <cellStyle name="Calc Units (2)" xfId="1210"/>
    <cellStyle name="Calculation" xfId="1211"/>
    <cellStyle name="Calculation 2" xfId="1212"/>
    <cellStyle name="čárky 10" xfId="1213"/>
    <cellStyle name="čárky 11" xfId="1214"/>
    <cellStyle name="čárky 12" xfId="1215"/>
    <cellStyle name="čárky 2" xfId="1216"/>
    <cellStyle name="čárky 3" xfId="1217"/>
    <cellStyle name="čárky 4" xfId="1218"/>
    <cellStyle name="čárky 5" xfId="1219"/>
    <cellStyle name="čárky 6" xfId="1220"/>
    <cellStyle name="čárky 7" xfId="1221"/>
    <cellStyle name="čárky 8" xfId="1222"/>
    <cellStyle name="čárky 9" xfId="1223"/>
    <cellStyle name="category" xfId="1224"/>
    <cellStyle name="Ceny" xfId="1225"/>
    <cellStyle name="Check Cell" xfId="1226"/>
    <cellStyle name="ColumnHeader" xfId="1227"/>
    <cellStyle name="ColumnHeader 2" xfId="1228"/>
    <cellStyle name="Comma [0]_ARN (2)" xfId="1229"/>
    <cellStyle name="Comma [00]" xfId="1230"/>
    <cellStyle name="Comma 2" xfId="1231"/>
    <cellStyle name="Comma 2 2" xfId="1232"/>
    <cellStyle name="Comma 3" xfId="1233"/>
    <cellStyle name="Comma 3 2" xfId="1234"/>
    <cellStyle name="Comma 4" xfId="1235"/>
    <cellStyle name="comma zerodec" xfId="1236"/>
    <cellStyle name="Comma_5 Series SW" xfId="1237"/>
    <cellStyle name="Comma0" xfId="1238"/>
    <cellStyle name="Comment Lines" xfId="1239"/>
    <cellStyle name="Copied" xfId="1240"/>
    <cellStyle name="Copied 2" xfId="1241"/>
    <cellStyle name="Copied 3" xfId="1242"/>
    <cellStyle name="Copied 4" xfId="1243"/>
    <cellStyle name="Copied_2009 websale_marketing costs breakdown" xfId="1244"/>
    <cellStyle name="COST1" xfId="1245"/>
    <cellStyle name="COST1 2" xfId="1246"/>
    <cellStyle name="COST1 2 2" xfId="1247"/>
    <cellStyle name="COST1 2 3" xfId="1248"/>
    <cellStyle name="COST1 3" xfId="1249"/>
    <cellStyle name="COST1 3 2" xfId="1250"/>
    <cellStyle name="COST1 4" xfId="1251"/>
    <cellStyle name="COST1 4 2" xfId="1252"/>
    <cellStyle name="COST1 5" xfId="1253"/>
    <cellStyle name="COST1_2009 websale_marketing costs breakdown" xfId="1254"/>
    <cellStyle name="Currency [0]_ARN (2)" xfId="1255"/>
    <cellStyle name="Currency [00]" xfId="1256"/>
    <cellStyle name="Currency_ARN (2)" xfId="1257"/>
    <cellStyle name="Currency0" xfId="1258"/>
    <cellStyle name="Currency1" xfId="1259"/>
    <cellStyle name="Cyndie" xfId="1260"/>
    <cellStyle name="Dane wejściowe 2" xfId="1261"/>
    <cellStyle name="Dane wejściowe 2 2" xfId="1262"/>
    <cellStyle name="Dane wejściowe 2 2 2" xfId="1263"/>
    <cellStyle name="Dane wejściowe 2 3" xfId="1264"/>
    <cellStyle name="Dane wejściowe 2 3 2" xfId="1265"/>
    <cellStyle name="Dane wejściowe 2 4" xfId="1266"/>
    <cellStyle name="Dane wejściowe 2 4 2" xfId="1267"/>
    <cellStyle name="Dane wejściowe 2 5" xfId="1268"/>
    <cellStyle name="Dane wejściowe 2 5 2" xfId="1269"/>
    <cellStyle name="Dane wejściowe 2 6" xfId="1270"/>
    <cellStyle name="Dane wejściowe 2 6 2" xfId="1271"/>
    <cellStyle name="Dane wejściowe 2 7" xfId="1272"/>
    <cellStyle name="Dane wejściowe 3" xfId="1273"/>
    <cellStyle name="Dane wejściowe 3 2" xfId="1274"/>
    <cellStyle name="Dane wejściowe 3 2 2" xfId="1275"/>
    <cellStyle name="Dane wejściowe 3 3" xfId="1276"/>
    <cellStyle name="Dane wejściowe 3 3 2" xfId="1277"/>
    <cellStyle name="Dane wejściowe 3 4" xfId="1278"/>
    <cellStyle name="Dane wejściowe 3 4 2" xfId="1279"/>
    <cellStyle name="Dane wejściowe 3 5" xfId="1280"/>
    <cellStyle name="Dane wejściowe 4" xfId="1281"/>
    <cellStyle name="Dane wejściowe 4 2" xfId="1282"/>
    <cellStyle name="Dane wejściowe 4 2 2" xfId="1283"/>
    <cellStyle name="Dane wejściowe 4 3" xfId="1284"/>
    <cellStyle name="Dane wejściowe 4 3 2" xfId="1285"/>
    <cellStyle name="Dane wejściowe 4 4" xfId="1286"/>
    <cellStyle name="Dane wejściowe 4 4 2" xfId="1287"/>
    <cellStyle name="Dane wejściowe 4 5" xfId="1288"/>
    <cellStyle name="Dane wejściowe 5" xfId="1289"/>
    <cellStyle name="Dane wejściowe 5 2" xfId="1290"/>
    <cellStyle name="Dane wejściowe 5 2 2" xfId="1291"/>
    <cellStyle name="Dane wejściowe 5 3" xfId="1292"/>
    <cellStyle name="Dane wejściowe 5 3 2" xfId="1293"/>
    <cellStyle name="Dane wejściowe 5 4" xfId="1294"/>
    <cellStyle name="Dane wejściowe 5 4 2" xfId="1295"/>
    <cellStyle name="Dane wejściowe 5 5" xfId="1296"/>
    <cellStyle name="Dane wejściowe 6" xfId="1297"/>
    <cellStyle name="Dane wejściowe 6 2" xfId="1298"/>
    <cellStyle name="Dane wejściowe 7" xfId="1299"/>
    <cellStyle name="Dane wejściowe 7 2" xfId="1300"/>
    <cellStyle name="Dane wejściowe 8" xfId="1301"/>
    <cellStyle name="Dane wejściowe 8 2" xfId="1302"/>
    <cellStyle name="Dane wejściowe 9" xfId="1303"/>
    <cellStyle name="Dane wejściowe 9 2" xfId="1304"/>
    <cellStyle name="Dane wyjściowe 2" xfId="1305"/>
    <cellStyle name="Dane wyjściowe 2 2" xfId="1306"/>
    <cellStyle name="Dane wyjściowe 2 2 2" xfId="1307"/>
    <cellStyle name="Dane wyjściowe 2 3" xfId="1308"/>
    <cellStyle name="Dane wyjściowe 2 4" xfId="1309"/>
    <cellStyle name="Dane wyjściowe 2 5" xfId="1310"/>
    <cellStyle name="Dane wyjściowe 2 6" xfId="1311"/>
    <cellStyle name="Dane wyjściowe 3" xfId="1312"/>
    <cellStyle name="Dane wyjściowe 3 2" xfId="1313"/>
    <cellStyle name="Dane wyjściowe 3 3" xfId="1314"/>
    <cellStyle name="Dane wyjściowe 3 4" xfId="1315"/>
    <cellStyle name="Dane wyjściowe 4" xfId="1316"/>
    <cellStyle name="Dane wyjściowe 4 2" xfId="1317"/>
    <cellStyle name="Dane wyjściowe 4 3" xfId="1318"/>
    <cellStyle name="Dane wyjściowe 4 4" xfId="1319"/>
    <cellStyle name="Dane wyjściowe 5" xfId="1320"/>
    <cellStyle name="Dane wyjściowe 5 2" xfId="1321"/>
    <cellStyle name="Dane wyjściowe 5 3" xfId="1322"/>
    <cellStyle name="Dane wyjściowe 5 4" xfId="1323"/>
    <cellStyle name="Dane wyjściowe 6" xfId="1324"/>
    <cellStyle name="Dane wyjściowe 7" xfId="1325"/>
    <cellStyle name="Dane wyjściowe 8" xfId="1326"/>
    <cellStyle name="Dane wyjściowe 9" xfId="1327"/>
    <cellStyle name="Date" xfId="1328"/>
    <cellStyle name="Date Short" xfId="1329"/>
    <cellStyle name="Date_BP 2009" xfId="1330"/>
    <cellStyle name="DealBlock" xfId="1331"/>
    <cellStyle name="DealHeader" xfId="1332"/>
    <cellStyle name="DealHeader 2" xfId="1333"/>
    <cellStyle name="DELTA" xfId="1334"/>
    <cellStyle name="Description" xfId="1335"/>
    <cellStyle name="Description-Addition" xfId="1336"/>
    <cellStyle name="Detail Lines" xfId="1337"/>
    <cellStyle name="Dezimal [0]_Compiling Utility Macros" xfId="1338"/>
    <cellStyle name="Dezimal_Compiling Utility Macros" xfId="1339"/>
    <cellStyle name="Dobre 2" xfId="1340"/>
    <cellStyle name="Dobre 2 2" xfId="1341"/>
    <cellStyle name="Dobre 2 2 2" xfId="1342"/>
    <cellStyle name="Dobre 2 3" xfId="1343"/>
    <cellStyle name="Dobre 2 4" xfId="1344"/>
    <cellStyle name="Dobre 2 5" xfId="1345"/>
    <cellStyle name="Dobre 2 6" xfId="1346"/>
    <cellStyle name="Dobre 3" xfId="1347"/>
    <cellStyle name="Dobre 3 2" xfId="1348"/>
    <cellStyle name="Dobre 3 3" xfId="1349"/>
    <cellStyle name="Dobre 3 4" xfId="1350"/>
    <cellStyle name="Dobre 4" xfId="1351"/>
    <cellStyle name="Dobre 4 2" xfId="1352"/>
    <cellStyle name="Dobre 4 3" xfId="1353"/>
    <cellStyle name="Dobre 4 4" xfId="1354"/>
    <cellStyle name="Dobre 5" xfId="1355"/>
    <cellStyle name="Dobre 5 2" xfId="1356"/>
    <cellStyle name="Dobre 5 3" xfId="1357"/>
    <cellStyle name="Dobre 5 4" xfId="1358"/>
    <cellStyle name="Dobre 6" xfId="1359"/>
    <cellStyle name="Dobre 7" xfId="1360"/>
    <cellStyle name="Dobre 8" xfId="1361"/>
    <cellStyle name="Dobre 9" xfId="1362"/>
    <cellStyle name="Dollar (zero dec)" xfId="1363"/>
    <cellStyle name="Dziesiętny 10" xfId="1364"/>
    <cellStyle name="Dziesiętny 10 2" xfId="1365"/>
    <cellStyle name="Dziesiętny 11" xfId="1366"/>
    <cellStyle name="Dziesiętny 12" xfId="1367"/>
    <cellStyle name="Dziesiętny 12 2" xfId="1368"/>
    <cellStyle name="Dziesiętny 13" xfId="1369"/>
    <cellStyle name="Dziesiętny 14" xfId="1370"/>
    <cellStyle name="Dziesiętny 15" xfId="1371"/>
    <cellStyle name="Dziesiętny 16" xfId="1372"/>
    <cellStyle name="Dziesiętny 17" xfId="1373"/>
    <cellStyle name="Dziesiętny 2" xfId="1374"/>
    <cellStyle name="Dziesiętny 2 10" xfId="1375"/>
    <cellStyle name="Dziesiętny 2 11" xfId="1376"/>
    <cellStyle name="Dziesiętny 2 12" xfId="1377"/>
    <cellStyle name="Dziesiętny 2 13" xfId="1378"/>
    <cellStyle name="Dziesiętny 2 14" xfId="1379"/>
    <cellStyle name="Dziesiętny 2 15" xfId="1380"/>
    <cellStyle name="Dziesiętny 2 16" xfId="1381"/>
    <cellStyle name="Dziesiętny 2 17" xfId="1382"/>
    <cellStyle name="Dziesiętny 2 18" xfId="1383"/>
    <cellStyle name="Dziesiętny 2 19" xfId="1384"/>
    <cellStyle name="Dziesiętny 2 2" xfId="1385"/>
    <cellStyle name="Dziesiętny 2 2 2" xfId="1386"/>
    <cellStyle name="Dziesiętny 2 2 3" xfId="1387"/>
    <cellStyle name="Dziesiętny 2 2 4" xfId="1388"/>
    <cellStyle name="Dziesiętny 2 20" xfId="1389"/>
    <cellStyle name="Dziesiętny 2 21" xfId="1390"/>
    <cellStyle name="Dziesiętny 2 22" xfId="1391"/>
    <cellStyle name="Dziesiętny 2 23" xfId="1392"/>
    <cellStyle name="Dziesiętny 2 24" xfId="1393"/>
    <cellStyle name="Dziesiętny 2 25" xfId="1394"/>
    <cellStyle name="Dziesiętny 2 26" xfId="1395"/>
    <cellStyle name="Dziesiętny 2 27" xfId="1396"/>
    <cellStyle name="Dziesiętny 2 28" xfId="1397"/>
    <cellStyle name="Dziesiętny 2 29" xfId="1398"/>
    <cellStyle name="Dziesiętny 2 3" xfId="1399"/>
    <cellStyle name="Dziesiętny 2 30" xfId="1400"/>
    <cellStyle name="Dziesiętny 2 31" xfId="1401"/>
    <cellStyle name="Dziesiętny 2 32" xfId="1402"/>
    <cellStyle name="Dziesiętny 2 33" xfId="1403"/>
    <cellStyle name="Dziesiętny 2 34" xfId="1404"/>
    <cellStyle name="Dziesiętny 2 35" xfId="1405"/>
    <cellStyle name="Dziesiętny 2 36" xfId="1406"/>
    <cellStyle name="Dziesiętny 2 37" xfId="1407"/>
    <cellStyle name="Dziesiętny 2 38" xfId="1408"/>
    <cellStyle name="Dziesiętny 2 39" xfId="1409"/>
    <cellStyle name="Dziesiętny 2 4" xfId="1410"/>
    <cellStyle name="Dziesiętny 2 40" xfId="1411"/>
    <cellStyle name="Dziesiętny 2 41" xfId="1412"/>
    <cellStyle name="Dziesiętny 2 42" xfId="1413"/>
    <cellStyle name="Dziesiętny 2 43" xfId="1414"/>
    <cellStyle name="Dziesiętny 2 5" xfId="1415"/>
    <cellStyle name="Dziesiętny 2 5 2" xfId="1416"/>
    <cellStyle name="Dziesiętny 2 5 3" xfId="1417"/>
    <cellStyle name="Dziesiętny 2 5 4" xfId="1418"/>
    <cellStyle name="Dziesiętny 2 5 5" xfId="1419"/>
    <cellStyle name="Dziesiętny 2 5 6" xfId="1420"/>
    <cellStyle name="Dziesiętny 2 5 7" xfId="1421"/>
    <cellStyle name="Dziesiętny 2 6" xfId="1422"/>
    <cellStyle name="Dziesiętny 2 6 2" xfId="1423"/>
    <cellStyle name="Dziesiętny 2 7" xfId="1424"/>
    <cellStyle name="Dziesiętny 2 7 2" xfId="1425"/>
    <cellStyle name="Dziesiętny 2 8" xfId="1426"/>
    <cellStyle name="Dziesiętny 2 9" xfId="1427"/>
    <cellStyle name="Dziesiętny 3" xfId="1428"/>
    <cellStyle name="Dziesiętny 3 2" xfId="1429"/>
    <cellStyle name="Dziesiętny 3 2 2" xfId="1430"/>
    <cellStyle name="Dziesiętny 3 2 2 2" xfId="1431"/>
    <cellStyle name="Dziesiętny 3 3" xfId="1432"/>
    <cellStyle name="Dziesiętny 3 4" xfId="1433"/>
    <cellStyle name="Dziesiętny 3 5" xfId="1434"/>
    <cellStyle name="Dziesiętny 3 5 2" xfId="1435"/>
    <cellStyle name="Dziesiętny 3 6" xfId="1436"/>
    <cellStyle name="Dziesiętny 3 6 2" xfId="1437"/>
    <cellStyle name="Dziesiętny 3 7" xfId="1438"/>
    <cellStyle name="Dziesiętny 4" xfId="1439"/>
    <cellStyle name="Dziesiętny 4 2" xfId="1440"/>
    <cellStyle name="Dziesiętny 4 3" xfId="1441"/>
    <cellStyle name="Dziesiętny 4 4" xfId="1442"/>
    <cellStyle name="Dziesiętny 4 5" xfId="1443"/>
    <cellStyle name="Dziesiętny 4 5 2" xfId="1444"/>
    <cellStyle name="Dziesiętny 4 6" xfId="1445"/>
    <cellStyle name="Dziesiętny 5" xfId="1446"/>
    <cellStyle name="Dziesiętny 5 2" xfId="1447"/>
    <cellStyle name="Dziesiętny 5 3" xfId="1448"/>
    <cellStyle name="Dziesiętny 5 4" xfId="1449"/>
    <cellStyle name="Dziesiętny 5 5" xfId="1450"/>
    <cellStyle name="Dziesiętny 5 5 2" xfId="1451"/>
    <cellStyle name="Dziesiętny 6" xfId="1452"/>
    <cellStyle name="Dziesiętny 6 10" xfId="1453"/>
    <cellStyle name="Dziesiętny 6 11" xfId="1454"/>
    <cellStyle name="Dziesiętny 6 12" xfId="1455"/>
    <cellStyle name="Dziesiętny 6 13" xfId="1456"/>
    <cellStyle name="Dziesiętny 6 14" xfId="1457"/>
    <cellStyle name="Dziesiętny 6 15" xfId="1458"/>
    <cellStyle name="Dziesiętny 6 16" xfId="1459"/>
    <cellStyle name="Dziesiętny 6 17" xfId="1460"/>
    <cellStyle name="Dziesiętny 6 18" xfId="1461"/>
    <cellStyle name="Dziesiętny 6 19" xfId="1462"/>
    <cellStyle name="Dziesiętny 6 2" xfId="1463"/>
    <cellStyle name="Dziesiętny 6 20" xfId="1464"/>
    <cellStyle name="Dziesiętny 6 21" xfId="1465"/>
    <cellStyle name="Dziesiętny 6 22" xfId="1466"/>
    <cellStyle name="Dziesiętny 6 23" xfId="1467"/>
    <cellStyle name="Dziesiętny 6 24" xfId="1468"/>
    <cellStyle name="Dziesiętny 6 25" xfId="1469"/>
    <cellStyle name="Dziesiętny 6 26" xfId="1470"/>
    <cellStyle name="Dziesiętny 6 27" xfId="1471"/>
    <cellStyle name="Dziesiętny 6 28" xfId="1472"/>
    <cellStyle name="Dziesiętny 6 29" xfId="1473"/>
    <cellStyle name="Dziesiętny 6 3" xfId="1474"/>
    <cellStyle name="Dziesiętny 6 30" xfId="1475"/>
    <cellStyle name="Dziesiętny 6 31" xfId="1476"/>
    <cellStyle name="Dziesiętny 6 32" xfId="1477"/>
    <cellStyle name="Dziesiętny 6 33" xfId="1478"/>
    <cellStyle name="Dziesiętny 6 34" xfId="1479"/>
    <cellStyle name="Dziesiętny 6 35" xfId="1480"/>
    <cellStyle name="Dziesiętny 6 36" xfId="1481"/>
    <cellStyle name="Dziesiętny 6 4" xfId="1482"/>
    <cellStyle name="Dziesiętny 6 5" xfId="1483"/>
    <cellStyle name="Dziesiętny 6 6" xfId="1484"/>
    <cellStyle name="Dziesiętny 6 7" xfId="1485"/>
    <cellStyle name="Dziesiętny 6 8" xfId="1486"/>
    <cellStyle name="Dziesiętny 6 9" xfId="1487"/>
    <cellStyle name="Dziesiętny 7" xfId="1488"/>
    <cellStyle name="Dziesiętny 7 10" xfId="1489"/>
    <cellStyle name="Dziesiętny 7 11" xfId="1490"/>
    <cellStyle name="Dziesiętny 7 12" xfId="1491"/>
    <cellStyle name="Dziesiętny 7 2" xfId="1492"/>
    <cellStyle name="Dziesiętny 7 3" xfId="1493"/>
    <cellStyle name="Dziesiętny 7 4" xfId="1494"/>
    <cellStyle name="Dziesiętny 7 5" xfId="1495"/>
    <cellStyle name="Dziesiętny 7 6" xfId="1496"/>
    <cellStyle name="Dziesiętny 7 7" xfId="1497"/>
    <cellStyle name="Dziesiętny 7 8" xfId="1498"/>
    <cellStyle name="Dziesiętny 7 9" xfId="1499"/>
    <cellStyle name="Dziesiętny 8" xfId="1500"/>
    <cellStyle name="Dziesiętny 8 2" xfId="1501"/>
    <cellStyle name="Dziesiętny 8 3" xfId="1502"/>
    <cellStyle name="Dziesiętny 9" xfId="1503"/>
    <cellStyle name="Dziesiętny 9 2" xfId="1504"/>
    <cellStyle name="ElementaryPosition" xfId="1505"/>
    <cellStyle name="ElementaryPosition 2" xfId="1506"/>
    <cellStyle name="ElementaryPosition 3" xfId="1507"/>
    <cellStyle name="Enter Currency (0)" xfId="1508"/>
    <cellStyle name="Enter Currency (2)" xfId="1509"/>
    <cellStyle name="Enter Units (0)" xfId="1510"/>
    <cellStyle name="Enter Units (1)" xfId="1511"/>
    <cellStyle name="Enter Units (2)" xfId="1512"/>
    <cellStyle name="Entered" xfId="1513"/>
    <cellStyle name="Entered 2" xfId="1514"/>
    <cellStyle name="Entered 3" xfId="1515"/>
    <cellStyle name="Entered 4" xfId="1516"/>
    <cellStyle name="Entered_2009 websale_marketing costs breakdown" xfId="1517"/>
    <cellStyle name="Euro" xfId="1518"/>
    <cellStyle name="Expense Categories" xfId="1519"/>
    <cellStyle name="Explanatory Text" xfId="1520"/>
    <cellStyle name="EY%colcalc" xfId="1521"/>
    <cellStyle name="EY%input" xfId="1522"/>
    <cellStyle name="EY%rowcalc" xfId="1523"/>
    <cellStyle name="EY0dp" xfId="1524"/>
    <cellStyle name="EY1dp" xfId="1525"/>
    <cellStyle name="EY2dp" xfId="1526"/>
    <cellStyle name="EY3dp" xfId="1527"/>
    <cellStyle name="EYColumnHeading" xfId="1528"/>
    <cellStyle name="EYHeading1" xfId="1529"/>
    <cellStyle name="EYheading2" xfId="1530"/>
    <cellStyle name="EYheading3" xfId="1531"/>
    <cellStyle name="EYnumber" xfId="1532"/>
    <cellStyle name="EYSheetHeader1" xfId="1533"/>
    <cellStyle name="EYtext" xfId="1534"/>
    <cellStyle name="Fixed" xfId="1535"/>
    <cellStyle name="Good" xfId="1536"/>
    <cellStyle name="GPM_Allocation" xfId="1537"/>
    <cellStyle name="Grey" xfId="1538"/>
    <cellStyle name="HEADER" xfId="1539"/>
    <cellStyle name="Header1" xfId="1540"/>
    <cellStyle name="Header1 2" xfId="1541"/>
    <cellStyle name="Header1 3" xfId="1542"/>
    <cellStyle name="Header1 4" xfId="1543"/>
    <cellStyle name="Header1_2009 websale_marketing costs breakdown" xfId="1544"/>
    <cellStyle name="Header2" xfId="1545"/>
    <cellStyle name="Header2 2" xfId="1546"/>
    <cellStyle name="Header2 3" xfId="1547"/>
    <cellStyle name="Header2 4" xfId="1548"/>
    <cellStyle name="Header2_2009 websale_marketing costs breakdown" xfId="1549"/>
    <cellStyle name="Heading" xfId="1550"/>
    <cellStyle name="Heading 1" xfId="1551"/>
    <cellStyle name="Heading 2" xfId="1552"/>
    <cellStyle name="Heading 3" xfId="1553"/>
    <cellStyle name="Heading 4" xfId="1554"/>
    <cellStyle name="Heading_BP 2009" xfId="1555"/>
    <cellStyle name="Heading1" xfId="1556"/>
    <cellStyle name="Heading2" xfId="1557"/>
    <cellStyle name="HEADINGS" xfId="1558"/>
    <cellStyle name="HEADINGSTOP" xfId="1559"/>
    <cellStyle name="HIGHLIGHT" xfId="1560"/>
    <cellStyle name="Hiperłącze 2" xfId="1561"/>
    <cellStyle name="HPConfidential" xfId="1562"/>
    <cellStyle name="Input" xfId="1563"/>
    <cellStyle name="Input [yellow]" xfId="1564"/>
    <cellStyle name="Input 2" xfId="1565"/>
    <cellStyle name="Input Cells" xfId="1566"/>
    <cellStyle name="Input_Arkusz1" xfId="1567"/>
    <cellStyle name="Komórka połączona 2" xfId="1568"/>
    <cellStyle name="Komórka połączona 2 2" xfId="1569"/>
    <cellStyle name="Komórka połączona 2 2 2" xfId="1570"/>
    <cellStyle name="Komórka połączona 2 3" xfId="1571"/>
    <cellStyle name="Komórka połączona 2 4" xfId="1572"/>
    <cellStyle name="Komórka połączona 2 5" xfId="1573"/>
    <cellStyle name="Komórka połączona 2 6" xfId="1574"/>
    <cellStyle name="Komórka połączona 3" xfId="1575"/>
    <cellStyle name="Komórka połączona 3 2" xfId="1576"/>
    <cellStyle name="Komórka połączona 3 3" xfId="1577"/>
    <cellStyle name="Komórka połączona 3 4" xfId="1578"/>
    <cellStyle name="Komórka połączona 4" xfId="1579"/>
    <cellStyle name="Komórka połączona 4 2" xfId="1580"/>
    <cellStyle name="Komórka połączona 4 3" xfId="1581"/>
    <cellStyle name="Komórka połączona 4 4" xfId="1582"/>
    <cellStyle name="Komórka połączona 5" xfId="1583"/>
    <cellStyle name="Komórka połączona 5 2" xfId="1584"/>
    <cellStyle name="Komórka połączona 5 3" xfId="1585"/>
    <cellStyle name="Komórka połączona 5 4" xfId="1586"/>
    <cellStyle name="Komórka połączona 6" xfId="1587"/>
    <cellStyle name="Komórka połączona 7" xfId="1588"/>
    <cellStyle name="Komórka połączona 8" xfId="1589"/>
    <cellStyle name="Komórka połączona 9" xfId="1590"/>
    <cellStyle name="Komórka zaznaczona 2" xfId="1591"/>
    <cellStyle name="Komórka zaznaczona 2 2" xfId="1592"/>
    <cellStyle name="Komórka zaznaczona 2 2 2" xfId="1593"/>
    <cellStyle name="Komórka zaznaczona 2 3" xfId="1594"/>
    <cellStyle name="Komórka zaznaczona 2 4" xfId="1595"/>
    <cellStyle name="Komórka zaznaczona 2 5" xfId="1596"/>
    <cellStyle name="Komórka zaznaczona 2 6" xfId="1597"/>
    <cellStyle name="Komórka zaznaczona 3" xfId="1598"/>
    <cellStyle name="Komórka zaznaczona 3 2" xfId="1599"/>
    <cellStyle name="Komórka zaznaczona 3 3" xfId="1600"/>
    <cellStyle name="Komórka zaznaczona 3 4" xfId="1601"/>
    <cellStyle name="Komórka zaznaczona 4" xfId="1602"/>
    <cellStyle name="Komórka zaznaczona 4 2" xfId="1603"/>
    <cellStyle name="Komórka zaznaczona 4 3" xfId="1604"/>
    <cellStyle name="Komórka zaznaczona 4 4" xfId="1605"/>
    <cellStyle name="Komórka zaznaczona 5" xfId="1606"/>
    <cellStyle name="Komórka zaznaczona 5 2" xfId="1607"/>
    <cellStyle name="Komórka zaznaczona 5 3" xfId="1608"/>
    <cellStyle name="Komórka zaznaczona 5 4" xfId="1609"/>
    <cellStyle name="Komórka zaznaczona 6" xfId="1610"/>
    <cellStyle name="Komórka zaznaczona 7" xfId="1611"/>
    <cellStyle name="Komórka zaznaczona 8" xfId="1612"/>
    <cellStyle name="Komórka zaznaczona 9" xfId="1613"/>
    <cellStyle name="L.p." xfId="1614"/>
    <cellStyle name="Link Currency (0)" xfId="1615"/>
    <cellStyle name="Link Currency (2)" xfId="1616"/>
    <cellStyle name="Link Units (0)" xfId="1617"/>
    <cellStyle name="Link Units (1)" xfId="1618"/>
    <cellStyle name="Link Units (2)" xfId="1619"/>
    <cellStyle name="Linked Cell" xfId="1620"/>
    <cellStyle name="Linked Cells" xfId="1621"/>
    <cellStyle name="Millares [0]_PLDT" xfId="1622"/>
    <cellStyle name="Millares_PLDT" xfId="1623"/>
    <cellStyle name="Milliers [0]_!!!GO" xfId="1624"/>
    <cellStyle name="Milliers_!!!GO" xfId="1625"/>
    <cellStyle name="Model" xfId="1626"/>
    <cellStyle name="Moneda [0]_PLDT" xfId="1627"/>
    <cellStyle name="Moneda_PLDT" xfId="1628"/>
    <cellStyle name="Monétaire [0]_!!!GO" xfId="1629"/>
    <cellStyle name="Monétaire_!!!GO" xfId="1630"/>
    <cellStyle name="MS_English" xfId="1631"/>
    <cellStyle name="Nagłówek 1 2" xfId="1632"/>
    <cellStyle name="Nagłówek 1 2 2" xfId="1633"/>
    <cellStyle name="Nagłówek 1 2 2 2" xfId="1634"/>
    <cellStyle name="Nagłówek 1 2 3" xfId="1635"/>
    <cellStyle name="Nagłówek 1 2 4" xfId="1636"/>
    <cellStyle name="Nagłówek 1 2 5" xfId="1637"/>
    <cellStyle name="Nagłówek 1 2 6" xfId="1638"/>
    <cellStyle name="Nagłówek 1 3" xfId="1639"/>
    <cellStyle name="Nagłówek 1 3 2" xfId="1640"/>
    <cellStyle name="Nagłówek 1 3 3" xfId="1641"/>
    <cellStyle name="Nagłówek 1 3 4" xfId="1642"/>
    <cellStyle name="Nagłówek 1 4" xfId="1643"/>
    <cellStyle name="Nagłówek 1 4 2" xfId="1644"/>
    <cellStyle name="Nagłówek 1 4 3" xfId="1645"/>
    <cellStyle name="Nagłówek 1 4 4" xfId="1646"/>
    <cellStyle name="Nagłówek 1 5" xfId="1647"/>
    <cellStyle name="Nagłówek 1 5 2" xfId="1648"/>
    <cellStyle name="Nagłówek 1 5 3" xfId="1649"/>
    <cellStyle name="Nagłówek 1 5 4" xfId="1650"/>
    <cellStyle name="Nagłówek 1 6" xfId="1651"/>
    <cellStyle name="Nagłówek 1 7" xfId="1652"/>
    <cellStyle name="Nagłówek 1 8" xfId="1653"/>
    <cellStyle name="Nagłówek 1 9" xfId="1654"/>
    <cellStyle name="Nagłówek 2 2" xfId="1655"/>
    <cellStyle name="Nagłówek 2 2 2" xfId="1656"/>
    <cellStyle name="Nagłówek 2 2 2 2" xfId="1657"/>
    <cellStyle name="Nagłówek 2 2 3" xfId="1658"/>
    <cellStyle name="Nagłówek 2 2 4" xfId="1659"/>
    <cellStyle name="Nagłówek 2 2 5" xfId="1660"/>
    <cellStyle name="Nagłówek 2 2 6" xfId="1661"/>
    <cellStyle name="Nagłówek 2 3" xfId="1662"/>
    <cellStyle name="Nagłówek 2 3 2" xfId="1663"/>
    <cellStyle name="Nagłówek 2 3 3" xfId="1664"/>
    <cellStyle name="Nagłówek 2 3 4" xfId="1665"/>
    <cellStyle name="Nagłówek 2 4" xfId="1666"/>
    <cellStyle name="Nagłówek 2 4 2" xfId="1667"/>
    <cellStyle name="Nagłówek 2 4 3" xfId="1668"/>
    <cellStyle name="Nagłówek 2 4 4" xfId="1669"/>
    <cellStyle name="Nagłówek 2 5" xfId="1670"/>
    <cellStyle name="Nagłówek 2 5 2" xfId="1671"/>
    <cellStyle name="Nagłówek 2 5 3" xfId="1672"/>
    <cellStyle name="Nagłówek 2 5 4" xfId="1673"/>
    <cellStyle name="Nagłówek 2 6" xfId="1674"/>
    <cellStyle name="Nagłówek 2 7" xfId="1675"/>
    <cellStyle name="Nagłówek 2 8" xfId="1676"/>
    <cellStyle name="Nagłówek 2 9" xfId="1677"/>
    <cellStyle name="Nagłówek 3 2" xfId="1678"/>
    <cellStyle name="Nagłówek 3 2 2" xfId="1679"/>
    <cellStyle name="Nagłówek 3 2 2 2" xfId="1680"/>
    <cellStyle name="Nagłówek 3 2 3" xfId="1681"/>
    <cellStyle name="Nagłówek 3 2 4" xfId="1682"/>
    <cellStyle name="Nagłówek 3 2 5" xfId="1683"/>
    <cellStyle name="Nagłówek 3 2 6" xfId="1684"/>
    <cellStyle name="Nagłówek 3 3" xfId="1685"/>
    <cellStyle name="Nagłówek 3 3 2" xfId="1686"/>
    <cellStyle name="Nagłówek 3 3 3" xfId="1687"/>
    <cellStyle name="Nagłówek 3 3 4" xfId="1688"/>
    <cellStyle name="Nagłówek 3 4" xfId="1689"/>
    <cellStyle name="Nagłówek 3 4 2" xfId="1690"/>
    <cellStyle name="Nagłówek 3 4 3" xfId="1691"/>
    <cellStyle name="Nagłówek 3 4 4" xfId="1692"/>
    <cellStyle name="Nagłówek 3 5" xfId="1693"/>
    <cellStyle name="Nagłówek 3 5 2" xfId="1694"/>
    <cellStyle name="Nagłówek 3 5 3" xfId="1695"/>
    <cellStyle name="Nagłówek 3 5 4" xfId="1696"/>
    <cellStyle name="Nagłówek 3 6" xfId="1697"/>
    <cellStyle name="Nagłówek 3 7" xfId="1698"/>
    <cellStyle name="Nagłówek 3 8" xfId="1699"/>
    <cellStyle name="Nagłówek 3 9" xfId="1700"/>
    <cellStyle name="Nagłówek 4 2" xfId="1701"/>
    <cellStyle name="Nagłówek 4 2 2" xfId="1702"/>
    <cellStyle name="Nagłówek 4 2 2 2" xfId="1703"/>
    <cellStyle name="Nagłówek 4 2 3" xfId="1704"/>
    <cellStyle name="Nagłówek 4 2 4" xfId="1705"/>
    <cellStyle name="Nagłówek 4 2 5" xfId="1706"/>
    <cellStyle name="Nagłówek 4 2 6" xfId="1707"/>
    <cellStyle name="Nagłówek 4 3" xfId="1708"/>
    <cellStyle name="Nagłówek 4 3 2" xfId="1709"/>
    <cellStyle name="Nagłówek 4 3 3" xfId="1710"/>
    <cellStyle name="Nagłówek 4 3 4" xfId="1711"/>
    <cellStyle name="Nagłówek 4 4" xfId="1712"/>
    <cellStyle name="Nagłówek 4 4 2" xfId="1713"/>
    <cellStyle name="Nagłówek 4 4 3" xfId="1714"/>
    <cellStyle name="Nagłówek 4 4 4" xfId="1715"/>
    <cellStyle name="Nagłówek 4 5" xfId="1716"/>
    <cellStyle name="Nagłówek 4 5 2" xfId="1717"/>
    <cellStyle name="Nagłówek 4 5 3" xfId="1718"/>
    <cellStyle name="Nagłówek 4 5 4" xfId="1719"/>
    <cellStyle name="Nagłówek 4 6" xfId="1720"/>
    <cellStyle name="Nagłówek 4 7" xfId="1721"/>
    <cellStyle name="Nagłówek 4 8" xfId="1722"/>
    <cellStyle name="Nagłówek 4 9" xfId="1723"/>
    <cellStyle name="Neutral" xfId="1724"/>
    <cellStyle name="Neutralne 2" xfId="1725"/>
    <cellStyle name="Neutralne 2 2" xfId="1726"/>
    <cellStyle name="Neutralne 2 2 2" xfId="1727"/>
    <cellStyle name="Neutralne 2 3" xfId="1728"/>
    <cellStyle name="Neutralne 2 4" xfId="1729"/>
    <cellStyle name="Neutralne 2 5" xfId="1730"/>
    <cellStyle name="Neutralne 2 6" xfId="1731"/>
    <cellStyle name="Neutralne 3" xfId="1732"/>
    <cellStyle name="Neutralne 3 2" xfId="1733"/>
    <cellStyle name="Neutralne 3 3" xfId="1734"/>
    <cellStyle name="Neutralne 3 4" xfId="1735"/>
    <cellStyle name="Neutralne 4" xfId="1736"/>
    <cellStyle name="Neutralne 4 2" xfId="1737"/>
    <cellStyle name="Neutralne 4 3" xfId="1738"/>
    <cellStyle name="Neutralne 4 4" xfId="1739"/>
    <cellStyle name="Neutralne 5" xfId="1740"/>
    <cellStyle name="Neutralne 5 2" xfId="1741"/>
    <cellStyle name="Neutralne 5 3" xfId="1742"/>
    <cellStyle name="Neutralne 5 4" xfId="1743"/>
    <cellStyle name="Neutralne 6" xfId="1744"/>
    <cellStyle name="Neutralne 7" xfId="1745"/>
    <cellStyle name="Neutralne 8" xfId="1746"/>
    <cellStyle name="Neutralne 9" xfId="1747"/>
    <cellStyle name="New Times Roman" xfId="1748"/>
    <cellStyle name="no dec" xfId="1749"/>
    <cellStyle name="no dec 2" xfId="1750"/>
    <cellStyle name="no dec 3" xfId="1751"/>
    <cellStyle name="no dec 4" xfId="1752"/>
    <cellStyle name="no dec_2009 websale_marketing costs breakdown" xfId="1753"/>
    <cellStyle name="Norm੎੎" xfId="1754"/>
    <cellStyle name="normal" xfId="1755"/>
    <cellStyle name="Normal - Style1" xfId="1756"/>
    <cellStyle name="Normal 2" xfId="1757"/>
    <cellStyle name="Normal 2 2" xfId="1758"/>
    <cellStyle name="Normal 2_BP 2009" xfId="1759"/>
    <cellStyle name="Normal 3" xfId="1760"/>
    <cellStyle name="Normal 4" xfId="1761"/>
    <cellStyle name="Normal 6" xfId="1762"/>
    <cellStyle name="Normal 7" xfId="1763"/>
    <cellStyle name="Normal_!plan kont PZU v 2.0" xfId="1764"/>
    <cellStyle name="normální 2" xfId="1765"/>
    <cellStyle name="normální 2 2" xfId="1766"/>
    <cellStyle name="normální 2_Budzet marketingowy 2009" xfId="1767"/>
    <cellStyle name="normální 3" xfId="1768"/>
    <cellStyle name="normální 3 2" xfId="1769"/>
    <cellStyle name="normální 4" xfId="1770"/>
    <cellStyle name="normální 4 2" xfId="1771"/>
    <cellStyle name="normální 5" xfId="1772"/>
    <cellStyle name="normální 5 2" xfId="1773"/>
    <cellStyle name="normální 6" xfId="1774"/>
    <cellStyle name="normální_laroux" xfId="1775"/>
    <cellStyle name="Normalny 10" xfId="1776"/>
    <cellStyle name="Normalny 10 2" xfId="1777"/>
    <cellStyle name="Normalny 10 2 2" xfId="1778"/>
    <cellStyle name="Normalny 10 2 3" xfId="1779"/>
    <cellStyle name="Normalny 10 3" xfId="1780"/>
    <cellStyle name="Normalny 11" xfId="1781"/>
    <cellStyle name="Normalny 11 2" xfId="1782"/>
    <cellStyle name="Normalny 12" xfId="1783"/>
    <cellStyle name="Normalny 12 2" xfId="1784"/>
    <cellStyle name="Normalny 12_Grupa PZU - MIF - 2010 - 10 - złożenie_v1 - IT projekty koszty stałe" xfId="1785"/>
    <cellStyle name="Normalny 13" xfId="1786"/>
    <cellStyle name="Normalny 14" xfId="1787"/>
    <cellStyle name="Normalny 14 10" xfId="1788"/>
    <cellStyle name="Normalny 14 11" xfId="1789"/>
    <cellStyle name="Normalny 14 12" xfId="1790"/>
    <cellStyle name="Normalny 14 13" xfId="1791"/>
    <cellStyle name="Normalny 14 14" xfId="1792"/>
    <cellStyle name="Normalny 14 2" xfId="1793"/>
    <cellStyle name="Normalny 14 2 2" xfId="1794"/>
    <cellStyle name="Normalny 14 2 2 2" xfId="1795"/>
    <cellStyle name="Normalny 14 2 2 2 2" xfId="1796"/>
    <cellStyle name="Normalny 14 2 3" xfId="1797"/>
    <cellStyle name="Normalny 14 2 3 2" xfId="1798"/>
    <cellStyle name="Normalny 14 2 3 2 2" xfId="1799"/>
    <cellStyle name="Normalny 14 2 3 2 2 2" xfId="1800"/>
    <cellStyle name="Normalny 14 2 3 2 2 3" xfId="1801"/>
    <cellStyle name="Normalny 14 2 3 2 2 4" xfId="1802"/>
    <cellStyle name="Normalny 14 2 4" xfId="1803"/>
    <cellStyle name="Normalny 14 2 4 2" xfId="1804"/>
    <cellStyle name="Normalny 14 2 4 2 2" xfId="1805"/>
    <cellStyle name="Normalny 14 2 4 3" xfId="1806"/>
    <cellStyle name="Normalny 14 2 5" xfId="1807"/>
    <cellStyle name="Normalny 14 2_Grupa PZU - MIF - 2010 - 10 - złożenie_v1 - IT projekty koszty stałe" xfId="1808"/>
    <cellStyle name="Normalny 14 3" xfId="1809"/>
    <cellStyle name="Normalny 14 4" xfId="1810"/>
    <cellStyle name="Normalny 14 5" xfId="1811"/>
    <cellStyle name="Normalny 14 6" xfId="1812"/>
    <cellStyle name="Normalny 14 7" xfId="1813"/>
    <cellStyle name="Normalny 14 8" xfId="1814"/>
    <cellStyle name="Normalny 14 9" xfId="1815"/>
    <cellStyle name="Normalny 14_Grupa PZU - MIF - 2010 - 10 - złożenie_v1 - IT projekty koszty stałe" xfId="1816"/>
    <cellStyle name="Normalny 15" xfId="1817"/>
    <cellStyle name="Normalny 15 2" xfId="1818"/>
    <cellStyle name="Normalny 15_Grupa PZU - MIF - 2010 - 10 - złożenie_v1 - IT projekty koszty stałe" xfId="1819"/>
    <cellStyle name="Normalny 16" xfId="1820"/>
    <cellStyle name="Normalny 16 10" xfId="1821"/>
    <cellStyle name="Normalny 16 11" xfId="1822"/>
    <cellStyle name="Normalny 16 12" xfId="1823"/>
    <cellStyle name="Normalny 16 13" xfId="1824"/>
    <cellStyle name="Normalny 16 14" xfId="1825"/>
    <cellStyle name="Normalny 16 14 10" xfId="1826"/>
    <cellStyle name="Normalny 16 14 11" xfId="1827"/>
    <cellStyle name="Normalny 16 14 12" xfId="1828"/>
    <cellStyle name="Normalny 16 14 13" xfId="1829"/>
    <cellStyle name="Normalny 16 14 14" xfId="1830"/>
    <cellStyle name="Normalny 16 14 2" xfId="1831"/>
    <cellStyle name="Normalny 16 14 2 10" xfId="1832"/>
    <cellStyle name="Normalny 16 14 2 2" xfId="1833"/>
    <cellStyle name="Normalny 16 14 2 2 10" xfId="1834"/>
    <cellStyle name="Normalny 16 14 2 2 2" xfId="1835"/>
    <cellStyle name="Normalny 16 14 2 2 3" xfId="1836"/>
    <cellStyle name="Normalny 16 14 2 2 4" xfId="1837"/>
    <cellStyle name="Normalny 16 14 2 2 5" xfId="1838"/>
    <cellStyle name="Normalny 16 14 2 2 6" xfId="1839"/>
    <cellStyle name="Normalny 16 14 2 2 7" xfId="1840"/>
    <cellStyle name="Normalny 16 14 2 2 8" xfId="1841"/>
    <cellStyle name="Normalny 16 14 2 2 9" xfId="1842"/>
    <cellStyle name="Normalny 16 14 2 3" xfId="1843"/>
    <cellStyle name="Normalny 16 14 2 4" xfId="1844"/>
    <cellStyle name="Normalny 16 14 2 5" xfId="1845"/>
    <cellStyle name="Normalny 16 14 2 6" xfId="1846"/>
    <cellStyle name="Normalny 16 14 2 7" xfId="1847"/>
    <cellStyle name="Normalny 16 14 2 8" xfId="1848"/>
    <cellStyle name="Normalny 16 14 2 9" xfId="1849"/>
    <cellStyle name="Normalny 16 14 3" xfId="1850"/>
    <cellStyle name="Normalny 16 14 4" xfId="1851"/>
    <cellStyle name="Normalny 16 14 5" xfId="1852"/>
    <cellStyle name="Normalny 16 14 6" xfId="1853"/>
    <cellStyle name="Normalny 16 14 7" xfId="1854"/>
    <cellStyle name="Normalny 16 14 8" xfId="1855"/>
    <cellStyle name="Normalny 16 14 9" xfId="1856"/>
    <cellStyle name="Normalny 16 15" xfId="1857"/>
    <cellStyle name="Normalny 16 15 10" xfId="1858"/>
    <cellStyle name="Normalny 16 15 2" xfId="1859"/>
    <cellStyle name="Normalny 16 15 2 10" xfId="1860"/>
    <cellStyle name="Normalny 16 15 2 2" xfId="1861"/>
    <cellStyle name="Normalny 16 15 2 3" xfId="1862"/>
    <cellStyle name="Normalny 16 15 2 4" xfId="1863"/>
    <cellStyle name="Normalny 16 15 2 5" xfId="1864"/>
    <cellStyle name="Normalny 16 15 2 6" xfId="1865"/>
    <cellStyle name="Normalny 16 15 2 7" xfId="1866"/>
    <cellStyle name="Normalny 16 15 2 8" xfId="1867"/>
    <cellStyle name="Normalny 16 15 2 9" xfId="1868"/>
    <cellStyle name="Normalny 16 15 3" xfId="1869"/>
    <cellStyle name="Normalny 16 15 4" xfId="1870"/>
    <cellStyle name="Normalny 16 15 5" xfId="1871"/>
    <cellStyle name="Normalny 16 15 6" xfId="1872"/>
    <cellStyle name="Normalny 16 15 7" xfId="1873"/>
    <cellStyle name="Normalny 16 15 8" xfId="1874"/>
    <cellStyle name="Normalny 16 15 9" xfId="1875"/>
    <cellStyle name="Normalny 16 16" xfId="1876"/>
    <cellStyle name="Normalny 16 17" xfId="1877"/>
    <cellStyle name="Normalny 16 18" xfId="1878"/>
    <cellStyle name="Normalny 16 19" xfId="1879"/>
    <cellStyle name="Normalny 16 2" xfId="1880"/>
    <cellStyle name="Normalny 16 20" xfId="1881"/>
    <cellStyle name="Normalny 16 21" xfId="1882"/>
    <cellStyle name="Normalny 16 22" xfId="1883"/>
    <cellStyle name="Normalny 16 23" xfId="1884"/>
    <cellStyle name="Normalny 16 24" xfId="1885"/>
    <cellStyle name="Normalny 16 25" xfId="1886"/>
    <cellStyle name="Normalny 16 26" xfId="1887"/>
    <cellStyle name="Normalny 16 3" xfId="1888"/>
    <cellStyle name="Normalny 16 3 10" xfId="1889"/>
    <cellStyle name="Normalny 16 3 11" xfId="1890"/>
    <cellStyle name="Normalny 16 3 12" xfId="1891"/>
    <cellStyle name="Normalny 16 3 13" xfId="1892"/>
    <cellStyle name="Normalny 16 3 14" xfId="1893"/>
    <cellStyle name="Normalny 16 3 15" xfId="1894"/>
    <cellStyle name="Normalny 16 3 2" xfId="1895"/>
    <cellStyle name="Normalny 16 3 2 10" xfId="1896"/>
    <cellStyle name="Normalny 16 3 2 11" xfId="1897"/>
    <cellStyle name="Normalny 16 3 2 12" xfId="1898"/>
    <cellStyle name="Normalny 16 3 2 13" xfId="1899"/>
    <cellStyle name="Normalny 16 3 2 14" xfId="1900"/>
    <cellStyle name="Normalny 16 3 2 2" xfId="1901"/>
    <cellStyle name="Normalny 16 3 2 2 10" xfId="1902"/>
    <cellStyle name="Normalny 16 3 2 2 2" xfId="1903"/>
    <cellStyle name="Normalny 16 3 2 2 2 10" xfId="1904"/>
    <cellStyle name="Normalny 16 3 2 2 2 2" xfId="1905"/>
    <cellStyle name="Normalny 16 3 2 2 2 3" xfId="1906"/>
    <cellStyle name="Normalny 16 3 2 2 2 4" xfId="1907"/>
    <cellStyle name="Normalny 16 3 2 2 2 5" xfId="1908"/>
    <cellStyle name="Normalny 16 3 2 2 2 6" xfId="1909"/>
    <cellStyle name="Normalny 16 3 2 2 2 7" xfId="1910"/>
    <cellStyle name="Normalny 16 3 2 2 2 8" xfId="1911"/>
    <cellStyle name="Normalny 16 3 2 2 2 9" xfId="1912"/>
    <cellStyle name="Normalny 16 3 2 2 3" xfId="1913"/>
    <cellStyle name="Normalny 16 3 2 2 4" xfId="1914"/>
    <cellStyle name="Normalny 16 3 2 2 5" xfId="1915"/>
    <cellStyle name="Normalny 16 3 2 2 6" xfId="1916"/>
    <cellStyle name="Normalny 16 3 2 2 7" xfId="1917"/>
    <cellStyle name="Normalny 16 3 2 2 8" xfId="1918"/>
    <cellStyle name="Normalny 16 3 2 2 9" xfId="1919"/>
    <cellStyle name="Normalny 16 3 2 3" xfId="1920"/>
    <cellStyle name="Normalny 16 3 2 4" xfId="1921"/>
    <cellStyle name="Normalny 16 3 2 5" xfId="1922"/>
    <cellStyle name="Normalny 16 3 2 6" xfId="1923"/>
    <cellStyle name="Normalny 16 3 2 7" xfId="1924"/>
    <cellStyle name="Normalny 16 3 2 8" xfId="1925"/>
    <cellStyle name="Normalny 16 3 2 9" xfId="1926"/>
    <cellStyle name="Normalny 16 3 3" xfId="1927"/>
    <cellStyle name="Normalny 16 3 4" xfId="1928"/>
    <cellStyle name="Normalny 16 3 4 10" xfId="1929"/>
    <cellStyle name="Normalny 16 3 4 2" xfId="1930"/>
    <cellStyle name="Normalny 16 3 4 2 10" xfId="1931"/>
    <cellStyle name="Normalny 16 3 4 2 2" xfId="1932"/>
    <cellStyle name="Normalny 16 3 4 2 3" xfId="1933"/>
    <cellStyle name="Normalny 16 3 4 2 4" xfId="1934"/>
    <cellStyle name="Normalny 16 3 4 2 5" xfId="1935"/>
    <cellStyle name="Normalny 16 3 4 2 6" xfId="1936"/>
    <cellStyle name="Normalny 16 3 4 2 7" xfId="1937"/>
    <cellStyle name="Normalny 16 3 4 2 8" xfId="1938"/>
    <cellStyle name="Normalny 16 3 4 2 9" xfId="1939"/>
    <cellStyle name="Normalny 16 3 4 3" xfId="1940"/>
    <cellStyle name="Normalny 16 3 4 4" xfId="1941"/>
    <cellStyle name="Normalny 16 3 4 5" xfId="1942"/>
    <cellStyle name="Normalny 16 3 4 6" xfId="1943"/>
    <cellStyle name="Normalny 16 3 4 7" xfId="1944"/>
    <cellStyle name="Normalny 16 3 4 8" xfId="1945"/>
    <cellStyle name="Normalny 16 3 4 9" xfId="1946"/>
    <cellStyle name="Normalny 16 3 5" xfId="1947"/>
    <cellStyle name="Normalny 16 3 6" xfId="1948"/>
    <cellStyle name="Normalny 16 3 7" xfId="1949"/>
    <cellStyle name="Normalny 16 3 8" xfId="1950"/>
    <cellStyle name="Normalny 16 3 9" xfId="1951"/>
    <cellStyle name="Normalny 16 4" xfId="1952"/>
    <cellStyle name="Normalny 16 5" xfId="1953"/>
    <cellStyle name="Normalny 16 6" xfId="1954"/>
    <cellStyle name="Normalny 16 7" xfId="1955"/>
    <cellStyle name="Normalny 16 8" xfId="1956"/>
    <cellStyle name="Normalny 16 9" xfId="1957"/>
    <cellStyle name="Normalny 17" xfId="1958"/>
    <cellStyle name="Normalny 17 2" xfId="1959"/>
    <cellStyle name="Normalny 17 3" xfId="1960"/>
    <cellStyle name="Normalny 17 4" xfId="1961"/>
    <cellStyle name="Normalny 17_Grupa PZU - MIF - 2010 - 10 - złożenie_v1 - IT projekty koszty stałe" xfId="1962"/>
    <cellStyle name="Normalny 18" xfId="1963"/>
    <cellStyle name="Normalny 18 10" xfId="1964"/>
    <cellStyle name="Normalny 18 11" xfId="1965"/>
    <cellStyle name="Normalny 18 12" xfId="1966"/>
    <cellStyle name="Normalny 18 13" xfId="1967"/>
    <cellStyle name="Normalny 18 14" xfId="1968"/>
    <cellStyle name="Normalny 18 15" xfId="1969"/>
    <cellStyle name="Normalny 18 16" xfId="1970"/>
    <cellStyle name="Normalny 18 17" xfId="1971"/>
    <cellStyle name="Normalny 18 18" xfId="1972"/>
    <cellStyle name="Normalny 18 19" xfId="1973"/>
    <cellStyle name="Normalny 18 2" xfId="1974"/>
    <cellStyle name="Normalny 18 20" xfId="1975"/>
    <cellStyle name="Normalny 18 21" xfId="1976"/>
    <cellStyle name="Normalny 18 22" xfId="1977"/>
    <cellStyle name="Normalny 18 23" xfId="1978"/>
    <cellStyle name="Normalny 18 24" xfId="1979"/>
    <cellStyle name="Normalny 18 25" xfId="1980"/>
    <cellStyle name="Normalny 18 3" xfId="1981"/>
    <cellStyle name="Normalny 18 4" xfId="1982"/>
    <cellStyle name="Normalny 18 5" xfId="1983"/>
    <cellStyle name="Normalny 18 6" xfId="1984"/>
    <cellStyle name="Normalny 18 7" xfId="1985"/>
    <cellStyle name="Normalny 18 8" xfId="1986"/>
    <cellStyle name="Normalny 18 9" xfId="1987"/>
    <cellStyle name="Normalny 18_Grupa PZU - MIF - 2010 - 10 - złożenie_v1 - IT projekty koszty stałe" xfId="1988"/>
    <cellStyle name="Normalny 19" xfId="1989"/>
    <cellStyle name="Normalny 19 2" xfId="1990"/>
    <cellStyle name="Normalny 19 2 2" xfId="1991"/>
    <cellStyle name="Normalny 19 2 2 2" xfId="1992"/>
    <cellStyle name="Normalny 19 2 2 3" xfId="1993"/>
    <cellStyle name="Normalny 19 2 2 4" xfId="1994"/>
    <cellStyle name="Normalny 19 2 2 5" xfId="1995"/>
    <cellStyle name="Normalny 19 2 2 6" xfId="1996"/>
    <cellStyle name="Normalny 19 2 3" xfId="1997"/>
    <cellStyle name="Normalny 19 3" xfId="1998"/>
    <cellStyle name="Normalny 19 3 2" xfId="1999"/>
    <cellStyle name="Normalny 19 3 3" xfId="2000"/>
    <cellStyle name="Normalny 19 3 4" xfId="2001"/>
    <cellStyle name="Normalny 19 4" xfId="2002"/>
    <cellStyle name="Normalny 19 5" xfId="2003"/>
    <cellStyle name="Normalny 19 6" xfId="2004"/>
    <cellStyle name="Normalny 19 6 2" xfId="2005"/>
    <cellStyle name="Normalny 19 7" xfId="2006"/>
    <cellStyle name="Normalny 19 7 2" xfId="2007"/>
    <cellStyle name="Normalny 19 8" xfId="2008"/>
    <cellStyle name="Normalny 2" xfId="2009"/>
    <cellStyle name="Normalny 2 10" xfId="2010"/>
    <cellStyle name="Normalny 2 10 2" xfId="2011"/>
    <cellStyle name="Normalny 2 11" xfId="2012"/>
    <cellStyle name="Normalny 2 12" xfId="2013"/>
    <cellStyle name="Normalny 2 13" xfId="2014"/>
    <cellStyle name="Normalny 2 14" xfId="2015"/>
    <cellStyle name="Normalny 2 15" xfId="2016"/>
    <cellStyle name="Normalny 2 16" xfId="2017"/>
    <cellStyle name="Normalny 2 17" xfId="2018"/>
    <cellStyle name="Normalny 2 18" xfId="2019"/>
    <cellStyle name="Normalny 2 19" xfId="2020"/>
    <cellStyle name="Normalny 2 2" xfId="2021"/>
    <cellStyle name="Normalny 2 2 10" xfId="2022"/>
    <cellStyle name="Normalny 2 2 11" xfId="2023"/>
    <cellStyle name="Normalny 2 2 12" xfId="2024"/>
    <cellStyle name="Normalny 2 2 13" xfId="2025"/>
    <cellStyle name="Normalny 2 2 14" xfId="2026"/>
    <cellStyle name="Normalny 2 2 15" xfId="2027"/>
    <cellStyle name="Normalny 2 2 16" xfId="2028"/>
    <cellStyle name="Normalny 2 2 17" xfId="2029"/>
    <cellStyle name="Normalny 2 2 2" xfId="2030"/>
    <cellStyle name="Normalny 2 2 2 10" xfId="2031"/>
    <cellStyle name="Normalny 2 2 2 11" xfId="2032"/>
    <cellStyle name="Normalny 2 2 2 12" xfId="2033"/>
    <cellStyle name="Normalny 2 2 2 13" xfId="2034"/>
    <cellStyle name="Normalny 2 2 2 14" xfId="2035"/>
    <cellStyle name="Normalny 2 2 2 15" xfId="2036"/>
    <cellStyle name="Normalny 2 2 2 16" xfId="2037"/>
    <cellStyle name="Normalny 2 2 2 2" xfId="2038"/>
    <cellStyle name="Normalny 2 2 2 2 10" xfId="2039"/>
    <cellStyle name="Normalny 2 2 2 2 11" xfId="2040"/>
    <cellStyle name="Normalny 2 2 2 2 12" xfId="2041"/>
    <cellStyle name="Normalny 2 2 2 2 13" xfId="2042"/>
    <cellStyle name="Normalny 2 2 2 2 14" xfId="2043"/>
    <cellStyle name="Normalny 2 2 2 2 2" xfId="2044"/>
    <cellStyle name="Normalny 2 2 2 2 3" xfId="2045"/>
    <cellStyle name="Normalny 2 2 2 2 4" xfId="2046"/>
    <cellStyle name="Normalny 2 2 2 2 5" xfId="2047"/>
    <cellStyle name="Normalny 2 2 2 2 6" xfId="2048"/>
    <cellStyle name="Normalny 2 2 2 2 7" xfId="2049"/>
    <cellStyle name="Normalny 2 2 2 2 8" xfId="2050"/>
    <cellStyle name="Normalny 2 2 2 2 9" xfId="2051"/>
    <cellStyle name="Normalny 2 2 2 3" xfId="2052"/>
    <cellStyle name="Normalny 2 2 2 4" xfId="2053"/>
    <cellStyle name="Normalny 2 2 2 5" xfId="2054"/>
    <cellStyle name="Normalny 2 2 2 6" xfId="2055"/>
    <cellStyle name="Normalny 2 2 2 7" xfId="2056"/>
    <cellStyle name="Normalny 2 2 2 8" xfId="2057"/>
    <cellStyle name="Normalny 2 2 2 9" xfId="2058"/>
    <cellStyle name="Normalny 2 2 2_dodatkowy (2)" xfId="2059"/>
    <cellStyle name="Normalny 2 2 3" xfId="2060"/>
    <cellStyle name="Normalny 2 2 3 2" xfId="2061"/>
    <cellStyle name="Normalny 2 2 3 3" xfId="2062"/>
    <cellStyle name="Normalny 2 2 4" xfId="2063"/>
    <cellStyle name="Normalny 2 2 4 2" xfId="2064"/>
    <cellStyle name="Normalny 2 2 4 3" xfId="2065"/>
    <cellStyle name="Normalny 2 2 5" xfId="2066"/>
    <cellStyle name="Normalny 2 2 5 2" xfId="2067"/>
    <cellStyle name="Normalny 2 2 5 3" xfId="2068"/>
    <cellStyle name="Normalny 2 2 6" xfId="2069"/>
    <cellStyle name="Normalny 2 2 6 2" xfId="2070"/>
    <cellStyle name="Normalny 2 2 6 3" xfId="2071"/>
    <cellStyle name="Normalny 2 2 7" xfId="2072"/>
    <cellStyle name="Normalny 2 2 7 2" xfId="2073"/>
    <cellStyle name="Normalny 2 2 8" xfId="2074"/>
    <cellStyle name="Normalny 2 2 8 2" xfId="2075"/>
    <cellStyle name="Normalny 2 2 9" xfId="2076"/>
    <cellStyle name="Normalny 2 2 9 2" xfId="2077"/>
    <cellStyle name="Normalny 2 2_Grupa PZU - MIF - 2010 - 10 - złożenie_v1 - IT projekty koszty stałe" xfId="2078"/>
    <cellStyle name="Normalny 2 20" xfId="2079"/>
    <cellStyle name="Normalny 2 21" xfId="2080"/>
    <cellStyle name="Normalny 2 22" xfId="2081"/>
    <cellStyle name="Normalny 2 23" xfId="2082"/>
    <cellStyle name="Normalny 2 24" xfId="2083"/>
    <cellStyle name="Normalny 2 25" xfId="2084"/>
    <cellStyle name="Normalny 2 26" xfId="2085"/>
    <cellStyle name="Normalny 2 27" xfId="2086"/>
    <cellStyle name="Normalny 2 28" xfId="2087"/>
    <cellStyle name="Normalny 2 29" xfId="2088"/>
    <cellStyle name="Normalny 2 3" xfId="2089"/>
    <cellStyle name="Normalny 2 3 10" xfId="2090"/>
    <cellStyle name="Normalny 2 3 11" xfId="2091"/>
    <cellStyle name="Normalny 2 3 12" xfId="2092"/>
    <cellStyle name="Normalny 2 3 13" xfId="2093"/>
    <cellStyle name="Normalny 2 3 14" xfId="2094"/>
    <cellStyle name="Normalny 2 3 2" xfId="2095"/>
    <cellStyle name="Normalny 2 3 3" xfId="2096"/>
    <cellStyle name="Normalny 2 3 3 2" xfId="2097"/>
    <cellStyle name="Normalny 2 3 4" xfId="2098"/>
    <cellStyle name="Normalny 2 3 4 2" xfId="2099"/>
    <cellStyle name="Normalny 2 3 5" xfId="2100"/>
    <cellStyle name="Normalny 2 3 5 2" xfId="2101"/>
    <cellStyle name="Normalny 2 3 6" xfId="2102"/>
    <cellStyle name="Normalny 2 3 7" xfId="2103"/>
    <cellStyle name="Normalny 2 3 8" xfId="2104"/>
    <cellStyle name="Normalny 2 3 9" xfId="2105"/>
    <cellStyle name="Normalny 2 3_Grupa PZU - MIF - 2010 - 10 - złożenie_v1 - IT projekty koszty stałe" xfId="2106"/>
    <cellStyle name="Normalny 2 30" xfId="2107"/>
    <cellStyle name="Normalny 2 4" xfId="2108"/>
    <cellStyle name="Normalny 2 4 2" xfId="2109"/>
    <cellStyle name="Normalny 2 4 2 2" xfId="2110"/>
    <cellStyle name="Normalny 2 4 3" xfId="2111"/>
    <cellStyle name="Normalny 2 4 4" xfId="2112"/>
    <cellStyle name="Normalny 2 4 5" xfId="2113"/>
    <cellStyle name="Normalny 2 4_Grupa PZU - MIF - 2010 - 10 - złożenie_v1 - IT projekty koszty stałe" xfId="2114"/>
    <cellStyle name="Normalny 2 5" xfId="2115"/>
    <cellStyle name="Normalny 2 5 2" xfId="2116"/>
    <cellStyle name="Normalny 2 5 2 2" xfId="2117"/>
    <cellStyle name="Normalny 2 5 3" xfId="2118"/>
    <cellStyle name="Normalny 2 5 4" xfId="2119"/>
    <cellStyle name="Normalny 2 5 5" xfId="2120"/>
    <cellStyle name="Normalny 2 5_Grupa PZU - MIF - 2010 - 10 - złożenie_v1 - IT projekty koszty stałe" xfId="2121"/>
    <cellStyle name="Normalny 2 6" xfId="2122"/>
    <cellStyle name="Normalny 2 6 2" xfId="2123"/>
    <cellStyle name="Normalny 2 6 2 2" xfId="2124"/>
    <cellStyle name="Normalny 2 6 3" xfId="2125"/>
    <cellStyle name="Normalny 2 7" xfId="2126"/>
    <cellStyle name="Normalny 2 7 2" xfId="2127"/>
    <cellStyle name="Normalny 2 7 3" xfId="2128"/>
    <cellStyle name="Normalny 2 8" xfId="2129"/>
    <cellStyle name="Normalny 2 8 2" xfId="2130"/>
    <cellStyle name="Normalny 2 8 3" xfId="2131"/>
    <cellStyle name="Normalny 2 8 4" xfId="2132"/>
    <cellStyle name="Normalny 2 9" xfId="2133"/>
    <cellStyle name="Normalny 2 9 2" xfId="2134"/>
    <cellStyle name="Normalny 2 9 3" xfId="2135"/>
    <cellStyle name="Normalny 2 9 4" xfId="2136"/>
    <cellStyle name="Normalny 2_dodatkowy (2)" xfId="2137"/>
    <cellStyle name="Normalny 20" xfId="2138"/>
    <cellStyle name="Normalny 21" xfId="2139"/>
    <cellStyle name="Normalny 21 10" xfId="2140"/>
    <cellStyle name="Normalny 21 11" xfId="2141"/>
    <cellStyle name="Normalny 21 12" xfId="2142"/>
    <cellStyle name="Normalny 21 13" xfId="2143"/>
    <cellStyle name="Normalny 21 14" xfId="2144"/>
    <cellStyle name="Normalny 21 15" xfId="2145"/>
    <cellStyle name="Normalny 21 16" xfId="2146"/>
    <cellStyle name="Normalny 21 17" xfId="2147"/>
    <cellStyle name="Normalny 21 18" xfId="2148"/>
    <cellStyle name="Normalny 21 19" xfId="2149"/>
    <cellStyle name="Normalny 21 2" xfId="2150"/>
    <cellStyle name="Normalny 21 2 2" xfId="2151"/>
    <cellStyle name="Normalny 21 2 3" xfId="2152"/>
    <cellStyle name="Normalny 21 2 4" xfId="2153"/>
    <cellStyle name="Normalny 21 2 5" xfId="2154"/>
    <cellStyle name="Normalny 21 3" xfId="2155"/>
    <cellStyle name="Normalny 21 4" xfId="2156"/>
    <cellStyle name="Normalny 21 5" xfId="2157"/>
    <cellStyle name="Normalny 21 6" xfId="2158"/>
    <cellStyle name="Normalny 21 7" xfId="2159"/>
    <cellStyle name="Normalny 21 7 2" xfId="2160"/>
    <cellStyle name="Normalny 21 7 3" xfId="2161"/>
    <cellStyle name="Normalny 21 8" xfId="2162"/>
    <cellStyle name="Normalny 21 8 2" xfId="2163"/>
    <cellStyle name="Normalny 21 8 3" xfId="2164"/>
    <cellStyle name="Normalny 21 9" xfId="2165"/>
    <cellStyle name="Normalny 22" xfId="2166"/>
    <cellStyle name="Normalny 22 2" xfId="2167"/>
    <cellStyle name="Normalny 22 2 2" xfId="2168"/>
    <cellStyle name="Normalny 22 3" xfId="2169"/>
    <cellStyle name="Normalny 23" xfId="2170"/>
    <cellStyle name="Normalny 23 2" xfId="2171"/>
    <cellStyle name="Normalny 23 2 2" xfId="2172"/>
    <cellStyle name="Normalny 23 3" xfId="2173"/>
    <cellStyle name="Normalny 23 4" xfId="2174"/>
    <cellStyle name="Normalny 24" xfId="2175"/>
    <cellStyle name="Normalny 24 2" xfId="2176"/>
    <cellStyle name="Normalny 24 2 2" xfId="2177"/>
    <cellStyle name="Normalny 24 3" xfId="2178"/>
    <cellStyle name="Normalny 25" xfId="2179"/>
    <cellStyle name="Normalny 25 10" xfId="2180"/>
    <cellStyle name="Normalny 25 11" xfId="2181"/>
    <cellStyle name="Normalny 25 12" xfId="2182"/>
    <cellStyle name="Normalny 25 13" xfId="2183"/>
    <cellStyle name="Normalny 25 14" xfId="2184"/>
    <cellStyle name="Normalny 25 2" xfId="2185"/>
    <cellStyle name="Normalny 25 3" xfId="2186"/>
    <cellStyle name="Normalny 25 4" xfId="2187"/>
    <cellStyle name="Normalny 25 5" xfId="2188"/>
    <cellStyle name="Normalny 25 6" xfId="2189"/>
    <cellStyle name="Normalny 25 7" xfId="2190"/>
    <cellStyle name="Normalny 25 8" xfId="2191"/>
    <cellStyle name="Normalny 25 9" xfId="2192"/>
    <cellStyle name="Normalny 26" xfId="2193"/>
    <cellStyle name="Normalny 26 10" xfId="2194"/>
    <cellStyle name="Normalny 26 11" xfId="2195"/>
    <cellStyle name="Normalny 26 12" xfId="2196"/>
    <cellStyle name="Normalny 26 13" xfId="2197"/>
    <cellStyle name="Normalny 26 14" xfId="2198"/>
    <cellStyle name="Normalny 26 2" xfId="2199"/>
    <cellStyle name="Normalny 26 2 2" xfId="2200"/>
    <cellStyle name="Normalny 26 3" xfId="2201"/>
    <cellStyle name="Normalny 26 4" xfId="2202"/>
    <cellStyle name="Normalny 26 5" xfId="2203"/>
    <cellStyle name="Normalny 26 6" xfId="2204"/>
    <cellStyle name="Normalny 26 7" xfId="2205"/>
    <cellStyle name="Normalny 26 8" xfId="2206"/>
    <cellStyle name="Normalny 26 9" xfId="2207"/>
    <cellStyle name="Normalny 27" xfId="2208"/>
    <cellStyle name="Normalny 28" xfId="2209"/>
    <cellStyle name="Normalny 29" xfId="2210"/>
    <cellStyle name="Normalny 29 10" xfId="2211"/>
    <cellStyle name="Normalny 29 11" xfId="2212"/>
    <cellStyle name="Normalny 29 12" xfId="2213"/>
    <cellStyle name="Normalny 29 13" xfId="2214"/>
    <cellStyle name="Normalny 29 14" xfId="2215"/>
    <cellStyle name="Normalny 29 2" xfId="2216"/>
    <cellStyle name="Normalny 29 3" xfId="2217"/>
    <cellStyle name="Normalny 29 4" xfId="2218"/>
    <cellStyle name="Normalny 29 5" xfId="2219"/>
    <cellStyle name="Normalny 29 6" xfId="2220"/>
    <cellStyle name="Normalny 29 7" xfId="2221"/>
    <cellStyle name="Normalny 29 8" xfId="2222"/>
    <cellStyle name="Normalny 29 9" xfId="2223"/>
    <cellStyle name="Normalny 3 10" xfId="2224"/>
    <cellStyle name="Normalny 3 11" xfId="2225"/>
    <cellStyle name="Normalny 3 12" xfId="2226"/>
    <cellStyle name="Normalny 3 13" xfId="2227"/>
    <cellStyle name="Normalny 3 14" xfId="2228"/>
    <cellStyle name="Normalny 3 15" xfId="2229"/>
    <cellStyle name="Normalny 3 16" xfId="2230"/>
    <cellStyle name="Normalny 3 17" xfId="2231"/>
    <cellStyle name="Normalny 3 18" xfId="2232"/>
    <cellStyle name="Normalny 3 18 10" xfId="2233"/>
    <cellStyle name="Normalny 3 18 11" xfId="2234"/>
    <cellStyle name="Normalny 3 18 12" xfId="2235"/>
    <cellStyle name="Normalny 3 18 13" xfId="2236"/>
    <cellStyle name="Normalny 3 18 14" xfId="2237"/>
    <cellStyle name="Normalny 3 18 2" xfId="2238"/>
    <cellStyle name="Normalny 3 18 2 10" xfId="2239"/>
    <cellStyle name="Normalny 3 18 2 2" xfId="2240"/>
    <cellStyle name="Normalny 3 18 2 2 10" xfId="2241"/>
    <cellStyle name="Normalny 3 18 2 2 2" xfId="2242"/>
    <cellStyle name="Normalny 3 18 2 2 3" xfId="2243"/>
    <cellStyle name="Normalny 3 18 2 2 4" xfId="2244"/>
    <cellStyle name="Normalny 3 18 2 2 5" xfId="2245"/>
    <cellStyle name="Normalny 3 18 2 2 6" xfId="2246"/>
    <cellStyle name="Normalny 3 18 2 2 7" xfId="2247"/>
    <cellStyle name="Normalny 3 18 2 2 8" xfId="2248"/>
    <cellStyle name="Normalny 3 18 2 2 9" xfId="2249"/>
    <cellStyle name="Normalny 3 18 2 3" xfId="2250"/>
    <cellStyle name="Normalny 3 18 2 4" xfId="2251"/>
    <cellStyle name="Normalny 3 18 2 5" xfId="2252"/>
    <cellStyle name="Normalny 3 18 2 6" xfId="2253"/>
    <cellStyle name="Normalny 3 18 2 7" xfId="2254"/>
    <cellStyle name="Normalny 3 18 2 8" xfId="2255"/>
    <cellStyle name="Normalny 3 18 2 9" xfId="2256"/>
    <cellStyle name="Normalny 3 18 3" xfId="2257"/>
    <cellStyle name="Normalny 3 18 4" xfId="2258"/>
    <cellStyle name="Normalny 3 18 5" xfId="2259"/>
    <cellStyle name="Normalny 3 18 6" xfId="2260"/>
    <cellStyle name="Normalny 3 18 7" xfId="2261"/>
    <cellStyle name="Normalny 3 18 8" xfId="2262"/>
    <cellStyle name="Normalny 3 18 9" xfId="2263"/>
    <cellStyle name="Normalny 3 19" xfId="2264"/>
    <cellStyle name="Normalny 3 19 10" xfId="2265"/>
    <cellStyle name="Normalny 3 19 2" xfId="2266"/>
    <cellStyle name="Normalny 3 19 2 10" xfId="2267"/>
    <cellStyle name="Normalny 3 19 2 2" xfId="2268"/>
    <cellStyle name="Normalny 3 19 2 3" xfId="2269"/>
    <cellStyle name="Normalny 3 19 2 4" xfId="2270"/>
    <cellStyle name="Normalny 3 19 2 5" xfId="2271"/>
    <cellStyle name="Normalny 3 19 2 6" xfId="2272"/>
    <cellStyle name="Normalny 3 19 2 7" xfId="2273"/>
    <cellStyle name="Normalny 3 19 2 8" xfId="2274"/>
    <cellStyle name="Normalny 3 19 2 9" xfId="2275"/>
    <cellStyle name="Normalny 3 19 3" xfId="2276"/>
    <cellStyle name="Normalny 3 19 4" xfId="2277"/>
    <cellStyle name="Normalny 3 19 5" xfId="2278"/>
    <cellStyle name="Normalny 3 19 6" xfId="2279"/>
    <cellStyle name="Normalny 3 19 7" xfId="2280"/>
    <cellStyle name="Normalny 3 19 8" xfId="2281"/>
    <cellStyle name="Normalny 3 19 9" xfId="2282"/>
    <cellStyle name="Normalny 3 2" xfId="2283"/>
    <cellStyle name="Normalny 3 2 10" xfId="2284"/>
    <cellStyle name="Normalny 3 2 11" xfId="2285"/>
    <cellStyle name="Normalny 3 2 12" xfId="2286"/>
    <cellStyle name="Normalny 3 2 13" xfId="2287"/>
    <cellStyle name="Normalny 3 2 14" xfId="2288"/>
    <cellStyle name="Normalny 3 2 15" xfId="2289"/>
    <cellStyle name="Normalny 3 2 16" xfId="2290"/>
    <cellStyle name="Normalny 3 2 16 10" xfId="2291"/>
    <cellStyle name="Normalny 3 2 16 11" xfId="2292"/>
    <cellStyle name="Normalny 3 2 16 12" xfId="2293"/>
    <cellStyle name="Normalny 3 2 16 13" xfId="2294"/>
    <cellStyle name="Normalny 3 2 16 14" xfId="2295"/>
    <cellStyle name="Normalny 3 2 16 2" xfId="2296"/>
    <cellStyle name="Normalny 3 2 16 2 10" xfId="2297"/>
    <cellStyle name="Normalny 3 2 16 2 2" xfId="2298"/>
    <cellStyle name="Normalny 3 2 16 2 2 10" xfId="2299"/>
    <cellStyle name="Normalny 3 2 16 2 2 2" xfId="2300"/>
    <cellStyle name="Normalny 3 2 16 2 2 3" xfId="2301"/>
    <cellStyle name="Normalny 3 2 16 2 2 4" xfId="2302"/>
    <cellStyle name="Normalny 3 2 16 2 2 5" xfId="2303"/>
    <cellStyle name="Normalny 3 2 16 2 2 6" xfId="2304"/>
    <cellStyle name="Normalny 3 2 16 2 2 7" xfId="2305"/>
    <cellStyle name="Normalny 3 2 16 2 2 8" xfId="2306"/>
    <cellStyle name="Normalny 3 2 16 2 2 9" xfId="2307"/>
    <cellStyle name="Normalny 3 2 16 2 3" xfId="2308"/>
    <cellStyle name="Normalny 3 2 16 2 4" xfId="2309"/>
    <cellStyle name="Normalny 3 2 16 2 5" xfId="2310"/>
    <cellStyle name="Normalny 3 2 16 2 6" xfId="2311"/>
    <cellStyle name="Normalny 3 2 16 2 7" xfId="2312"/>
    <cellStyle name="Normalny 3 2 16 2 8" xfId="2313"/>
    <cellStyle name="Normalny 3 2 16 2 9" xfId="2314"/>
    <cellStyle name="Normalny 3 2 16 3" xfId="2315"/>
    <cellStyle name="Normalny 3 2 16 4" xfId="2316"/>
    <cellStyle name="Normalny 3 2 16 5" xfId="2317"/>
    <cellStyle name="Normalny 3 2 16 6" xfId="2318"/>
    <cellStyle name="Normalny 3 2 16 7" xfId="2319"/>
    <cellStyle name="Normalny 3 2 16 8" xfId="2320"/>
    <cellStyle name="Normalny 3 2 16 9" xfId="2321"/>
    <cellStyle name="Normalny 3 2 17" xfId="2322"/>
    <cellStyle name="Normalny 3 2 17 10" xfId="2323"/>
    <cellStyle name="Normalny 3 2 17 2" xfId="2324"/>
    <cellStyle name="Normalny 3 2 17 2 10" xfId="2325"/>
    <cellStyle name="Normalny 3 2 17 2 2" xfId="2326"/>
    <cellStyle name="Normalny 3 2 17 2 3" xfId="2327"/>
    <cellStyle name="Normalny 3 2 17 2 4" xfId="2328"/>
    <cellStyle name="Normalny 3 2 17 2 5" xfId="2329"/>
    <cellStyle name="Normalny 3 2 17 2 6" xfId="2330"/>
    <cellStyle name="Normalny 3 2 17 2 7" xfId="2331"/>
    <cellStyle name="Normalny 3 2 17 2 8" xfId="2332"/>
    <cellStyle name="Normalny 3 2 17 2 9" xfId="2333"/>
    <cellStyle name="Normalny 3 2 17 3" xfId="2334"/>
    <cellStyle name="Normalny 3 2 17 4" xfId="2335"/>
    <cellStyle name="Normalny 3 2 17 5" xfId="2336"/>
    <cellStyle name="Normalny 3 2 17 6" xfId="2337"/>
    <cellStyle name="Normalny 3 2 17 7" xfId="2338"/>
    <cellStyle name="Normalny 3 2 17 8" xfId="2339"/>
    <cellStyle name="Normalny 3 2 17 9" xfId="2340"/>
    <cellStyle name="Normalny 3 2 18" xfId="2341"/>
    <cellStyle name="Normalny 3 2 19" xfId="2342"/>
    <cellStyle name="Normalny 3 2 2" xfId="2343"/>
    <cellStyle name="Normalny 3 2 2 10" xfId="2344"/>
    <cellStyle name="Normalny 3 2 2 11" xfId="2345"/>
    <cellStyle name="Normalny 3 2 2 12" xfId="2346"/>
    <cellStyle name="Normalny 3 2 2 13" xfId="2347"/>
    <cellStyle name="Normalny 3 2 2 14" xfId="2348"/>
    <cellStyle name="Normalny 3 2 2 15" xfId="2349"/>
    <cellStyle name="Normalny 3 2 2 16" xfId="2350"/>
    <cellStyle name="Normalny 3 2 2 16 10" xfId="2351"/>
    <cellStyle name="Normalny 3 2 2 16 11" xfId="2352"/>
    <cellStyle name="Normalny 3 2 2 16 12" xfId="2353"/>
    <cellStyle name="Normalny 3 2 2 16 13" xfId="2354"/>
    <cellStyle name="Normalny 3 2 2 16 14" xfId="2355"/>
    <cellStyle name="Normalny 3 2 2 16 2" xfId="2356"/>
    <cellStyle name="Normalny 3 2 2 16 2 10" xfId="2357"/>
    <cellStyle name="Normalny 3 2 2 16 2 2" xfId="2358"/>
    <cellStyle name="Normalny 3 2 2 16 2 2 10" xfId="2359"/>
    <cellStyle name="Normalny 3 2 2 16 2 2 2" xfId="2360"/>
    <cellStyle name="Normalny 3 2 2 16 2 2 3" xfId="2361"/>
    <cellStyle name="Normalny 3 2 2 16 2 2 4" xfId="2362"/>
    <cellStyle name="Normalny 3 2 2 16 2 2 5" xfId="2363"/>
    <cellStyle name="Normalny 3 2 2 16 2 2 6" xfId="2364"/>
    <cellStyle name="Normalny 3 2 2 16 2 2 7" xfId="2365"/>
    <cellStyle name="Normalny 3 2 2 16 2 2 8" xfId="2366"/>
    <cellStyle name="Normalny 3 2 2 16 2 2 9" xfId="2367"/>
    <cellStyle name="Normalny 3 2 2 16 2 3" xfId="2368"/>
    <cellStyle name="Normalny 3 2 2 16 2 4" xfId="2369"/>
    <cellStyle name="Normalny 3 2 2 16 2 5" xfId="2370"/>
    <cellStyle name="Normalny 3 2 2 16 2 6" xfId="2371"/>
    <cellStyle name="Normalny 3 2 2 16 2 7" xfId="2372"/>
    <cellStyle name="Normalny 3 2 2 16 2 8" xfId="2373"/>
    <cellStyle name="Normalny 3 2 2 16 2 9" xfId="2374"/>
    <cellStyle name="Normalny 3 2 2 16 3" xfId="2375"/>
    <cellStyle name="Normalny 3 2 2 16 4" xfId="2376"/>
    <cellStyle name="Normalny 3 2 2 16 5" xfId="2377"/>
    <cellStyle name="Normalny 3 2 2 16 6" xfId="2378"/>
    <cellStyle name="Normalny 3 2 2 16 7" xfId="2379"/>
    <cellStyle name="Normalny 3 2 2 16 8" xfId="2380"/>
    <cellStyle name="Normalny 3 2 2 16 9" xfId="2381"/>
    <cellStyle name="Normalny 3 2 2 17" xfId="2382"/>
    <cellStyle name="Normalny 3 2 2 17 10" xfId="2383"/>
    <cellStyle name="Normalny 3 2 2 17 2" xfId="2384"/>
    <cellStyle name="Normalny 3 2 2 17 2 10" xfId="2385"/>
    <cellStyle name="Normalny 3 2 2 17 2 2" xfId="2386"/>
    <cellStyle name="Normalny 3 2 2 17 2 3" xfId="2387"/>
    <cellStyle name="Normalny 3 2 2 17 2 4" xfId="2388"/>
    <cellStyle name="Normalny 3 2 2 17 2 5" xfId="2389"/>
    <cellStyle name="Normalny 3 2 2 17 2 6" xfId="2390"/>
    <cellStyle name="Normalny 3 2 2 17 2 7" xfId="2391"/>
    <cellStyle name="Normalny 3 2 2 17 2 8" xfId="2392"/>
    <cellStyle name="Normalny 3 2 2 17 2 9" xfId="2393"/>
    <cellStyle name="Normalny 3 2 2 17 3" xfId="2394"/>
    <cellStyle name="Normalny 3 2 2 17 4" xfId="2395"/>
    <cellStyle name="Normalny 3 2 2 17 5" xfId="2396"/>
    <cellStyle name="Normalny 3 2 2 17 6" xfId="2397"/>
    <cellStyle name="Normalny 3 2 2 17 7" xfId="2398"/>
    <cellStyle name="Normalny 3 2 2 17 8" xfId="2399"/>
    <cellStyle name="Normalny 3 2 2 17 9" xfId="2400"/>
    <cellStyle name="Normalny 3 2 2 18" xfId="2401"/>
    <cellStyle name="Normalny 3 2 2 19" xfId="2402"/>
    <cellStyle name="Normalny 3 2 2 2" xfId="2403"/>
    <cellStyle name="Normalny 3 2 2 2 10" xfId="2404"/>
    <cellStyle name="Normalny 3 2 2 2 11" xfId="2405"/>
    <cellStyle name="Normalny 3 2 2 2 12" xfId="2406"/>
    <cellStyle name="Normalny 3 2 2 2 13" xfId="2407"/>
    <cellStyle name="Normalny 3 2 2 2 14" xfId="2408"/>
    <cellStyle name="Normalny 3 2 2 2 15" xfId="2409"/>
    <cellStyle name="Normalny 3 2 2 2 2" xfId="2410"/>
    <cellStyle name="Normalny 3 2 2 2 2 10" xfId="2411"/>
    <cellStyle name="Normalny 3 2 2 2 2 11" xfId="2412"/>
    <cellStyle name="Normalny 3 2 2 2 2 12" xfId="2413"/>
    <cellStyle name="Normalny 3 2 2 2 2 13" xfId="2414"/>
    <cellStyle name="Normalny 3 2 2 2 2 14" xfId="2415"/>
    <cellStyle name="Normalny 3 2 2 2 2 2" xfId="2416"/>
    <cellStyle name="Normalny 3 2 2 2 2 2 10" xfId="2417"/>
    <cellStyle name="Normalny 3 2 2 2 2 2 2" xfId="2418"/>
    <cellStyle name="Normalny 3 2 2 2 2 2 2 10" xfId="2419"/>
    <cellStyle name="Normalny 3 2 2 2 2 2 2 2" xfId="2420"/>
    <cellStyle name="Normalny 3 2 2 2 2 2 2 3" xfId="2421"/>
    <cellStyle name="Normalny 3 2 2 2 2 2 2 4" xfId="2422"/>
    <cellStyle name="Normalny 3 2 2 2 2 2 2 5" xfId="2423"/>
    <cellStyle name="Normalny 3 2 2 2 2 2 2 6" xfId="2424"/>
    <cellStyle name="Normalny 3 2 2 2 2 2 2 7" xfId="2425"/>
    <cellStyle name="Normalny 3 2 2 2 2 2 2 8" xfId="2426"/>
    <cellStyle name="Normalny 3 2 2 2 2 2 2 9" xfId="2427"/>
    <cellStyle name="Normalny 3 2 2 2 2 2 3" xfId="2428"/>
    <cellStyle name="Normalny 3 2 2 2 2 2 4" xfId="2429"/>
    <cellStyle name="Normalny 3 2 2 2 2 2 5" xfId="2430"/>
    <cellStyle name="Normalny 3 2 2 2 2 2 6" xfId="2431"/>
    <cellStyle name="Normalny 3 2 2 2 2 2 7" xfId="2432"/>
    <cellStyle name="Normalny 3 2 2 2 2 2 8" xfId="2433"/>
    <cellStyle name="Normalny 3 2 2 2 2 2 9" xfId="2434"/>
    <cellStyle name="Normalny 3 2 2 2 2 3" xfId="2435"/>
    <cellStyle name="Normalny 3 2 2 2 2 4" xfId="2436"/>
    <cellStyle name="Normalny 3 2 2 2 2 5" xfId="2437"/>
    <cellStyle name="Normalny 3 2 2 2 2 6" xfId="2438"/>
    <cellStyle name="Normalny 3 2 2 2 2 7" xfId="2439"/>
    <cellStyle name="Normalny 3 2 2 2 2 8" xfId="2440"/>
    <cellStyle name="Normalny 3 2 2 2 2 9" xfId="2441"/>
    <cellStyle name="Normalny 3 2 2 2 3" xfId="2442"/>
    <cellStyle name="Normalny 3 2 2 2 4" xfId="2443"/>
    <cellStyle name="Normalny 3 2 2 2 4 10" xfId="2444"/>
    <cellStyle name="Normalny 3 2 2 2 4 2" xfId="2445"/>
    <cellStyle name="Normalny 3 2 2 2 4 2 10" xfId="2446"/>
    <cellStyle name="Normalny 3 2 2 2 4 2 2" xfId="2447"/>
    <cellStyle name="Normalny 3 2 2 2 4 2 3" xfId="2448"/>
    <cellStyle name="Normalny 3 2 2 2 4 2 4" xfId="2449"/>
    <cellStyle name="Normalny 3 2 2 2 4 2 5" xfId="2450"/>
    <cellStyle name="Normalny 3 2 2 2 4 2 6" xfId="2451"/>
    <cellStyle name="Normalny 3 2 2 2 4 2 7" xfId="2452"/>
    <cellStyle name="Normalny 3 2 2 2 4 2 8" xfId="2453"/>
    <cellStyle name="Normalny 3 2 2 2 4 2 9" xfId="2454"/>
    <cellStyle name="Normalny 3 2 2 2 4 3" xfId="2455"/>
    <cellStyle name="Normalny 3 2 2 2 4 4" xfId="2456"/>
    <cellStyle name="Normalny 3 2 2 2 4 5" xfId="2457"/>
    <cellStyle name="Normalny 3 2 2 2 4 6" xfId="2458"/>
    <cellStyle name="Normalny 3 2 2 2 4 7" xfId="2459"/>
    <cellStyle name="Normalny 3 2 2 2 4 8" xfId="2460"/>
    <cellStyle name="Normalny 3 2 2 2 4 9" xfId="2461"/>
    <cellStyle name="Normalny 3 2 2 2 5" xfId="2462"/>
    <cellStyle name="Normalny 3 2 2 2 6" xfId="2463"/>
    <cellStyle name="Normalny 3 2 2 2 7" xfId="2464"/>
    <cellStyle name="Normalny 3 2 2 2 8" xfId="2465"/>
    <cellStyle name="Normalny 3 2 2 2 9" xfId="2466"/>
    <cellStyle name="Normalny 3 2 2 20" xfId="2467"/>
    <cellStyle name="Normalny 3 2 2 21" xfId="2468"/>
    <cellStyle name="Normalny 3 2 2 22" xfId="2469"/>
    <cellStyle name="Normalny 3 2 2 23" xfId="2470"/>
    <cellStyle name="Normalny 3 2 2 24" xfId="2471"/>
    <cellStyle name="Normalny 3 2 2 25" xfId="2472"/>
    <cellStyle name="Normalny 3 2 2 26" xfId="2473"/>
    <cellStyle name="Normalny 3 2 2 27" xfId="2474"/>
    <cellStyle name="Normalny 3 2 2 28" xfId="2475"/>
    <cellStyle name="Normalny 3 2 2 3" xfId="2476"/>
    <cellStyle name="Normalny 3 2 2 4" xfId="2477"/>
    <cellStyle name="Normalny 3 2 2 5" xfId="2478"/>
    <cellStyle name="Normalny 3 2 2 6" xfId="2479"/>
    <cellStyle name="Normalny 3 2 2 7" xfId="2480"/>
    <cellStyle name="Normalny 3 2 2 8" xfId="2481"/>
    <cellStyle name="Normalny 3 2 2 9" xfId="2482"/>
    <cellStyle name="Normalny 3 2 20" xfId="2483"/>
    <cellStyle name="Normalny 3 2 21" xfId="2484"/>
    <cellStyle name="Normalny 3 2 22" xfId="2485"/>
    <cellStyle name="Normalny 3 2 23" xfId="2486"/>
    <cellStyle name="Normalny 3 2 24" xfId="2487"/>
    <cellStyle name="Normalny 3 2 25" xfId="2488"/>
    <cellStyle name="Normalny 3 2 26" xfId="2489"/>
    <cellStyle name="Normalny 3 2 27" xfId="2490"/>
    <cellStyle name="Normalny 3 2 28" xfId="2491"/>
    <cellStyle name="Normalny 3 2 3" xfId="2492"/>
    <cellStyle name="Normalny 3 2 3 10" xfId="2493"/>
    <cellStyle name="Normalny 3 2 3 11" xfId="2494"/>
    <cellStyle name="Normalny 3 2 3 12" xfId="2495"/>
    <cellStyle name="Normalny 3 2 3 13" xfId="2496"/>
    <cellStyle name="Normalny 3 2 3 14" xfId="2497"/>
    <cellStyle name="Normalny 3 2 3 15" xfId="2498"/>
    <cellStyle name="Normalny 3 2 3 2" xfId="2499"/>
    <cellStyle name="Normalny 3 2 3 2 10" xfId="2500"/>
    <cellStyle name="Normalny 3 2 3 2 11" xfId="2501"/>
    <cellStyle name="Normalny 3 2 3 2 12" xfId="2502"/>
    <cellStyle name="Normalny 3 2 3 2 13" xfId="2503"/>
    <cellStyle name="Normalny 3 2 3 2 14" xfId="2504"/>
    <cellStyle name="Normalny 3 2 3 2 2" xfId="2505"/>
    <cellStyle name="Normalny 3 2 3 2 2 10" xfId="2506"/>
    <cellStyle name="Normalny 3 2 3 2 2 2" xfId="2507"/>
    <cellStyle name="Normalny 3 2 3 2 2 2 10" xfId="2508"/>
    <cellStyle name="Normalny 3 2 3 2 2 2 2" xfId="2509"/>
    <cellStyle name="Normalny 3 2 3 2 2 2 3" xfId="2510"/>
    <cellStyle name="Normalny 3 2 3 2 2 2 4" xfId="2511"/>
    <cellStyle name="Normalny 3 2 3 2 2 2 5" xfId="2512"/>
    <cellStyle name="Normalny 3 2 3 2 2 2 6" xfId="2513"/>
    <cellStyle name="Normalny 3 2 3 2 2 2 7" xfId="2514"/>
    <cellStyle name="Normalny 3 2 3 2 2 2 8" xfId="2515"/>
    <cellStyle name="Normalny 3 2 3 2 2 2 9" xfId="2516"/>
    <cellStyle name="Normalny 3 2 3 2 2 3" xfId="2517"/>
    <cellStyle name="Normalny 3 2 3 2 2 4" xfId="2518"/>
    <cellStyle name="Normalny 3 2 3 2 2 5" xfId="2519"/>
    <cellStyle name="Normalny 3 2 3 2 2 6" xfId="2520"/>
    <cellStyle name="Normalny 3 2 3 2 2 7" xfId="2521"/>
    <cellStyle name="Normalny 3 2 3 2 2 8" xfId="2522"/>
    <cellStyle name="Normalny 3 2 3 2 2 9" xfId="2523"/>
    <cellStyle name="Normalny 3 2 3 2 3" xfId="2524"/>
    <cellStyle name="Normalny 3 2 3 2 4" xfId="2525"/>
    <cellStyle name="Normalny 3 2 3 2 5" xfId="2526"/>
    <cellStyle name="Normalny 3 2 3 2 6" xfId="2527"/>
    <cellStyle name="Normalny 3 2 3 2 7" xfId="2528"/>
    <cellStyle name="Normalny 3 2 3 2 8" xfId="2529"/>
    <cellStyle name="Normalny 3 2 3 2 9" xfId="2530"/>
    <cellStyle name="Normalny 3 2 3 3" xfId="2531"/>
    <cellStyle name="Normalny 3 2 3 4" xfId="2532"/>
    <cellStyle name="Normalny 3 2 3 4 10" xfId="2533"/>
    <cellStyle name="Normalny 3 2 3 4 2" xfId="2534"/>
    <cellStyle name="Normalny 3 2 3 4 2 10" xfId="2535"/>
    <cellStyle name="Normalny 3 2 3 4 2 2" xfId="2536"/>
    <cellStyle name="Normalny 3 2 3 4 2 3" xfId="2537"/>
    <cellStyle name="Normalny 3 2 3 4 2 4" xfId="2538"/>
    <cellStyle name="Normalny 3 2 3 4 2 5" xfId="2539"/>
    <cellStyle name="Normalny 3 2 3 4 2 6" xfId="2540"/>
    <cellStyle name="Normalny 3 2 3 4 2 7" xfId="2541"/>
    <cellStyle name="Normalny 3 2 3 4 2 8" xfId="2542"/>
    <cellStyle name="Normalny 3 2 3 4 2 9" xfId="2543"/>
    <cellStyle name="Normalny 3 2 3 4 3" xfId="2544"/>
    <cellStyle name="Normalny 3 2 3 4 4" xfId="2545"/>
    <cellStyle name="Normalny 3 2 3 4 5" xfId="2546"/>
    <cellStyle name="Normalny 3 2 3 4 6" xfId="2547"/>
    <cellStyle name="Normalny 3 2 3 4 7" xfId="2548"/>
    <cellStyle name="Normalny 3 2 3 4 8" xfId="2549"/>
    <cellStyle name="Normalny 3 2 3 4 9" xfId="2550"/>
    <cellStyle name="Normalny 3 2 3 5" xfId="2551"/>
    <cellStyle name="Normalny 3 2 3 6" xfId="2552"/>
    <cellStyle name="Normalny 3 2 3 7" xfId="2553"/>
    <cellStyle name="Normalny 3 2 3 8" xfId="2554"/>
    <cellStyle name="Normalny 3 2 3 9" xfId="2555"/>
    <cellStyle name="Normalny 3 2 4" xfId="2556"/>
    <cellStyle name="Normalny 3 2 5" xfId="2557"/>
    <cellStyle name="Normalny 3 2 6" xfId="2558"/>
    <cellStyle name="Normalny 3 2 7" xfId="2559"/>
    <cellStyle name="Normalny 3 2 8" xfId="2560"/>
    <cellStyle name="Normalny 3 2 9" xfId="2561"/>
    <cellStyle name="Normalny 3 20" xfId="2562"/>
    <cellStyle name="Normalny 3 21" xfId="2563"/>
    <cellStyle name="Normalny 3 22" xfId="2564"/>
    <cellStyle name="Normalny 3 23" xfId="2565"/>
    <cellStyle name="Normalny 3 24" xfId="2566"/>
    <cellStyle name="Normalny 3 25" xfId="2567"/>
    <cellStyle name="Normalny 3 26" xfId="2568"/>
    <cellStyle name="Normalny 3 27" xfId="2569"/>
    <cellStyle name="Normalny 3 28" xfId="2570"/>
    <cellStyle name="Normalny 3 29" xfId="2571"/>
    <cellStyle name="Normalny 3 3" xfId="2572"/>
    <cellStyle name="Normalny 3 30" xfId="2573"/>
    <cellStyle name="Normalny 3 31" xfId="2574"/>
    <cellStyle name="Normalny 3 32" xfId="2575"/>
    <cellStyle name="Normalny 3 33" xfId="2576"/>
    <cellStyle name="Normalny 3 34" xfId="2577"/>
    <cellStyle name="Normalny 3 35" xfId="2578"/>
    <cellStyle name="Normalny 3 36" xfId="2579"/>
    <cellStyle name="Normalny 3 37" xfId="2580"/>
    <cellStyle name="Normalny 3 38" xfId="2581"/>
    <cellStyle name="Normalny 3 39" xfId="2582"/>
    <cellStyle name="Normalny 3 4" xfId="2583"/>
    <cellStyle name="Normalny 3 4 10" xfId="2584"/>
    <cellStyle name="Normalny 3 4 11" xfId="2585"/>
    <cellStyle name="Normalny 3 4 12" xfId="2586"/>
    <cellStyle name="Normalny 3 4 13" xfId="2587"/>
    <cellStyle name="Normalny 3 4 14" xfId="2588"/>
    <cellStyle name="Normalny 3 4 15" xfId="2589"/>
    <cellStyle name="Normalny 3 4 2" xfId="2590"/>
    <cellStyle name="Normalny 3 4 2 10" xfId="2591"/>
    <cellStyle name="Normalny 3 4 2 11" xfId="2592"/>
    <cellStyle name="Normalny 3 4 2 12" xfId="2593"/>
    <cellStyle name="Normalny 3 4 2 13" xfId="2594"/>
    <cellStyle name="Normalny 3 4 2 14" xfId="2595"/>
    <cellStyle name="Normalny 3 4 2 2" xfId="2596"/>
    <cellStyle name="Normalny 3 4 2 2 10" xfId="2597"/>
    <cellStyle name="Normalny 3 4 2 2 2" xfId="2598"/>
    <cellStyle name="Normalny 3 4 2 2 2 10" xfId="2599"/>
    <cellStyle name="Normalny 3 4 2 2 2 2" xfId="2600"/>
    <cellStyle name="Normalny 3 4 2 2 2 3" xfId="2601"/>
    <cellStyle name="Normalny 3 4 2 2 2 4" xfId="2602"/>
    <cellStyle name="Normalny 3 4 2 2 2 5" xfId="2603"/>
    <cellStyle name="Normalny 3 4 2 2 2 6" xfId="2604"/>
    <cellStyle name="Normalny 3 4 2 2 2 7" xfId="2605"/>
    <cellStyle name="Normalny 3 4 2 2 2 8" xfId="2606"/>
    <cellStyle name="Normalny 3 4 2 2 2 9" xfId="2607"/>
    <cellStyle name="Normalny 3 4 2 2 3" xfId="2608"/>
    <cellStyle name="Normalny 3 4 2 2 4" xfId="2609"/>
    <cellStyle name="Normalny 3 4 2 2 5" xfId="2610"/>
    <cellStyle name="Normalny 3 4 2 2 6" xfId="2611"/>
    <cellStyle name="Normalny 3 4 2 2 7" xfId="2612"/>
    <cellStyle name="Normalny 3 4 2 2 8" xfId="2613"/>
    <cellStyle name="Normalny 3 4 2 2 9" xfId="2614"/>
    <cellStyle name="Normalny 3 4 2 3" xfId="2615"/>
    <cellStyle name="Normalny 3 4 2 4" xfId="2616"/>
    <cellStyle name="Normalny 3 4 2 5" xfId="2617"/>
    <cellStyle name="Normalny 3 4 2 6" xfId="2618"/>
    <cellStyle name="Normalny 3 4 2 7" xfId="2619"/>
    <cellStyle name="Normalny 3 4 2 8" xfId="2620"/>
    <cellStyle name="Normalny 3 4 2 9" xfId="2621"/>
    <cellStyle name="Normalny 3 4 3" xfId="2622"/>
    <cellStyle name="Normalny 3 4 4" xfId="2623"/>
    <cellStyle name="Normalny 3 4 4 10" xfId="2624"/>
    <cellStyle name="Normalny 3 4 4 2" xfId="2625"/>
    <cellStyle name="Normalny 3 4 4 2 10" xfId="2626"/>
    <cellStyle name="Normalny 3 4 4 2 2" xfId="2627"/>
    <cellStyle name="Normalny 3 4 4 2 3" xfId="2628"/>
    <cellStyle name="Normalny 3 4 4 2 4" xfId="2629"/>
    <cellStyle name="Normalny 3 4 4 2 5" xfId="2630"/>
    <cellStyle name="Normalny 3 4 4 2 6" xfId="2631"/>
    <cellStyle name="Normalny 3 4 4 2 7" xfId="2632"/>
    <cellStyle name="Normalny 3 4 4 2 8" xfId="2633"/>
    <cellStyle name="Normalny 3 4 4 2 9" xfId="2634"/>
    <cellStyle name="Normalny 3 4 4 3" xfId="2635"/>
    <cellStyle name="Normalny 3 4 4 4" xfId="2636"/>
    <cellStyle name="Normalny 3 4 4 5" xfId="2637"/>
    <cellStyle name="Normalny 3 4 4 6" xfId="2638"/>
    <cellStyle name="Normalny 3 4 4 7" xfId="2639"/>
    <cellStyle name="Normalny 3 4 4 8" xfId="2640"/>
    <cellStyle name="Normalny 3 4 4 9" xfId="2641"/>
    <cellStyle name="Normalny 3 4 5" xfId="2642"/>
    <cellStyle name="Normalny 3 4 6" xfId="2643"/>
    <cellStyle name="Normalny 3 4 7" xfId="2644"/>
    <cellStyle name="Normalny 3 4 8" xfId="2645"/>
    <cellStyle name="Normalny 3 4 9" xfId="2646"/>
    <cellStyle name="Normalny 3 40" xfId="2647"/>
    <cellStyle name="Normalny 3 41" xfId="2648"/>
    <cellStyle name="Normalny 3 42" xfId="2649"/>
    <cellStyle name="Normalny 3 43" xfId="2650"/>
    <cellStyle name="Normalny 3 5" xfId="2651"/>
    <cellStyle name="Normalny 3 5 2" xfId="2652"/>
    <cellStyle name="Normalny 3 5 3" xfId="2653"/>
    <cellStyle name="Normalny 3 6" xfId="2654"/>
    <cellStyle name="Normalny 3 6 2" xfId="2655"/>
    <cellStyle name="Normalny 3 6 3" xfId="2656"/>
    <cellStyle name="Normalny 3 7" xfId="2657"/>
    <cellStyle name="Normalny 3 7 2" xfId="2658"/>
    <cellStyle name="Normalny 3 8" xfId="2659"/>
    <cellStyle name="Normalny 3 9" xfId="2660"/>
    <cellStyle name="Normalny 3_Grupa PZU - MIF - 2010 - 10 - złożenie_v1 - IT projekty koszty stałe" xfId="2661"/>
    <cellStyle name="Normalny 30" xfId="2662"/>
    <cellStyle name="Normalny 30 10" xfId="2663"/>
    <cellStyle name="Normalny 30 11" xfId="2664"/>
    <cellStyle name="Normalny 30 12" xfId="2665"/>
    <cellStyle name="Normalny 30 13" xfId="2666"/>
    <cellStyle name="Normalny 30 14" xfId="2667"/>
    <cellStyle name="Normalny 30 2" xfId="2668"/>
    <cellStyle name="Normalny 30 3" xfId="2669"/>
    <cellStyle name="Normalny 30 4" xfId="2670"/>
    <cellStyle name="Normalny 30 5" xfId="2671"/>
    <cellStyle name="Normalny 30 6" xfId="2672"/>
    <cellStyle name="Normalny 30 7" xfId="2673"/>
    <cellStyle name="Normalny 30 8" xfId="2674"/>
    <cellStyle name="Normalny 30 9" xfId="2675"/>
    <cellStyle name="Normalny 31" xfId="2676"/>
    <cellStyle name="Normalny 31 10" xfId="2677"/>
    <cellStyle name="Normalny 31 11" xfId="2678"/>
    <cellStyle name="Normalny 31 12" xfId="2679"/>
    <cellStyle name="Normalny 31 13" xfId="2680"/>
    <cellStyle name="Normalny 31 14" xfId="2681"/>
    <cellStyle name="Normalny 31 2" xfId="2682"/>
    <cellStyle name="Normalny 31 3" xfId="2683"/>
    <cellStyle name="Normalny 31 4" xfId="2684"/>
    <cellStyle name="Normalny 31 5" xfId="2685"/>
    <cellStyle name="Normalny 31 6" xfId="2686"/>
    <cellStyle name="Normalny 31 7" xfId="2687"/>
    <cellStyle name="Normalny 31 8" xfId="2688"/>
    <cellStyle name="Normalny 31 9" xfId="2689"/>
    <cellStyle name="Normalny 32" xfId="2690"/>
    <cellStyle name="Normalny 33" xfId="2691"/>
    <cellStyle name="Normalny 33 10" xfId="2692"/>
    <cellStyle name="Normalny 33 2" xfId="2693"/>
    <cellStyle name="Normalny 33 3" xfId="2694"/>
    <cellStyle name="Normalny 33 4" xfId="2695"/>
    <cellStyle name="Normalny 33 5" xfId="2696"/>
    <cellStyle name="Normalny 33 6" xfId="2697"/>
    <cellStyle name="Normalny 33 7" xfId="2698"/>
    <cellStyle name="Normalny 33 8" xfId="2699"/>
    <cellStyle name="Normalny 33 9" xfId="2700"/>
    <cellStyle name="Normalny 34" xfId="2701"/>
    <cellStyle name="Normalny 34 10" xfId="2702"/>
    <cellStyle name="Normalny 34 11" xfId="2703"/>
    <cellStyle name="Normalny 34 2" xfId="2704"/>
    <cellStyle name="Normalny 34 3" xfId="2705"/>
    <cellStyle name="Normalny 34 4" xfId="2706"/>
    <cellStyle name="Normalny 34 5" xfId="2707"/>
    <cellStyle name="Normalny 34 6" xfId="2708"/>
    <cellStyle name="Normalny 34 7" xfId="2709"/>
    <cellStyle name="Normalny 34 8" xfId="2710"/>
    <cellStyle name="Normalny 34 9" xfId="2711"/>
    <cellStyle name="Normalny 35" xfId="2712"/>
    <cellStyle name="Normalny 35 10" xfId="2713"/>
    <cellStyle name="Normalny 35 2" xfId="2714"/>
    <cellStyle name="Normalny 35 3" xfId="2715"/>
    <cellStyle name="Normalny 35 4" xfId="2716"/>
    <cellStyle name="Normalny 35 5" xfId="2717"/>
    <cellStyle name="Normalny 35 6" xfId="2718"/>
    <cellStyle name="Normalny 35 7" xfId="2719"/>
    <cellStyle name="Normalny 35 8" xfId="2720"/>
    <cellStyle name="Normalny 35 9" xfId="2721"/>
    <cellStyle name="Normalny 36" xfId="2722"/>
    <cellStyle name="Normalny 37" xfId="2723"/>
    <cellStyle name="Normalny 37 2" xfId="2724"/>
    <cellStyle name="Normalny 37 2 2" xfId="2725"/>
    <cellStyle name="Normalny 38" xfId="2726"/>
    <cellStyle name="Normalny 39" xfId="2727"/>
    <cellStyle name="Normalny 4" xfId="2728"/>
    <cellStyle name="Normalny 4 2" xfId="2729"/>
    <cellStyle name="Normalny 4 2 2" xfId="2730"/>
    <cellStyle name="Normalny 4 3" xfId="2731"/>
    <cellStyle name="Normalny 4 4" xfId="2732"/>
    <cellStyle name="Normalny 4 5" xfId="2733"/>
    <cellStyle name="Normalny 4 6" xfId="2734"/>
    <cellStyle name="Normalny 4 67" xfId="2735"/>
    <cellStyle name="Normalny 4 67 2" xfId="2736"/>
    <cellStyle name="Normalny 4 67 3" xfId="2737"/>
    <cellStyle name="Normalny 4 67 4" xfId="2738"/>
    <cellStyle name="Normalny 4 7" xfId="2739"/>
    <cellStyle name="Normalny 40" xfId="2740"/>
    <cellStyle name="Normalny 41" xfId="2741"/>
    <cellStyle name="Normalny 42" xfId="2742"/>
    <cellStyle name="Normalny 43" xfId="2743"/>
    <cellStyle name="Normalny 44" xfId="2744"/>
    <cellStyle name="Normalny 45" xfId="2745"/>
    <cellStyle name="Normalny 46" xfId="2746"/>
    <cellStyle name="Normalny 47" xfId="2747"/>
    <cellStyle name="Normalny 48" xfId="2748"/>
    <cellStyle name="Normalny 49" xfId="2749"/>
    <cellStyle name="Normalny 5" xfId="2750"/>
    <cellStyle name="Normalny 5 2" xfId="2751"/>
    <cellStyle name="Normalny 5 2 2" xfId="2752"/>
    <cellStyle name="Normalny 5 2 2 2" xfId="2753"/>
    <cellStyle name="Normalny 5 2 2 2 2" xfId="2754"/>
    <cellStyle name="Normalny 5 2 2 2 3" xfId="2755"/>
    <cellStyle name="Normalny 5 2 2 2 4" xfId="2756"/>
    <cellStyle name="Normalny 5 2 2 2 4 2" xfId="2757"/>
    <cellStyle name="Normalny 5 2 2 2 4 3" xfId="2758"/>
    <cellStyle name="Normalny 5 2 2 2 5" xfId="2759"/>
    <cellStyle name="Normalny 5 2 2 2_Grupa PZU - MIF - 2010 - 10 - złożenie_v1 - IT projekty koszty stałe" xfId="2760"/>
    <cellStyle name="Normalny 5 2 2 3" xfId="2761"/>
    <cellStyle name="Normalny 5 2 2_Grupa PZU - MIF - 2010 - 10 - złożenie_v1 - IT projekty koszty stałe" xfId="2762"/>
    <cellStyle name="Normalny 5 2 3" xfId="2763"/>
    <cellStyle name="Normalny 5 2 4" xfId="2764"/>
    <cellStyle name="Normalny 5 2 4 2" xfId="2765"/>
    <cellStyle name="Normalny 5 2 4 3" xfId="2766"/>
    <cellStyle name="Normalny 5 2 4 4" xfId="2767"/>
    <cellStyle name="Normalny 5 3" xfId="2768"/>
    <cellStyle name="Normalny 5 37" xfId="2769"/>
    <cellStyle name="Normalny 5 37 2" xfId="2770"/>
    <cellStyle name="Normalny 5 37 3" xfId="2771"/>
    <cellStyle name="Normalny 5 37 4" xfId="2772"/>
    <cellStyle name="Normalny 5 4" xfId="2773"/>
    <cellStyle name="Normalny 6" xfId="2774"/>
    <cellStyle name="Normalny 6 2" xfId="2775"/>
    <cellStyle name="Normalny 6 3" xfId="2776"/>
    <cellStyle name="Normalny 7" xfId="2777"/>
    <cellStyle name="Normalny 7 2" xfId="2778"/>
    <cellStyle name="Normalny 7 3" xfId="2779"/>
    <cellStyle name="Normalny 7 4" xfId="2780"/>
    <cellStyle name="Normalny 7_Master do MIF Grupa PZU - marzec 2010_v2" xfId="2781"/>
    <cellStyle name="Normalny 8" xfId="2782"/>
    <cellStyle name="Normalny 8 2" xfId="2783"/>
    <cellStyle name="Normalny 8 3" xfId="2784"/>
    <cellStyle name="Normalny 8 4" xfId="2785"/>
    <cellStyle name="Normalny 8_dodatkowy (2)" xfId="2786"/>
    <cellStyle name="Normalny 9" xfId="2787"/>
    <cellStyle name="Normalny 9 2" xfId="2788"/>
    <cellStyle name="Note" xfId="2789"/>
    <cellStyle name="Note 10" xfId="2790"/>
    <cellStyle name="Note 10 2" xfId="2791"/>
    <cellStyle name="Note 11" xfId="2792"/>
    <cellStyle name="Note 11 2" xfId="2793"/>
    <cellStyle name="Note 12" xfId="2794"/>
    <cellStyle name="Note 12 2" xfId="2795"/>
    <cellStyle name="Note 13" xfId="2796"/>
    <cellStyle name="Note 13 2" xfId="2797"/>
    <cellStyle name="Note 14" xfId="2798"/>
    <cellStyle name="Note 14 2" xfId="2799"/>
    <cellStyle name="Note 15" xfId="2800"/>
    <cellStyle name="Note 15 2" xfId="2801"/>
    <cellStyle name="Note 16" xfId="2802"/>
    <cellStyle name="Note 16 2" xfId="2803"/>
    <cellStyle name="Note 17" xfId="2804"/>
    <cellStyle name="Note 17 2" xfId="2805"/>
    <cellStyle name="Note 18" xfId="2806"/>
    <cellStyle name="Note 18 2" xfId="2807"/>
    <cellStyle name="Note 19" xfId="2808"/>
    <cellStyle name="Note 19 2" xfId="2809"/>
    <cellStyle name="Note 2" xfId="2810"/>
    <cellStyle name="Note 2 2" xfId="2811"/>
    <cellStyle name="Note 20" xfId="2812"/>
    <cellStyle name="Note 20 2" xfId="2813"/>
    <cellStyle name="Note 21" xfId="2814"/>
    <cellStyle name="Note 21 2" xfId="2815"/>
    <cellStyle name="Note 22" xfId="2816"/>
    <cellStyle name="Note 22 2" xfId="2817"/>
    <cellStyle name="Note 23" xfId="2818"/>
    <cellStyle name="Note 23 2" xfId="2819"/>
    <cellStyle name="Note 24" xfId="2820"/>
    <cellStyle name="Note 24 2" xfId="2821"/>
    <cellStyle name="Note 25" xfId="2822"/>
    <cellStyle name="Note 25 2" xfId="2823"/>
    <cellStyle name="Note 26" xfId="2824"/>
    <cellStyle name="Note 26 2" xfId="2825"/>
    <cellStyle name="Note 27" xfId="2826"/>
    <cellStyle name="Note 27 2" xfId="2827"/>
    <cellStyle name="Note 28" xfId="2828"/>
    <cellStyle name="Note 28 2" xfId="2829"/>
    <cellStyle name="Note 29" xfId="2830"/>
    <cellStyle name="Note 29 2" xfId="2831"/>
    <cellStyle name="Note 3" xfId="2832"/>
    <cellStyle name="Note 3 2" xfId="2833"/>
    <cellStyle name="Note 30" xfId="2834"/>
    <cellStyle name="Note 30 2" xfId="2835"/>
    <cellStyle name="Note 31" xfId="2836"/>
    <cellStyle name="Note 31 2" xfId="2837"/>
    <cellStyle name="Note 32" xfId="2838"/>
    <cellStyle name="Note 32 2" xfId="2839"/>
    <cellStyle name="Note 33" xfId="2840"/>
    <cellStyle name="Note 33 2" xfId="2841"/>
    <cellStyle name="Note 34" xfId="2842"/>
    <cellStyle name="Note 34 2" xfId="2843"/>
    <cellStyle name="Note 35" xfId="2844"/>
    <cellStyle name="Note 35 2" xfId="2845"/>
    <cellStyle name="Note 36" xfId="2846"/>
    <cellStyle name="Note 36 2" xfId="2847"/>
    <cellStyle name="Note 37" xfId="2848"/>
    <cellStyle name="Note 37 2" xfId="2849"/>
    <cellStyle name="Note 38" xfId="2850"/>
    <cellStyle name="Note 38 2" xfId="2851"/>
    <cellStyle name="Note 39" xfId="2852"/>
    <cellStyle name="Note 39 2" xfId="2853"/>
    <cellStyle name="Note 4" xfId="2854"/>
    <cellStyle name="Note 4 2" xfId="2855"/>
    <cellStyle name="Note 40" xfId="2856"/>
    <cellStyle name="Note 40 2" xfId="2857"/>
    <cellStyle name="Note 41" xfId="2858"/>
    <cellStyle name="Note 41 2" xfId="2859"/>
    <cellStyle name="Note 42" xfId="2860"/>
    <cellStyle name="Note 42 2" xfId="2861"/>
    <cellStyle name="Note 43" xfId="2862"/>
    <cellStyle name="Note 43 2" xfId="2863"/>
    <cellStyle name="Note 44" xfId="2864"/>
    <cellStyle name="Note 44 2" xfId="2865"/>
    <cellStyle name="Note 45" xfId="2866"/>
    <cellStyle name="Note 5" xfId="2867"/>
    <cellStyle name="Note 5 2" xfId="2868"/>
    <cellStyle name="Note 6" xfId="2869"/>
    <cellStyle name="Note 6 2" xfId="2870"/>
    <cellStyle name="Note 7" xfId="2871"/>
    <cellStyle name="Note 7 2" xfId="2872"/>
    <cellStyle name="Note 8" xfId="2873"/>
    <cellStyle name="Note 8 2" xfId="2874"/>
    <cellStyle name="Note 9" xfId="2875"/>
    <cellStyle name="Note 9 2" xfId="2876"/>
    <cellStyle name="Numer katalog" xfId="2877"/>
    <cellStyle name="Obliczenia 2" xfId="2878"/>
    <cellStyle name="Obliczenia 2 2" xfId="2879"/>
    <cellStyle name="Obliczenia 2 2 2" xfId="2880"/>
    <cellStyle name="Obliczenia 2 3" xfId="2881"/>
    <cellStyle name="Obliczenia 2 3 2" xfId="2882"/>
    <cellStyle name="Obliczenia 2 4" xfId="2883"/>
    <cellStyle name="Obliczenia 2 4 2" xfId="2884"/>
    <cellStyle name="Obliczenia 2 5" xfId="2885"/>
    <cellStyle name="Obliczenia 2 5 2" xfId="2886"/>
    <cellStyle name="Obliczenia 2 6" xfId="2887"/>
    <cellStyle name="Obliczenia 2 6 2" xfId="2888"/>
    <cellStyle name="Obliczenia 2 7" xfId="2889"/>
    <cellStyle name="Obliczenia 3" xfId="2890"/>
    <cellStyle name="Obliczenia 3 2" xfId="2891"/>
    <cellStyle name="Obliczenia 3 2 2" xfId="2892"/>
    <cellStyle name="Obliczenia 3 3" xfId="2893"/>
    <cellStyle name="Obliczenia 3 3 2" xfId="2894"/>
    <cellStyle name="Obliczenia 3 4" xfId="2895"/>
    <cellStyle name="Obliczenia 3 4 2" xfId="2896"/>
    <cellStyle name="Obliczenia 3 5" xfId="2897"/>
    <cellStyle name="Obliczenia 4" xfId="2898"/>
    <cellStyle name="Obliczenia 4 2" xfId="2899"/>
    <cellStyle name="Obliczenia 4 2 2" xfId="2900"/>
    <cellStyle name="Obliczenia 4 3" xfId="2901"/>
    <cellStyle name="Obliczenia 4 3 2" xfId="2902"/>
    <cellStyle name="Obliczenia 4 4" xfId="2903"/>
    <cellStyle name="Obliczenia 4 4 2" xfId="2904"/>
    <cellStyle name="Obliczenia 4 5" xfId="2905"/>
    <cellStyle name="Obliczenia 5" xfId="2906"/>
    <cellStyle name="Obliczenia 5 2" xfId="2907"/>
    <cellStyle name="Obliczenia 5 2 2" xfId="2908"/>
    <cellStyle name="Obliczenia 5 3" xfId="2909"/>
    <cellStyle name="Obliczenia 5 3 2" xfId="2910"/>
    <cellStyle name="Obliczenia 5 4" xfId="2911"/>
    <cellStyle name="Obliczenia 5 4 2" xfId="2912"/>
    <cellStyle name="Obliczenia 5 5" xfId="2913"/>
    <cellStyle name="Obliczenia 6" xfId="2914"/>
    <cellStyle name="Obliczenia 6 2" xfId="2915"/>
    <cellStyle name="Obliczenia 7" xfId="2916"/>
    <cellStyle name="Obliczenia 7 2" xfId="2917"/>
    <cellStyle name="Obliczenia 8" xfId="2918"/>
    <cellStyle name="Obliczenia 8 2" xfId="2919"/>
    <cellStyle name="Obliczenia 9" xfId="2920"/>
    <cellStyle name="Obliczenia 9 2" xfId="2921"/>
    <cellStyle name="Odwiedzone hiperłącze 2" xfId="2922"/>
    <cellStyle name="Output" xfId="2923"/>
    <cellStyle name="Output Amounts" xfId="2924"/>
    <cellStyle name="Output Column Headings" xfId="2925"/>
    <cellStyle name="Output Line Items" xfId="2926"/>
    <cellStyle name="Output Report Heading" xfId="2927"/>
    <cellStyle name="Output Report Title" xfId="2928"/>
    <cellStyle name="Output_Arkusz1" xfId="2929"/>
    <cellStyle name="per.style" xfId="2930"/>
    <cellStyle name="Percent [0]" xfId="2931"/>
    <cellStyle name="Percent [00]" xfId="2932"/>
    <cellStyle name="Percent [2]" xfId="2933"/>
    <cellStyle name="Percent [2] 2" xfId="2934"/>
    <cellStyle name="Percent [2] 2 2" xfId="2935"/>
    <cellStyle name="Percent [2] 3" xfId="2936"/>
    <cellStyle name="Percent [2] 3 2" xfId="2937"/>
    <cellStyle name="Percent [2] 4" xfId="2938"/>
    <cellStyle name="Percent [2] 4 2" xfId="2939"/>
    <cellStyle name="Percent 2" xfId="2940"/>
    <cellStyle name="Percent 2 2" xfId="2941"/>
    <cellStyle name="Percent 3" xfId="2942"/>
    <cellStyle name="Percent 4" xfId="2943"/>
    <cellStyle name="Percent 4 2" xfId="2944"/>
    <cellStyle name="Percent_BP 2009_wf" xfId="2945"/>
    <cellStyle name="Podtytul" xfId="2946"/>
    <cellStyle name="PrePop Currency (0)" xfId="2947"/>
    <cellStyle name="PrePop Currency (2)" xfId="2948"/>
    <cellStyle name="PrePop Units (0)" xfId="2949"/>
    <cellStyle name="PrePop Units (1)" xfId="2950"/>
    <cellStyle name="PrePop Units (2)" xfId="2951"/>
    <cellStyle name="procent 2" xfId="2952"/>
    <cellStyle name="Procentowy 10" xfId="2953"/>
    <cellStyle name="Procentowy 11" xfId="2954"/>
    <cellStyle name="Procentowy 12" xfId="2955"/>
    <cellStyle name="Procentowy 13" xfId="2956"/>
    <cellStyle name="Procentowy 13 2" xfId="2957"/>
    <cellStyle name="Procentowy 14" xfId="2958"/>
    <cellStyle name="Procentowy 14 2" xfId="2959"/>
    <cellStyle name="Procentowy 14 2 2" xfId="2960"/>
    <cellStyle name="Procentowy 14 3" xfId="2961"/>
    <cellStyle name="Procentowy 14 3 2" xfId="2962"/>
    <cellStyle name="Procentowy 14 3 2 2" xfId="2963"/>
    <cellStyle name="Procentowy 14 4" xfId="2964"/>
    <cellStyle name="Procentowy 15" xfId="2965"/>
    <cellStyle name="Procentowy 15 2" xfId="2966"/>
    <cellStyle name="Procentowy 16" xfId="2967"/>
    <cellStyle name="Procentowy 16 2" xfId="2968"/>
    <cellStyle name="Procentowy 17" xfId="2969"/>
    <cellStyle name="Procentowy 18" xfId="2970"/>
    <cellStyle name="Procentowy 19" xfId="2971"/>
    <cellStyle name="Procentowy 2" xfId="2972"/>
    <cellStyle name="Procentowy 2 10" xfId="2973"/>
    <cellStyle name="Procentowy 2 10 2" xfId="2974"/>
    <cellStyle name="Procentowy 2 10 3" xfId="2975"/>
    <cellStyle name="Procentowy 2 10 4" xfId="2976"/>
    <cellStyle name="Procentowy 2 11" xfId="2977"/>
    <cellStyle name="Procentowy 2 11 2" xfId="2978"/>
    <cellStyle name="Procentowy 2 11 3" xfId="2979"/>
    <cellStyle name="Procentowy 2 11 4" xfId="2980"/>
    <cellStyle name="Procentowy 2 12" xfId="2981"/>
    <cellStyle name="Procentowy 2 12 2" xfId="2982"/>
    <cellStyle name="Procentowy 2 12 3" xfId="2983"/>
    <cellStyle name="Procentowy 2 12 4" xfId="2984"/>
    <cellStyle name="Procentowy 2 13" xfId="2985"/>
    <cellStyle name="Procentowy 2 14" xfId="2986"/>
    <cellStyle name="Procentowy 2 15" xfId="2987"/>
    <cellStyle name="Procentowy 2 16" xfId="2988"/>
    <cellStyle name="Procentowy 2 17" xfId="2989"/>
    <cellStyle name="Procentowy 2 18" xfId="2990"/>
    <cellStyle name="Procentowy 2 19" xfId="2991"/>
    <cellStyle name="Procentowy 2 2" xfId="2992"/>
    <cellStyle name="Procentowy 2 2 2" xfId="2993"/>
    <cellStyle name="Procentowy 2 2 3" xfId="2994"/>
    <cellStyle name="Procentowy 2 20" xfId="2995"/>
    <cellStyle name="Procentowy 2 21" xfId="2996"/>
    <cellStyle name="Procentowy 2 22" xfId="2997"/>
    <cellStyle name="Procentowy 2 23" xfId="2998"/>
    <cellStyle name="Procentowy 2 24" xfId="2999"/>
    <cellStyle name="Procentowy 2 25" xfId="3000"/>
    <cellStyle name="Procentowy 2 26" xfId="3001"/>
    <cellStyle name="Procentowy 2 27" xfId="3002"/>
    <cellStyle name="Procentowy 2 28" xfId="3003"/>
    <cellStyle name="Procentowy 2 29" xfId="3004"/>
    <cellStyle name="Procentowy 2 3" xfId="3005"/>
    <cellStyle name="Procentowy 2 30" xfId="3006"/>
    <cellStyle name="Procentowy 2 31" xfId="3007"/>
    <cellStyle name="Procentowy 2 32" xfId="3008"/>
    <cellStyle name="Procentowy 2 33" xfId="3009"/>
    <cellStyle name="Procentowy 2 34" xfId="3010"/>
    <cellStyle name="Procentowy 2 35" xfId="3011"/>
    <cellStyle name="Procentowy 2 36" xfId="3012"/>
    <cellStyle name="Procentowy 2 37" xfId="3013"/>
    <cellStyle name="Procentowy 2 38" xfId="3014"/>
    <cellStyle name="Procentowy 2 39" xfId="3015"/>
    <cellStyle name="Procentowy 2 4" xfId="3016"/>
    <cellStyle name="Procentowy 2 4 10" xfId="3017"/>
    <cellStyle name="Procentowy 2 4 11" xfId="3018"/>
    <cellStyle name="Procentowy 2 4 12" xfId="3019"/>
    <cellStyle name="Procentowy 2 4 13" xfId="3020"/>
    <cellStyle name="Procentowy 2 4 13 10" xfId="3021"/>
    <cellStyle name="Procentowy 2 4 13 11" xfId="3022"/>
    <cellStyle name="Procentowy 2 4 13 12" xfId="3023"/>
    <cellStyle name="Procentowy 2 4 13 13" xfId="3024"/>
    <cellStyle name="Procentowy 2 4 13 14" xfId="3025"/>
    <cellStyle name="Procentowy 2 4 13 2" xfId="3026"/>
    <cellStyle name="Procentowy 2 4 13 2 10" xfId="3027"/>
    <cellStyle name="Procentowy 2 4 13 2 2" xfId="3028"/>
    <cellStyle name="Procentowy 2 4 13 2 2 10" xfId="3029"/>
    <cellStyle name="Procentowy 2 4 13 2 2 2" xfId="3030"/>
    <cellStyle name="Procentowy 2 4 13 2 2 3" xfId="3031"/>
    <cellStyle name="Procentowy 2 4 13 2 2 4" xfId="3032"/>
    <cellStyle name="Procentowy 2 4 13 2 2 5" xfId="3033"/>
    <cellStyle name="Procentowy 2 4 13 2 2 6" xfId="3034"/>
    <cellStyle name="Procentowy 2 4 13 2 2 7" xfId="3035"/>
    <cellStyle name="Procentowy 2 4 13 2 2 8" xfId="3036"/>
    <cellStyle name="Procentowy 2 4 13 2 2 9" xfId="3037"/>
    <cellStyle name="Procentowy 2 4 13 2 3" xfId="3038"/>
    <cellStyle name="Procentowy 2 4 13 2 4" xfId="3039"/>
    <cellStyle name="Procentowy 2 4 13 2 5" xfId="3040"/>
    <cellStyle name="Procentowy 2 4 13 2 6" xfId="3041"/>
    <cellStyle name="Procentowy 2 4 13 2 7" xfId="3042"/>
    <cellStyle name="Procentowy 2 4 13 2 8" xfId="3043"/>
    <cellStyle name="Procentowy 2 4 13 2 9" xfId="3044"/>
    <cellStyle name="Procentowy 2 4 13 3" xfId="3045"/>
    <cellStyle name="Procentowy 2 4 13 4" xfId="3046"/>
    <cellStyle name="Procentowy 2 4 13 5" xfId="3047"/>
    <cellStyle name="Procentowy 2 4 13 6" xfId="3048"/>
    <cellStyle name="Procentowy 2 4 13 7" xfId="3049"/>
    <cellStyle name="Procentowy 2 4 13 8" xfId="3050"/>
    <cellStyle name="Procentowy 2 4 13 9" xfId="3051"/>
    <cellStyle name="Procentowy 2 4 14" xfId="3052"/>
    <cellStyle name="Procentowy 2 4 14 10" xfId="3053"/>
    <cellStyle name="Procentowy 2 4 14 2" xfId="3054"/>
    <cellStyle name="Procentowy 2 4 14 2 10" xfId="3055"/>
    <cellStyle name="Procentowy 2 4 14 2 2" xfId="3056"/>
    <cellStyle name="Procentowy 2 4 14 2 3" xfId="3057"/>
    <cellStyle name="Procentowy 2 4 14 2 4" xfId="3058"/>
    <cellStyle name="Procentowy 2 4 14 2 5" xfId="3059"/>
    <cellStyle name="Procentowy 2 4 14 2 6" xfId="3060"/>
    <cellStyle name="Procentowy 2 4 14 2 7" xfId="3061"/>
    <cellStyle name="Procentowy 2 4 14 2 8" xfId="3062"/>
    <cellStyle name="Procentowy 2 4 14 2 9" xfId="3063"/>
    <cellStyle name="Procentowy 2 4 14 3" xfId="3064"/>
    <cellStyle name="Procentowy 2 4 14 4" xfId="3065"/>
    <cellStyle name="Procentowy 2 4 14 5" xfId="3066"/>
    <cellStyle name="Procentowy 2 4 14 6" xfId="3067"/>
    <cellStyle name="Procentowy 2 4 14 7" xfId="3068"/>
    <cellStyle name="Procentowy 2 4 14 8" xfId="3069"/>
    <cellStyle name="Procentowy 2 4 14 9" xfId="3070"/>
    <cellStyle name="Procentowy 2 4 15" xfId="3071"/>
    <cellStyle name="Procentowy 2 4 16" xfId="3072"/>
    <cellStyle name="Procentowy 2 4 17" xfId="3073"/>
    <cellStyle name="Procentowy 2 4 18" xfId="3074"/>
    <cellStyle name="Procentowy 2 4 19" xfId="3075"/>
    <cellStyle name="Procentowy 2 4 2" xfId="3076"/>
    <cellStyle name="Procentowy 2 4 2 10" xfId="3077"/>
    <cellStyle name="Procentowy 2 4 2 11" xfId="3078"/>
    <cellStyle name="Procentowy 2 4 2 12" xfId="3079"/>
    <cellStyle name="Procentowy 2 4 2 13" xfId="3080"/>
    <cellStyle name="Procentowy 2 4 2 14" xfId="3081"/>
    <cellStyle name="Procentowy 2 4 2 15" xfId="3082"/>
    <cellStyle name="Procentowy 2 4 2 2" xfId="3083"/>
    <cellStyle name="Procentowy 2 4 2 2 10" xfId="3084"/>
    <cellStyle name="Procentowy 2 4 2 2 11" xfId="3085"/>
    <cellStyle name="Procentowy 2 4 2 2 12" xfId="3086"/>
    <cellStyle name="Procentowy 2 4 2 2 13" xfId="3087"/>
    <cellStyle name="Procentowy 2 4 2 2 14" xfId="3088"/>
    <cellStyle name="Procentowy 2 4 2 2 2" xfId="3089"/>
    <cellStyle name="Procentowy 2 4 2 2 2 10" xfId="3090"/>
    <cellStyle name="Procentowy 2 4 2 2 2 2" xfId="3091"/>
    <cellStyle name="Procentowy 2 4 2 2 2 2 10" xfId="3092"/>
    <cellStyle name="Procentowy 2 4 2 2 2 2 2" xfId="3093"/>
    <cellStyle name="Procentowy 2 4 2 2 2 2 3" xfId="3094"/>
    <cellStyle name="Procentowy 2 4 2 2 2 2 4" xfId="3095"/>
    <cellStyle name="Procentowy 2 4 2 2 2 2 5" xfId="3096"/>
    <cellStyle name="Procentowy 2 4 2 2 2 2 6" xfId="3097"/>
    <cellStyle name="Procentowy 2 4 2 2 2 2 7" xfId="3098"/>
    <cellStyle name="Procentowy 2 4 2 2 2 2 8" xfId="3099"/>
    <cellStyle name="Procentowy 2 4 2 2 2 2 9" xfId="3100"/>
    <cellStyle name="Procentowy 2 4 2 2 2 3" xfId="3101"/>
    <cellStyle name="Procentowy 2 4 2 2 2 4" xfId="3102"/>
    <cellStyle name="Procentowy 2 4 2 2 2 5" xfId="3103"/>
    <cellStyle name="Procentowy 2 4 2 2 2 6" xfId="3104"/>
    <cellStyle name="Procentowy 2 4 2 2 2 7" xfId="3105"/>
    <cellStyle name="Procentowy 2 4 2 2 2 8" xfId="3106"/>
    <cellStyle name="Procentowy 2 4 2 2 2 9" xfId="3107"/>
    <cellStyle name="Procentowy 2 4 2 2 3" xfId="3108"/>
    <cellStyle name="Procentowy 2 4 2 2 4" xfId="3109"/>
    <cellStyle name="Procentowy 2 4 2 2 5" xfId="3110"/>
    <cellStyle name="Procentowy 2 4 2 2 6" xfId="3111"/>
    <cellStyle name="Procentowy 2 4 2 2 7" xfId="3112"/>
    <cellStyle name="Procentowy 2 4 2 2 8" xfId="3113"/>
    <cellStyle name="Procentowy 2 4 2 2 9" xfId="3114"/>
    <cellStyle name="Procentowy 2 4 2 3" xfId="3115"/>
    <cellStyle name="Procentowy 2 4 2 4" xfId="3116"/>
    <cellStyle name="Procentowy 2 4 2 4 10" xfId="3117"/>
    <cellStyle name="Procentowy 2 4 2 4 2" xfId="3118"/>
    <cellStyle name="Procentowy 2 4 2 4 2 10" xfId="3119"/>
    <cellStyle name="Procentowy 2 4 2 4 2 2" xfId="3120"/>
    <cellStyle name="Procentowy 2 4 2 4 2 3" xfId="3121"/>
    <cellStyle name="Procentowy 2 4 2 4 2 4" xfId="3122"/>
    <cellStyle name="Procentowy 2 4 2 4 2 5" xfId="3123"/>
    <cellStyle name="Procentowy 2 4 2 4 2 6" xfId="3124"/>
    <cellStyle name="Procentowy 2 4 2 4 2 7" xfId="3125"/>
    <cellStyle name="Procentowy 2 4 2 4 2 8" xfId="3126"/>
    <cellStyle name="Procentowy 2 4 2 4 2 9" xfId="3127"/>
    <cellStyle name="Procentowy 2 4 2 4 3" xfId="3128"/>
    <cellStyle name="Procentowy 2 4 2 4 4" xfId="3129"/>
    <cellStyle name="Procentowy 2 4 2 4 5" xfId="3130"/>
    <cellStyle name="Procentowy 2 4 2 4 6" xfId="3131"/>
    <cellStyle name="Procentowy 2 4 2 4 7" xfId="3132"/>
    <cellStyle name="Procentowy 2 4 2 4 8" xfId="3133"/>
    <cellStyle name="Procentowy 2 4 2 4 9" xfId="3134"/>
    <cellStyle name="Procentowy 2 4 2 5" xfId="3135"/>
    <cellStyle name="Procentowy 2 4 2 6" xfId="3136"/>
    <cellStyle name="Procentowy 2 4 2 7" xfId="3137"/>
    <cellStyle name="Procentowy 2 4 2 8" xfId="3138"/>
    <cellStyle name="Procentowy 2 4 2 9" xfId="3139"/>
    <cellStyle name="Procentowy 2 4 20" xfId="3140"/>
    <cellStyle name="Procentowy 2 4 21" xfId="3141"/>
    <cellStyle name="Procentowy 2 4 22" xfId="3142"/>
    <cellStyle name="Procentowy 2 4 23" xfId="3143"/>
    <cellStyle name="Procentowy 2 4 24" xfId="3144"/>
    <cellStyle name="Procentowy 2 4 25" xfId="3145"/>
    <cellStyle name="Procentowy 2 4 3" xfId="3146"/>
    <cellStyle name="Procentowy 2 4 4" xfId="3147"/>
    <cellStyle name="Procentowy 2 4 5" xfId="3148"/>
    <cellStyle name="Procentowy 2 4 6" xfId="3149"/>
    <cellStyle name="Procentowy 2 4 7" xfId="3150"/>
    <cellStyle name="Procentowy 2 4 8" xfId="3151"/>
    <cellStyle name="Procentowy 2 4 9" xfId="3152"/>
    <cellStyle name="Procentowy 2 40" xfId="3153"/>
    <cellStyle name="Procentowy 2 41" xfId="3154"/>
    <cellStyle name="Procentowy 2 42" xfId="3155"/>
    <cellStyle name="Procentowy 2 43" xfId="3156"/>
    <cellStyle name="Procentowy 2 44" xfId="3157"/>
    <cellStyle name="Procentowy 2 45" xfId="3158"/>
    <cellStyle name="Procentowy 2 46" xfId="3159"/>
    <cellStyle name="Procentowy 2 47" xfId="3160"/>
    <cellStyle name="Procentowy 2 5" xfId="3161"/>
    <cellStyle name="Procentowy 2 5 10" xfId="3162"/>
    <cellStyle name="Procentowy 2 5 11" xfId="3163"/>
    <cellStyle name="Procentowy 2 5 12" xfId="3164"/>
    <cellStyle name="Procentowy 2 5 13" xfId="3165"/>
    <cellStyle name="Procentowy 2 5 13 10" xfId="3166"/>
    <cellStyle name="Procentowy 2 5 13 11" xfId="3167"/>
    <cellStyle name="Procentowy 2 5 13 12" xfId="3168"/>
    <cellStyle name="Procentowy 2 5 13 13" xfId="3169"/>
    <cellStyle name="Procentowy 2 5 13 14" xfId="3170"/>
    <cellStyle name="Procentowy 2 5 13 2" xfId="3171"/>
    <cellStyle name="Procentowy 2 5 13 2 10" xfId="3172"/>
    <cellStyle name="Procentowy 2 5 13 2 2" xfId="3173"/>
    <cellStyle name="Procentowy 2 5 13 2 2 10" xfId="3174"/>
    <cellStyle name="Procentowy 2 5 13 2 2 2" xfId="3175"/>
    <cellStyle name="Procentowy 2 5 13 2 2 3" xfId="3176"/>
    <cellStyle name="Procentowy 2 5 13 2 2 4" xfId="3177"/>
    <cellStyle name="Procentowy 2 5 13 2 2 5" xfId="3178"/>
    <cellStyle name="Procentowy 2 5 13 2 2 6" xfId="3179"/>
    <cellStyle name="Procentowy 2 5 13 2 2 7" xfId="3180"/>
    <cellStyle name="Procentowy 2 5 13 2 2 8" xfId="3181"/>
    <cellStyle name="Procentowy 2 5 13 2 2 9" xfId="3182"/>
    <cellStyle name="Procentowy 2 5 13 2 3" xfId="3183"/>
    <cellStyle name="Procentowy 2 5 13 2 4" xfId="3184"/>
    <cellStyle name="Procentowy 2 5 13 2 5" xfId="3185"/>
    <cellStyle name="Procentowy 2 5 13 2 6" xfId="3186"/>
    <cellStyle name="Procentowy 2 5 13 2 7" xfId="3187"/>
    <cellStyle name="Procentowy 2 5 13 2 8" xfId="3188"/>
    <cellStyle name="Procentowy 2 5 13 2 9" xfId="3189"/>
    <cellStyle name="Procentowy 2 5 13 3" xfId="3190"/>
    <cellStyle name="Procentowy 2 5 13 4" xfId="3191"/>
    <cellStyle name="Procentowy 2 5 13 5" xfId="3192"/>
    <cellStyle name="Procentowy 2 5 13 6" xfId="3193"/>
    <cellStyle name="Procentowy 2 5 13 7" xfId="3194"/>
    <cellStyle name="Procentowy 2 5 13 8" xfId="3195"/>
    <cellStyle name="Procentowy 2 5 13 9" xfId="3196"/>
    <cellStyle name="Procentowy 2 5 14" xfId="3197"/>
    <cellStyle name="Procentowy 2 5 14 10" xfId="3198"/>
    <cellStyle name="Procentowy 2 5 14 2" xfId="3199"/>
    <cellStyle name="Procentowy 2 5 14 2 10" xfId="3200"/>
    <cellStyle name="Procentowy 2 5 14 2 2" xfId="3201"/>
    <cellStyle name="Procentowy 2 5 14 2 3" xfId="3202"/>
    <cellStyle name="Procentowy 2 5 14 2 4" xfId="3203"/>
    <cellStyle name="Procentowy 2 5 14 2 5" xfId="3204"/>
    <cellStyle name="Procentowy 2 5 14 2 6" xfId="3205"/>
    <cellStyle name="Procentowy 2 5 14 2 7" xfId="3206"/>
    <cellStyle name="Procentowy 2 5 14 2 8" xfId="3207"/>
    <cellStyle name="Procentowy 2 5 14 2 9" xfId="3208"/>
    <cellStyle name="Procentowy 2 5 14 3" xfId="3209"/>
    <cellStyle name="Procentowy 2 5 14 4" xfId="3210"/>
    <cellStyle name="Procentowy 2 5 14 5" xfId="3211"/>
    <cellStyle name="Procentowy 2 5 14 6" xfId="3212"/>
    <cellStyle name="Procentowy 2 5 14 7" xfId="3213"/>
    <cellStyle name="Procentowy 2 5 14 8" xfId="3214"/>
    <cellStyle name="Procentowy 2 5 14 9" xfId="3215"/>
    <cellStyle name="Procentowy 2 5 15" xfId="3216"/>
    <cellStyle name="Procentowy 2 5 16" xfId="3217"/>
    <cellStyle name="Procentowy 2 5 17" xfId="3218"/>
    <cellStyle name="Procentowy 2 5 18" xfId="3219"/>
    <cellStyle name="Procentowy 2 5 19" xfId="3220"/>
    <cellStyle name="Procentowy 2 5 2" xfId="3221"/>
    <cellStyle name="Procentowy 2 5 2 10" xfId="3222"/>
    <cellStyle name="Procentowy 2 5 2 11" xfId="3223"/>
    <cellStyle name="Procentowy 2 5 2 12" xfId="3224"/>
    <cellStyle name="Procentowy 2 5 2 13" xfId="3225"/>
    <cellStyle name="Procentowy 2 5 2 14" xfId="3226"/>
    <cellStyle name="Procentowy 2 5 2 15" xfId="3227"/>
    <cellStyle name="Procentowy 2 5 2 2" xfId="3228"/>
    <cellStyle name="Procentowy 2 5 2 2 10" xfId="3229"/>
    <cellStyle name="Procentowy 2 5 2 2 11" xfId="3230"/>
    <cellStyle name="Procentowy 2 5 2 2 12" xfId="3231"/>
    <cellStyle name="Procentowy 2 5 2 2 13" xfId="3232"/>
    <cellStyle name="Procentowy 2 5 2 2 14" xfId="3233"/>
    <cellStyle name="Procentowy 2 5 2 2 2" xfId="3234"/>
    <cellStyle name="Procentowy 2 5 2 2 2 10" xfId="3235"/>
    <cellStyle name="Procentowy 2 5 2 2 2 2" xfId="3236"/>
    <cellStyle name="Procentowy 2 5 2 2 2 2 10" xfId="3237"/>
    <cellStyle name="Procentowy 2 5 2 2 2 2 2" xfId="3238"/>
    <cellStyle name="Procentowy 2 5 2 2 2 2 3" xfId="3239"/>
    <cellStyle name="Procentowy 2 5 2 2 2 2 4" xfId="3240"/>
    <cellStyle name="Procentowy 2 5 2 2 2 2 5" xfId="3241"/>
    <cellStyle name="Procentowy 2 5 2 2 2 2 6" xfId="3242"/>
    <cellStyle name="Procentowy 2 5 2 2 2 2 7" xfId="3243"/>
    <cellStyle name="Procentowy 2 5 2 2 2 2 8" xfId="3244"/>
    <cellStyle name="Procentowy 2 5 2 2 2 2 9" xfId="3245"/>
    <cellStyle name="Procentowy 2 5 2 2 2 3" xfId="3246"/>
    <cellStyle name="Procentowy 2 5 2 2 2 4" xfId="3247"/>
    <cellStyle name="Procentowy 2 5 2 2 2 5" xfId="3248"/>
    <cellStyle name="Procentowy 2 5 2 2 2 6" xfId="3249"/>
    <cellStyle name="Procentowy 2 5 2 2 2 7" xfId="3250"/>
    <cellStyle name="Procentowy 2 5 2 2 2 8" xfId="3251"/>
    <cellStyle name="Procentowy 2 5 2 2 2 9" xfId="3252"/>
    <cellStyle name="Procentowy 2 5 2 2 3" xfId="3253"/>
    <cellStyle name="Procentowy 2 5 2 2 4" xfId="3254"/>
    <cellStyle name="Procentowy 2 5 2 2 5" xfId="3255"/>
    <cellStyle name="Procentowy 2 5 2 2 6" xfId="3256"/>
    <cellStyle name="Procentowy 2 5 2 2 7" xfId="3257"/>
    <cellStyle name="Procentowy 2 5 2 2 8" xfId="3258"/>
    <cellStyle name="Procentowy 2 5 2 2 9" xfId="3259"/>
    <cellStyle name="Procentowy 2 5 2 3" xfId="3260"/>
    <cellStyle name="Procentowy 2 5 2 4" xfId="3261"/>
    <cellStyle name="Procentowy 2 5 2 4 10" xfId="3262"/>
    <cellStyle name="Procentowy 2 5 2 4 2" xfId="3263"/>
    <cellStyle name="Procentowy 2 5 2 4 2 10" xfId="3264"/>
    <cellStyle name="Procentowy 2 5 2 4 2 2" xfId="3265"/>
    <cellStyle name="Procentowy 2 5 2 4 2 3" xfId="3266"/>
    <cellStyle name="Procentowy 2 5 2 4 2 4" xfId="3267"/>
    <cellStyle name="Procentowy 2 5 2 4 2 5" xfId="3268"/>
    <cellStyle name="Procentowy 2 5 2 4 2 6" xfId="3269"/>
    <cellStyle name="Procentowy 2 5 2 4 2 7" xfId="3270"/>
    <cellStyle name="Procentowy 2 5 2 4 2 8" xfId="3271"/>
    <cellStyle name="Procentowy 2 5 2 4 2 9" xfId="3272"/>
    <cellStyle name="Procentowy 2 5 2 4 3" xfId="3273"/>
    <cellStyle name="Procentowy 2 5 2 4 4" xfId="3274"/>
    <cellStyle name="Procentowy 2 5 2 4 5" xfId="3275"/>
    <cellStyle name="Procentowy 2 5 2 4 6" xfId="3276"/>
    <cellStyle name="Procentowy 2 5 2 4 7" xfId="3277"/>
    <cellStyle name="Procentowy 2 5 2 4 8" xfId="3278"/>
    <cellStyle name="Procentowy 2 5 2 4 9" xfId="3279"/>
    <cellStyle name="Procentowy 2 5 2 5" xfId="3280"/>
    <cellStyle name="Procentowy 2 5 2 6" xfId="3281"/>
    <cellStyle name="Procentowy 2 5 2 7" xfId="3282"/>
    <cellStyle name="Procentowy 2 5 2 8" xfId="3283"/>
    <cellStyle name="Procentowy 2 5 2 9" xfId="3284"/>
    <cellStyle name="Procentowy 2 5 20" xfId="3285"/>
    <cellStyle name="Procentowy 2 5 21" xfId="3286"/>
    <cellStyle name="Procentowy 2 5 22" xfId="3287"/>
    <cellStyle name="Procentowy 2 5 23" xfId="3288"/>
    <cellStyle name="Procentowy 2 5 24" xfId="3289"/>
    <cellStyle name="Procentowy 2 5 25" xfId="3290"/>
    <cellStyle name="Procentowy 2 5 3" xfId="3291"/>
    <cellStyle name="Procentowy 2 5 4" xfId="3292"/>
    <cellStyle name="Procentowy 2 5 5" xfId="3293"/>
    <cellStyle name="Procentowy 2 5 6" xfId="3294"/>
    <cellStyle name="Procentowy 2 5 7" xfId="3295"/>
    <cellStyle name="Procentowy 2 5 8" xfId="3296"/>
    <cellStyle name="Procentowy 2 5 9" xfId="3297"/>
    <cellStyle name="Procentowy 2 6" xfId="3298"/>
    <cellStyle name="Procentowy 2 6 10" xfId="3299"/>
    <cellStyle name="Procentowy 2 6 11" xfId="3300"/>
    <cellStyle name="Procentowy 2 6 12" xfId="3301"/>
    <cellStyle name="Procentowy 2 6 13" xfId="3302"/>
    <cellStyle name="Procentowy 2 6 13 10" xfId="3303"/>
    <cellStyle name="Procentowy 2 6 13 11" xfId="3304"/>
    <cellStyle name="Procentowy 2 6 13 12" xfId="3305"/>
    <cellStyle name="Procentowy 2 6 13 13" xfId="3306"/>
    <cellStyle name="Procentowy 2 6 13 14" xfId="3307"/>
    <cellStyle name="Procentowy 2 6 13 2" xfId="3308"/>
    <cellStyle name="Procentowy 2 6 13 2 10" xfId="3309"/>
    <cellStyle name="Procentowy 2 6 13 2 2" xfId="3310"/>
    <cellStyle name="Procentowy 2 6 13 2 2 10" xfId="3311"/>
    <cellStyle name="Procentowy 2 6 13 2 2 2" xfId="3312"/>
    <cellStyle name="Procentowy 2 6 13 2 2 3" xfId="3313"/>
    <cellStyle name="Procentowy 2 6 13 2 2 4" xfId="3314"/>
    <cellStyle name="Procentowy 2 6 13 2 2 5" xfId="3315"/>
    <cellStyle name="Procentowy 2 6 13 2 2 6" xfId="3316"/>
    <cellStyle name="Procentowy 2 6 13 2 2 7" xfId="3317"/>
    <cellStyle name="Procentowy 2 6 13 2 2 8" xfId="3318"/>
    <cellStyle name="Procentowy 2 6 13 2 2 9" xfId="3319"/>
    <cellStyle name="Procentowy 2 6 13 2 3" xfId="3320"/>
    <cellStyle name="Procentowy 2 6 13 2 4" xfId="3321"/>
    <cellStyle name="Procentowy 2 6 13 2 5" xfId="3322"/>
    <cellStyle name="Procentowy 2 6 13 2 6" xfId="3323"/>
    <cellStyle name="Procentowy 2 6 13 2 7" xfId="3324"/>
    <cellStyle name="Procentowy 2 6 13 2 8" xfId="3325"/>
    <cellStyle name="Procentowy 2 6 13 2 9" xfId="3326"/>
    <cellStyle name="Procentowy 2 6 13 3" xfId="3327"/>
    <cellStyle name="Procentowy 2 6 13 4" xfId="3328"/>
    <cellStyle name="Procentowy 2 6 13 5" xfId="3329"/>
    <cellStyle name="Procentowy 2 6 13 6" xfId="3330"/>
    <cellStyle name="Procentowy 2 6 13 7" xfId="3331"/>
    <cellStyle name="Procentowy 2 6 13 8" xfId="3332"/>
    <cellStyle name="Procentowy 2 6 13 9" xfId="3333"/>
    <cellStyle name="Procentowy 2 6 14" xfId="3334"/>
    <cellStyle name="Procentowy 2 6 14 10" xfId="3335"/>
    <cellStyle name="Procentowy 2 6 14 2" xfId="3336"/>
    <cellStyle name="Procentowy 2 6 14 2 10" xfId="3337"/>
    <cellStyle name="Procentowy 2 6 14 2 2" xfId="3338"/>
    <cellStyle name="Procentowy 2 6 14 2 3" xfId="3339"/>
    <cellStyle name="Procentowy 2 6 14 2 4" xfId="3340"/>
    <cellStyle name="Procentowy 2 6 14 2 5" xfId="3341"/>
    <cellStyle name="Procentowy 2 6 14 2 6" xfId="3342"/>
    <cellStyle name="Procentowy 2 6 14 2 7" xfId="3343"/>
    <cellStyle name="Procentowy 2 6 14 2 8" xfId="3344"/>
    <cellStyle name="Procentowy 2 6 14 2 9" xfId="3345"/>
    <cellStyle name="Procentowy 2 6 14 3" xfId="3346"/>
    <cellStyle name="Procentowy 2 6 14 4" xfId="3347"/>
    <cellStyle name="Procentowy 2 6 14 5" xfId="3348"/>
    <cellStyle name="Procentowy 2 6 14 6" xfId="3349"/>
    <cellStyle name="Procentowy 2 6 14 7" xfId="3350"/>
    <cellStyle name="Procentowy 2 6 14 8" xfId="3351"/>
    <cellStyle name="Procentowy 2 6 14 9" xfId="3352"/>
    <cellStyle name="Procentowy 2 6 15" xfId="3353"/>
    <cellStyle name="Procentowy 2 6 16" xfId="3354"/>
    <cellStyle name="Procentowy 2 6 17" xfId="3355"/>
    <cellStyle name="Procentowy 2 6 18" xfId="3356"/>
    <cellStyle name="Procentowy 2 6 19" xfId="3357"/>
    <cellStyle name="Procentowy 2 6 2" xfId="3358"/>
    <cellStyle name="Procentowy 2 6 2 10" xfId="3359"/>
    <cellStyle name="Procentowy 2 6 2 11" xfId="3360"/>
    <cellStyle name="Procentowy 2 6 2 12" xfId="3361"/>
    <cellStyle name="Procentowy 2 6 2 13" xfId="3362"/>
    <cellStyle name="Procentowy 2 6 2 14" xfId="3363"/>
    <cellStyle name="Procentowy 2 6 2 15" xfId="3364"/>
    <cellStyle name="Procentowy 2 6 2 2" xfId="3365"/>
    <cellStyle name="Procentowy 2 6 2 2 10" xfId="3366"/>
    <cellStyle name="Procentowy 2 6 2 2 11" xfId="3367"/>
    <cellStyle name="Procentowy 2 6 2 2 12" xfId="3368"/>
    <cellStyle name="Procentowy 2 6 2 2 13" xfId="3369"/>
    <cellStyle name="Procentowy 2 6 2 2 14" xfId="3370"/>
    <cellStyle name="Procentowy 2 6 2 2 2" xfId="3371"/>
    <cellStyle name="Procentowy 2 6 2 2 2 10" xfId="3372"/>
    <cellStyle name="Procentowy 2 6 2 2 2 2" xfId="3373"/>
    <cellStyle name="Procentowy 2 6 2 2 2 2 10" xfId="3374"/>
    <cellStyle name="Procentowy 2 6 2 2 2 2 2" xfId="3375"/>
    <cellStyle name="Procentowy 2 6 2 2 2 2 3" xfId="3376"/>
    <cellStyle name="Procentowy 2 6 2 2 2 2 4" xfId="3377"/>
    <cellStyle name="Procentowy 2 6 2 2 2 2 5" xfId="3378"/>
    <cellStyle name="Procentowy 2 6 2 2 2 2 6" xfId="3379"/>
    <cellStyle name="Procentowy 2 6 2 2 2 2 7" xfId="3380"/>
    <cellStyle name="Procentowy 2 6 2 2 2 2 8" xfId="3381"/>
    <cellStyle name="Procentowy 2 6 2 2 2 2 9" xfId="3382"/>
    <cellStyle name="Procentowy 2 6 2 2 2 3" xfId="3383"/>
    <cellStyle name="Procentowy 2 6 2 2 2 4" xfId="3384"/>
    <cellStyle name="Procentowy 2 6 2 2 2 5" xfId="3385"/>
    <cellStyle name="Procentowy 2 6 2 2 2 6" xfId="3386"/>
    <cellStyle name="Procentowy 2 6 2 2 2 7" xfId="3387"/>
    <cellStyle name="Procentowy 2 6 2 2 2 8" xfId="3388"/>
    <cellStyle name="Procentowy 2 6 2 2 2 9" xfId="3389"/>
    <cellStyle name="Procentowy 2 6 2 2 3" xfId="3390"/>
    <cellStyle name="Procentowy 2 6 2 2 4" xfId="3391"/>
    <cellStyle name="Procentowy 2 6 2 2 5" xfId="3392"/>
    <cellStyle name="Procentowy 2 6 2 2 6" xfId="3393"/>
    <cellStyle name="Procentowy 2 6 2 2 7" xfId="3394"/>
    <cellStyle name="Procentowy 2 6 2 2 8" xfId="3395"/>
    <cellStyle name="Procentowy 2 6 2 2 9" xfId="3396"/>
    <cellStyle name="Procentowy 2 6 2 3" xfId="3397"/>
    <cellStyle name="Procentowy 2 6 2 4" xfId="3398"/>
    <cellStyle name="Procentowy 2 6 2 4 10" xfId="3399"/>
    <cellStyle name="Procentowy 2 6 2 4 2" xfId="3400"/>
    <cellStyle name="Procentowy 2 6 2 4 2 10" xfId="3401"/>
    <cellStyle name="Procentowy 2 6 2 4 2 2" xfId="3402"/>
    <cellStyle name="Procentowy 2 6 2 4 2 3" xfId="3403"/>
    <cellStyle name="Procentowy 2 6 2 4 2 4" xfId="3404"/>
    <cellStyle name="Procentowy 2 6 2 4 2 5" xfId="3405"/>
    <cellStyle name="Procentowy 2 6 2 4 2 6" xfId="3406"/>
    <cellStyle name="Procentowy 2 6 2 4 2 7" xfId="3407"/>
    <cellStyle name="Procentowy 2 6 2 4 2 8" xfId="3408"/>
    <cellStyle name="Procentowy 2 6 2 4 2 9" xfId="3409"/>
    <cellStyle name="Procentowy 2 6 2 4 3" xfId="3410"/>
    <cellStyle name="Procentowy 2 6 2 4 4" xfId="3411"/>
    <cellStyle name="Procentowy 2 6 2 4 5" xfId="3412"/>
    <cellStyle name="Procentowy 2 6 2 4 6" xfId="3413"/>
    <cellStyle name="Procentowy 2 6 2 4 7" xfId="3414"/>
    <cellStyle name="Procentowy 2 6 2 4 8" xfId="3415"/>
    <cellStyle name="Procentowy 2 6 2 4 9" xfId="3416"/>
    <cellStyle name="Procentowy 2 6 2 5" xfId="3417"/>
    <cellStyle name="Procentowy 2 6 2 6" xfId="3418"/>
    <cellStyle name="Procentowy 2 6 2 7" xfId="3419"/>
    <cellStyle name="Procentowy 2 6 2 8" xfId="3420"/>
    <cellStyle name="Procentowy 2 6 2 9" xfId="3421"/>
    <cellStyle name="Procentowy 2 6 20" xfId="3422"/>
    <cellStyle name="Procentowy 2 6 21" xfId="3423"/>
    <cellStyle name="Procentowy 2 6 22" xfId="3424"/>
    <cellStyle name="Procentowy 2 6 23" xfId="3425"/>
    <cellStyle name="Procentowy 2 6 24" xfId="3426"/>
    <cellStyle name="Procentowy 2 6 25" xfId="3427"/>
    <cellStyle name="Procentowy 2 6 3" xfId="3428"/>
    <cellStyle name="Procentowy 2 6 4" xfId="3429"/>
    <cellStyle name="Procentowy 2 6 5" xfId="3430"/>
    <cellStyle name="Procentowy 2 6 6" xfId="3431"/>
    <cellStyle name="Procentowy 2 6 7" xfId="3432"/>
    <cellStyle name="Procentowy 2 6 8" xfId="3433"/>
    <cellStyle name="Procentowy 2 6 9" xfId="3434"/>
    <cellStyle name="Procentowy 2 7" xfId="3435"/>
    <cellStyle name="Procentowy 2 7 10" xfId="3436"/>
    <cellStyle name="Procentowy 2 7 11" xfId="3437"/>
    <cellStyle name="Procentowy 2 7 12" xfId="3438"/>
    <cellStyle name="Procentowy 2 7 13" xfId="3439"/>
    <cellStyle name="Procentowy 2 7 13 10" xfId="3440"/>
    <cellStyle name="Procentowy 2 7 13 11" xfId="3441"/>
    <cellStyle name="Procentowy 2 7 13 12" xfId="3442"/>
    <cellStyle name="Procentowy 2 7 13 13" xfId="3443"/>
    <cellStyle name="Procentowy 2 7 13 14" xfId="3444"/>
    <cellStyle name="Procentowy 2 7 13 2" xfId="3445"/>
    <cellStyle name="Procentowy 2 7 13 2 10" xfId="3446"/>
    <cellStyle name="Procentowy 2 7 13 2 2" xfId="3447"/>
    <cellStyle name="Procentowy 2 7 13 2 2 10" xfId="3448"/>
    <cellStyle name="Procentowy 2 7 13 2 2 2" xfId="3449"/>
    <cellStyle name="Procentowy 2 7 13 2 2 3" xfId="3450"/>
    <cellStyle name="Procentowy 2 7 13 2 2 4" xfId="3451"/>
    <cellStyle name="Procentowy 2 7 13 2 2 5" xfId="3452"/>
    <cellStyle name="Procentowy 2 7 13 2 2 6" xfId="3453"/>
    <cellStyle name="Procentowy 2 7 13 2 2 7" xfId="3454"/>
    <cellStyle name="Procentowy 2 7 13 2 2 8" xfId="3455"/>
    <cellStyle name="Procentowy 2 7 13 2 2 9" xfId="3456"/>
    <cellStyle name="Procentowy 2 7 13 2 3" xfId="3457"/>
    <cellStyle name="Procentowy 2 7 13 2 4" xfId="3458"/>
    <cellStyle name="Procentowy 2 7 13 2 5" xfId="3459"/>
    <cellStyle name="Procentowy 2 7 13 2 6" xfId="3460"/>
    <cellStyle name="Procentowy 2 7 13 2 7" xfId="3461"/>
    <cellStyle name="Procentowy 2 7 13 2 8" xfId="3462"/>
    <cellStyle name="Procentowy 2 7 13 2 9" xfId="3463"/>
    <cellStyle name="Procentowy 2 7 13 3" xfId="3464"/>
    <cellStyle name="Procentowy 2 7 13 4" xfId="3465"/>
    <cellStyle name="Procentowy 2 7 13 5" xfId="3466"/>
    <cellStyle name="Procentowy 2 7 13 6" xfId="3467"/>
    <cellStyle name="Procentowy 2 7 13 7" xfId="3468"/>
    <cellStyle name="Procentowy 2 7 13 8" xfId="3469"/>
    <cellStyle name="Procentowy 2 7 13 9" xfId="3470"/>
    <cellStyle name="Procentowy 2 7 14" xfId="3471"/>
    <cellStyle name="Procentowy 2 7 14 10" xfId="3472"/>
    <cellStyle name="Procentowy 2 7 14 2" xfId="3473"/>
    <cellStyle name="Procentowy 2 7 14 2 10" xfId="3474"/>
    <cellStyle name="Procentowy 2 7 14 2 2" xfId="3475"/>
    <cellStyle name="Procentowy 2 7 14 2 3" xfId="3476"/>
    <cellStyle name="Procentowy 2 7 14 2 4" xfId="3477"/>
    <cellStyle name="Procentowy 2 7 14 2 5" xfId="3478"/>
    <cellStyle name="Procentowy 2 7 14 2 6" xfId="3479"/>
    <cellStyle name="Procentowy 2 7 14 2 7" xfId="3480"/>
    <cellStyle name="Procentowy 2 7 14 2 8" xfId="3481"/>
    <cellStyle name="Procentowy 2 7 14 2 9" xfId="3482"/>
    <cellStyle name="Procentowy 2 7 14 3" xfId="3483"/>
    <cellStyle name="Procentowy 2 7 14 4" xfId="3484"/>
    <cellStyle name="Procentowy 2 7 14 5" xfId="3485"/>
    <cellStyle name="Procentowy 2 7 14 6" xfId="3486"/>
    <cellStyle name="Procentowy 2 7 14 7" xfId="3487"/>
    <cellStyle name="Procentowy 2 7 14 8" xfId="3488"/>
    <cellStyle name="Procentowy 2 7 14 9" xfId="3489"/>
    <cellStyle name="Procentowy 2 7 15" xfId="3490"/>
    <cellStyle name="Procentowy 2 7 16" xfId="3491"/>
    <cellStyle name="Procentowy 2 7 17" xfId="3492"/>
    <cellStyle name="Procentowy 2 7 18" xfId="3493"/>
    <cellStyle name="Procentowy 2 7 19" xfId="3494"/>
    <cellStyle name="Procentowy 2 7 2" xfId="3495"/>
    <cellStyle name="Procentowy 2 7 2 10" xfId="3496"/>
    <cellStyle name="Procentowy 2 7 2 11" xfId="3497"/>
    <cellStyle name="Procentowy 2 7 2 12" xfId="3498"/>
    <cellStyle name="Procentowy 2 7 2 13" xfId="3499"/>
    <cellStyle name="Procentowy 2 7 2 14" xfId="3500"/>
    <cellStyle name="Procentowy 2 7 2 15" xfId="3501"/>
    <cellStyle name="Procentowy 2 7 2 2" xfId="3502"/>
    <cellStyle name="Procentowy 2 7 2 2 10" xfId="3503"/>
    <cellStyle name="Procentowy 2 7 2 2 11" xfId="3504"/>
    <cellStyle name="Procentowy 2 7 2 2 12" xfId="3505"/>
    <cellStyle name="Procentowy 2 7 2 2 13" xfId="3506"/>
    <cellStyle name="Procentowy 2 7 2 2 14" xfId="3507"/>
    <cellStyle name="Procentowy 2 7 2 2 2" xfId="3508"/>
    <cellStyle name="Procentowy 2 7 2 2 2 10" xfId="3509"/>
    <cellStyle name="Procentowy 2 7 2 2 2 2" xfId="3510"/>
    <cellStyle name="Procentowy 2 7 2 2 2 2 10" xfId="3511"/>
    <cellStyle name="Procentowy 2 7 2 2 2 2 2" xfId="3512"/>
    <cellStyle name="Procentowy 2 7 2 2 2 2 3" xfId="3513"/>
    <cellStyle name="Procentowy 2 7 2 2 2 2 4" xfId="3514"/>
    <cellStyle name="Procentowy 2 7 2 2 2 2 5" xfId="3515"/>
    <cellStyle name="Procentowy 2 7 2 2 2 2 6" xfId="3516"/>
    <cellStyle name="Procentowy 2 7 2 2 2 2 7" xfId="3517"/>
    <cellStyle name="Procentowy 2 7 2 2 2 2 8" xfId="3518"/>
    <cellStyle name="Procentowy 2 7 2 2 2 2 9" xfId="3519"/>
    <cellStyle name="Procentowy 2 7 2 2 2 3" xfId="3520"/>
    <cellStyle name="Procentowy 2 7 2 2 2 4" xfId="3521"/>
    <cellStyle name="Procentowy 2 7 2 2 2 5" xfId="3522"/>
    <cellStyle name="Procentowy 2 7 2 2 2 6" xfId="3523"/>
    <cellStyle name="Procentowy 2 7 2 2 2 7" xfId="3524"/>
    <cellStyle name="Procentowy 2 7 2 2 2 8" xfId="3525"/>
    <cellStyle name="Procentowy 2 7 2 2 2 9" xfId="3526"/>
    <cellStyle name="Procentowy 2 7 2 2 3" xfId="3527"/>
    <cellStyle name="Procentowy 2 7 2 2 4" xfId="3528"/>
    <cellStyle name="Procentowy 2 7 2 2 5" xfId="3529"/>
    <cellStyle name="Procentowy 2 7 2 2 6" xfId="3530"/>
    <cellStyle name="Procentowy 2 7 2 2 7" xfId="3531"/>
    <cellStyle name="Procentowy 2 7 2 2 8" xfId="3532"/>
    <cellStyle name="Procentowy 2 7 2 2 9" xfId="3533"/>
    <cellStyle name="Procentowy 2 7 2 3" xfId="3534"/>
    <cellStyle name="Procentowy 2 7 2 4" xfId="3535"/>
    <cellStyle name="Procentowy 2 7 2 4 10" xfId="3536"/>
    <cellStyle name="Procentowy 2 7 2 4 2" xfId="3537"/>
    <cellStyle name="Procentowy 2 7 2 4 2 10" xfId="3538"/>
    <cellStyle name="Procentowy 2 7 2 4 2 2" xfId="3539"/>
    <cellStyle name="Procentowy 2 7 2 4 2 3" xfId="3540"/>
    <cellStyle name="Procentowy 2 7 2 4 2 4" xfId="3541"/>
    <cellStyle name="Procentowy 2 7 2 4 2 5" xfId="3542"/>
    <cellStyle name="Procentowy 2 7 2 4 2 6" xfId="3543"/>
    <cellStyle name="Procentowy 2 7 2 4 2 7" xfId="3544"/>
    <cellStyle name="Procentowy 2 7 2 4 2 8" xfId="3545"/>
    <cellStyle name="Procentowy 2 7 2 4 2 9" xfId="3546"/>
    <cellStyle name="Procentowy 2 7 2 4 3" xfId="3547"/>
    <cellStyle name="Procentowy 2 7 2 4 4" xfId="3548"/>
    <cellStyle name="Procentowy 2 7 2 4 5" xfId="3549"/>
    <cellStyle name="Procentowy 2 7 2 4 6" xfId="3550"/>
    <cellStyle name="Procentowy 2 7 2 4 7" xfId="3551"/>
    <cellStyle name="Procentowy 2 7 2 4 8" xfId="3552"/>
    <cellStyle name="Procentowy 2 7 2 4 9" xfId="3553"/>
    <cellStyle name="Procentowy 2 7 2 5" xfId="3554"/>
    <cellStyle name="Procentowy 2 7 2 6" xfId="3555"/>
    <cellStyle name="Procentowy 2 7 2 7" xfId="3556"/>
    <cellStyle name="Procentowy 2 7 2 8" xfId="3557"/>
    <cellStyle name="Procentowy 2 7 2 9" xfId="3558"/>
    <cellStyle name="Procentowy 2 7 20" xfId="3559"/>
    <cellStyle name="Procentowy 2 7 21" xfId="3560"/>
    <cellStyle name="Procentowy 2 7 22" xfId="3561"/>
    <cellStyle name="Procentowy 2 7 23" xfId="3562"/>
    <cellStyle name="Procentowy 2 7 24" xfId="3563"/>
    <cellStyle name="Procentowy 2 7 25" xfId="3564"/>
    <cellStyle name="Procentowy 2 7 3" xfId="3565"/>
    <cellStyle name="Procentowy 2 7 4" xfId="3566"/>
    <cellStyle name="Procentowy 2 7 5" xfId="3567"/>
    <cellStyle name="Procentowy 2 7 6" xfId="3568"/>
    <cellStyle name="Procentowy 2 7 7" xfId="3569"/>
    <cellStyle name="Procentowy 2 7 8" xfId="3570"/>
    <cellStyle name="Procentowy 2 7 9" xfId="3571"/>
    <cellStyle name="Procentowy 2 8" xfId="3572"/>
    <cellStyle name="Procentowy 2 8 2" xfId="3573"/>
    <cellStyle name="Procentowy 2 8 3" xfId="3574"/>
    <cellStyle name="Procentowy 2 8 4" xfId="3575"/>
    <cellStyle name="Procentowy 2 9" xfId="3576"/>
    <cellStyle name="Procentowy 2 9 2" xfId="3577"/>
    <cellStyle name="Procentowy 2 9 3" xfId="3578"/>
    <cellStyle name="Procentowy 2 9 4" xfId="3579"/>
    <cellStyle name="Procentowy 20" xfId="3580"/>
    <cellStyle name="Procentowy 21" xfId="3581"/>
    <cellStyle name="Procentowy 21 2" xfId="3582"/>
    <cellStyle name="Procentowy 22" xfId="3583"/>
    <cellStyle name="Procentowy 23" xfId="3584"/>
    <cellStyle name="Procentowy 24" xfId="3585"/>
    <cellStyle name="Procentowy 25" xfId="3586"/>
    <cellStyle name="Procentowy 26" xfId="3587"/>
    <cellStyle name="Procentowy 3" xfId="3588"/>
    <cellStyle name="Procentowy 3 2" xfId="3589"/>
    <cellStyle name="Procentowy 3 2 2" xfId="3590"/>
    <cellStyle name="Procentowy 3 2 3" xfId="3591"/>
    <cellStyle name="Procentowy 3 2 4" xfId="3592"/>
    <cellStyle name="Procentowy 3 3" xfId="3593"/>
    <cellStyle name="Procentowy 3 4" xfId="3594"/>
    <cellStyle name="Procentowy 3 5" xfId="3595"/>
    <cellStyle name="Procentowy 3 6" xfId="3596"/>
    <cellStyle name="Procentowy 3 7" xfId="3597"/>
    <cellStyle name="Procentowy 4" xfId="3598"/>
    <cellStyle name="Procentowy 4 2" xfId="3599"/>
    <cellStyle name="Procentowy 4 2 2" xfId="3600"/>
    <cellStyle name="Procentowy 4 3" xfId="3601"/>
    <cellStyle name="Procentowy 4 4" xfId="3602"/>
    <cellStyle name="Procentowy 5" xfId="3603"/>
    <cellStyle name="Procentowy 5 2" xfId="3604"/>
    <cellStyle name="Procentowy 5 2 2" xfId="3605"/>
    <cellStyle name="Procentowy 5 3" xfId="3606"/>
    <cellStyle name="Procentowy 5 4" xfId="3607"/>
    <cellStyle name="Procentowy 6" xfId="3608"/>
    <cellStyle name="Procentowy 6 2" xfId="3609"/>
    <cellStyle name="Procentowy 6 2 2" xfId="3610"/>
    <cellStyle name="Procentowy 6 3" xfId="3611"/>
    <cellStyle name="Procentowy 7" xfId="3612"/>
    <cellStyle name="Procentowy 7 2" xfId="3613"/>
    <cellStyle name="Procentowy 7 3" xfId="3614"/>
    <cellStyle name="Procentowy 8" xfId="3615"/>
    <cellStyle name="Procentowy 8 2" xfId="3616"/>
    <cellStyle name="Procentowy 9" xfId="3617"/>
    <cellStyle name="regstoresfromspecstores" xfId="3618"/>
    <cellStyle name="RevList" xfId="3619"/>
    <cellStyle name="RowLevel_1_OUTPUT2" xfId="3620"/>
    <cellStyle name="SAS FM Column drillable header" xfId="3621"/>
    <cellStyle name="SAS FM Column drillable header 2" xfId="3622"/>
    <cellStyle name="SAS FM Column header" xfId="3623"/>
    <cellStyle name="SAS FM Column header 2" xfId="3624"/>
    <cellStyle name="SAS FM Drill path" xfId="3625"/>
    <cellStyle name="SAS FM Invalid data cell" xfId="3626"/>
    <cellStyle name="SAS FM Invalid data cell 2" xfId="3627"/>
    <cellStyle name="SAS FM Read-only data cell (data entry table)" xfId="3628"/>
    <cellStyle name="SAS FM Read-only data cell (data entry table) 2" xfId="3629"/>
    <cellStyle name="SAS FM Read-only data cell (read-only table)" xfId="3630"/>
    <cellStyle name="SAS FM Read-only data cell (read-only table) 2" xfId="3631"/>
    <cellStyle name="SAS FM Row drillable header" xfId="3632"/>
    <cellStyle name="SAS FM Row drillable header 2" xfId="3633"/>
    <cellStyle name="SAS FM Row header" xfId="3634"/>
    <cellStyle name="SAS FM Row header 2" xfId="3635"/>
    <cellStyle name="SAS FM Slicers" xfId="3636"/>
    <cellStyle name="SAS FM Writeable data cell" xfId="3637"/>
    <cellStyle name="SAS FM Writeable data cell 2" xfId="3638"/>
    <cellStyle name="SectionHeader" xfId="3639"/>
    <cellStyle name="SHADEDSTORES" xfId="3640"/>
    <cellStyle name="specstores" xfId="3641"/>
    <cellStyle name="Standard format" xfId="3642"/>
    <cellStyle name="Standard_Anpassen der Amortisation" xfId="3643"/>
    <cellStyle name="Styl 1" xfId="3644"/>
    <cellStyle name="Styl 1 2" xfId="3645"/>
    <cellStyle name="Styl 1 2 2" xfId="3646"/>
    <cellStyle name="Styl 1 3" xfId="3647"/>
    <cellStyle name="Styl 1 3 2" xfId="3648"/>
    <cellStyle name="Styl 1 4" xfId="3649"/>
    <cellStyle name="Styl 1 4 2" xfId="3650"/>
    <cellStyle name="Styl 1 5" xfId="3651"/>
    <cellStyle name="Styl 1 6" xfId="3652"/>
    <cellStyle name="Styl 1_BP 2009_wf" xfId="3653"/>
    <cellStyle name="Style 1" xfId="3654"/>
    <cellStyle name="subhead" xfId="3655"/>
    <cellStyle name="Subheadings" xfId="3656"/>
    <cellStyle name="Subtotal" xfId="3657"/>
    <cellStyle name="SubTotal1Num" xfId="3658"/>
    <cellStyle name="SubTotal1Text" xfId="3659"/>
    <cellStyle name="Suma 2" xfId="3660"/>
    <cellStyle name="Suma 2 2" xfId="3661"/>
    <cellStyle name="Suma 2 2 2" xfId="3662"/>
    <cellStyle name="Suma 2 3" xfId="3663"/>
    <cellStyle name="Suma 2 4" xfId="3664"/>
    <cellStyle name="Suma 2 5" xfId="3665"/>
    <cellStyle name="Suma 2 6" xfId="3666"/>
    <cellStyle name="Suma 3" xfId="3667"/>
    <cellStyle name="Suma 3 2" xfId="3668"/>
    <cellStyle name="Suma 3 3" xfId="3669"/>
    <cellStyle name="Suma 3 4" xfId="3670"/>
    <cellStyle name="Suma 4" xfId="3671"/>
    <cellStyle name="Suma 4 2" xfId="3672"/>
    <cellStyle name="Suma 4 3" xfId="3673"/>
    <cellStyle name="Suma 4 4" xfId="3674"/>
    <cellStyle name="Suma 5" xfId="3675"/>
    <cellStyle name="Suma 5 2" xfId="3676"/>
    <cellStyle name="Suma 5 3" xfId="3677"/>
    <cellStyle name="Suma 5 4" xfId="3678"/>
    <cellStyle name="Suma 6" xfId="3679"/>
    <cellStyle name="Suma 7" xfId="3680"/>
    <cellStyle name="Suma 8" xfId="3681"/>
    <cellStyle name="Suma 9" xfId="3682"/>
    <cellStyle name="Symbol" xfId="3683"/>
    <cellStyle name="Tekst objaśnienia 2" xfId="3684"/>
    <cellStyle name="Tekst objaśnienia 2 2" xfId="3685"/>
    <cellStyle name="Tekst objaśnienia 2 2 2" xfId="3686"/>
    <cellStyle name="Tekst objaśnienia 2 3" xfId="3687"/>
    <cellStyle name="Tekst objaśnienia 2 4" xfId="3688"/>
    <cellStyle name="Tekst objaśnienia 2 5" xfId="3689"/>
    <cellStyle name="Tekst objaśnienia 2 6" xfId="3690"/>
    <cellStyle name="Tekst objaśnienia 3" xfId="3691"/>
    <cellStyle name="Tekst objaśnienia 3 2" xfId="3692"/>
    <cellStyle name="Tekst objaśnienia 3 3" xfId="3693"/>
    <cellStyle name="Tekst objaśnienia 3 4" xfId="3694"/>
    <cellStyle name="Tekst objaśnienia 4" xfId="3695"/>
    <cellStyle name="Tekst objaśnienia 4 2" xfId="3696"/>
    <cellStyle name="Tekst objaśnienia 4 3" xfId="3697"/>
    <cellStyle name="Tekst objaśnienia 4 4" xfId="3698"/>
    <cellStyle name="Tekst objaśnienia 5" xfId="3699"/>
    <cellStyle name="Tekst objaśnienia 5 2" xfId="3700"/>
    <cellStyle name="Tekst objaśnienia 5 3" xfId="3701"/>
    <cellStyle name="Tekst objaśnienia 5 4" xfId="3702"/>
    <cellStyle name="Tekst objaśnienia 6" xfId="3703"/>
    <cellStyle name="Tekst objaśnienia 7" xfId="3704"/>
    <cellStyle name="Tekst objaśnienia 8" xfId="3705"/>
    <cellStyle name="Tekst objaśnienia 9" xfId="3706"/>
    <cellStyle name="Tekst ostrzeżenia 2" xfId="3707"/>
    <cellStyle name="Tekst ostrzeżenia 2 2" xfId="3708"/>
    <cellStyle name="Tekst ostrzeżenia 2 2 2" xfId="3709"/>
    <cellStyle name="Tekst ostrzeżenia 2 3" xfId="3710"/>
    <cellStyle name="Tekst ostrzeżenia 2 4" xfId="3711"/>
    <cellStyle name="Tekst ostrzeżenia 2 5" xfId="3712"/>
    <cellStyle name="Tekst ostrzeżenia 2 6" xfId="3713"/>
    <cellStyle name="Tekst ostrzeżenia 3" xfId="3714"/>
    <cellStyle name="Tekst ostrzeżenia 3 2" xfId="3715"/>
    <cellStyle name="Tekst ostrzeżenia 3 3" xfId="3716"/>
    <cellStyle name="Tekst ostrzeżenia 3 4" xfId="3717"/>
    <cellStyle name="Tekst ostrzeżenia 4" xfId="3718"/>
    <cellStyle name="Tekst ostrzeżenia 4 2" xfId="3719"/>
    <cellStyle name="Tekst ostrzeżenia 4 3" xfId="3720"/>
    <cellStyle name="Tekst ostrzeżenia 4 4" xfId="3721"/>
    <cellStyle name="Tekst ostrzeżenia 5" xfId="3722"/>
    <cellStyle name="Tekst ostrzeżenia 5 2" xfId="3723"/>
    <cellStyle name="Tekst ostrzeżenia 5 3" xfId="3724"/>
    <cellStyle name="Tekst ostrzeżenia 5 4" xfId="3725"/>
    <cellStyle name="Tekst ostrzeżenia 6" xfId="3726"/>
    <cellStyle name="Tekst ostrzeżenia 7" xfId="3727"/>
    <cellStyle name="Tekst ostrzeżenia 8" xfId="3728"/>
    <cellStyle name="Tekst ostrzeżenia 9" xfId="3729"/>
    <cellStyle name="Text Indent A" xfId="3730"/>
    <cellStyle name="Text Indent B" xfId="3731"/>
    <cellStyle name="Text Indent C" xfId="3732"/>
    <cellStyle name="Title" xfId="3733"/>
    <cellStyle name="Total" xfId="3734"/>
    <cellStyle name="Total 2" xfId="3735"/>
    <cellStyle name="Tytul" xfId="3736"/>
    <cellStyle name="Tytuł 2" xfId="3737"/>
    <cellStyle name="Tytuł 2 2" xfId="3738"/>
    <cellStyle name="Tytuł 2 3" xfId="3739"/>
    <cellStyle name="Tytuł 2 4" xfId="3740"/>
    <cellStyle name="Tytuł 2 5" xfId="3741"/>
    <cellStyle name="Tytuł 2 6" xfId="3742"/>
    <cellStyle name="Tytuł 3" xfId="3743"/>
    <cellStyle name="Tytuł 3 2" xfId="3744"/>
    <cellStyle name="Tytuł 3 3" xfId="3745"/>
    <cellStyle name="Tytuł 3 4" xfId="3746"/>
    <cellStyle name="Tytuł 4" xfId="3747"/>
    <cellStyle name="Tytuł 4 2" xfId="3748"/>
    <cellStyle name="Tytuł 4 3" xfId="3749"/>
    <cellStyle name="Tytuł 4 4" xfId="3750"/>
    <cellStyle name="Tytuł 5" xfId="3751"/>
    <cellStyle name="Tytuł 5 2" xfId="3752"/>
    <cellStyle name="Tytuł 5 3" xfId="3753"/>
    <cellStyle name="Tytuł 5 4" xfId="3754"/>
    <cellStyle name="Tytuł 6" xfId="3755"/>
    <cellStyle name="Tytuł 7" xfId="3756"/>
    <cellStyle name="Tytuł 8" xfId="3757"/>
    <cellStyle name="Tytuł 9" xfId="3758"/>
    <cellStyle name="Unprot" xfId="3759"/>
    <cellStyle name="Unprot$" xfId="3760"/>
    <cellStyle name="Unprot_indywidualne_NS_2008 (6_TFI_v2)" xfId="3761"/>
    <cellStyle name="Unprotect" xfId="3762"/>
    <cellStyle name="Uwaga 2" xfId="3763"/>
    <cellStyle name="Uwaga 2 2" xfId="3764"/>
    <cellStyle name="Uwaga 2 2 2" xfId="3765"/>
    <cellStyle name="Uwaga 2 3" xfId="3766"/>
    <cellStyle name="Uwaga 2 3 2" xfId="3767"/>
    <cellStyle name="Uwaga 2 4" xfId="3768"/>
    <cellStyle name="Uwaga 2 4 2" xfId="3769"/>
    <cellStyle name="Uwaga 2 5" xfId="3770"/>
    <cellStyle name="Uwaga 2 5 2" xfId="3771"/>
    <cellStyle name="Uwaga 2 6" xfId="3772"/>
    <cellStyle name="Uwaga 2 6 2" xfId="3773"/>
    <cellStyle name="Uwaga 2 7" xfId="3774"/>
    <cellStyle name="Uwaga 2 8" xfId="3775"/>
    <cellStyle name="Uwaga 3" xfId="3776"/>
    <cellStyle name="Uwaga 3 2" xfId="3777"/>
    <cellStyle name="Uwaga 4" xfId="3778"/>
    <cellStyle name="Uwaga 4 2" xfId="3779"/>
    <cellStyle name="Uwaga 5" xfId="3780"/>
    <cellStyle name="Uwaga 5 2" xfId="3781"/>
    <cellStyle name="Uwaga 6" xfId="3782"/>
    <cellStyle name="Uwaga 6 2" xfId="3783"/>
    <cellStyle name="Uwaga 7" xfId="3784"/>
    <cellStyle name="Uwaga 7 2" xfId="3785"/>
    <cellStyle name="Uwaga 8" xfId="3786"/>
    <cellStyle name="Uwaga 8 2" xfId="3787"/>
    <cellStyle name="Uwaga 9" xfId="3788"/>
    <cellStyle name="Uwaga 9 2" xfId="3789"/>
    <cellStyle name="Währung [0]_Compiling Utility Macros" xfId="3790"/>
    <cellStyle name="Währung_Compiling Utility Macros" xfId="3791"/>
    <cellStyle name="Walutowy 2" xfId="3792"/>
    <cellStyle name="Walutowy 2 10" xfId="3793"/>
    <cellStyle name="Walutowy 2 11" xfId="3794"/>
    <cellStyle name="Walutowy 2 12" xfId="3795"/>
    <cellStyle name="Walutowy 2 13" xfId="3796"/>
    <cellStyle name="Walutowy 2 14" xfId="3797"/>
    <cellStyle name="Walutowy 2 15" xfId="3798"/>
    <cellStyle name="Walutowy 2 16" xfId="3799"/>
    <cellStyle name="Walutowy 2 17" xfId="3800"/>
    <cellStyle name="Walutowy 2 18" xfId="3801"/>
    <cellStyle name="Walutowy 2 19" xfId="3802"/>
    <cellStyle name="Walutowy 2 2" xfId="3803"/>
    <cellStyle name="Walutowy 2 20" xfId="3804"/>
    <cellStyle name="Walutowy 2 21" xfId="3805"/>
    <cellStyle name="Walutowy 2 22" xfId="3806"/>
    <cellStyle name="Walutowy 2 23" xfId="3807"/>
    <cellStyle name="Walutowy 2 24" xfId="3808"/>
    <cellStyle name="Walutowy 2 25" xfId="3809"/>
    <cellStyle name="Walutowy 2 26" xfId="3810"/>
    <cellStyle name="Walutowy 2 27" xfId="3811"/>
    <cellStyle name="Walutowy 2 28" xfId="3812"/>
    <cellStyle name="Walutowy 2 29" xfId="3813"/>
    <cellStyle name="Walutowy 2 3" xfId="3814"/>
    <cellStyle name="Walutowy 2 30" xfId="3815"/>
    <cellStyle name="Walutowy 2 31" xfId="3816"/>
    <cellStyle name="Walutowy 2 32" xfId="3817"/>
    <cellStyle name="Walutowy 2 33" xfId="3818"/>
    <cellStyle name="Walutowy 2 34" xfId="3819"/>
    <cellStyle name="Walutowy 2 35" xfId="3820"/>
    <cellStyle name="Walutowy 2 36" xfId="3821"/>
    <cellStyle name="Walutowy 2 37" xfId="3822"/>
    <cellStyle name="Walutowy 2 38" xfId="3823"/>
    <cellStyle name="Walutowy 2 39" xfId="3824"/>
    <cellStyle name="Walutowy 2 4" xfId="3825"/>
    <cellStyle name="Walutowy 2 40" xfId="3826"/>
    <cellStyle name="Walutowy 2 41" xfId="3827"/>
    <cellStyle name="Walutowy 2 5" xfId="3828"/>
    <cellStyle name="Walutowy 2 6" xfId="3829"/>
    <cellStyle name="Walutowy 2 7" xfId="3830"/>
    <cellStyle name="Walutowy 2 8" xfId="3831"/>
    <cellStyle name="Walutowy 2 9" xfId="3832"/>
    <cellStyle name="Walutowy 3" xfId="3833"/>
    <cellStyle name="Walutowy 4" xfId="3834"/>
    <cellStyle name="Walutowy 5" xfId="3835"/>
    <cellStyle name="Walutowy 6" xfId="3836"/>
    <cellStyle name="Walutowy 7" xfId="3837"/>
    <cellStyle name="Warning Text" xfId="3838"/>
    <cellStyle name="Złe 2" xfId="3839"/>
    <cellStyle name="Złe 2 2" xfId="3840"/>
    <cellStyle name="Złe 2 2 2" xfId="3841"/>
    <cellStyle name="Złe 2 3" xfId="3842"/>
    <cellStyle name="Złe 2 4" xfId="3843"/>
    <cellStyle name="Złe 2 5" xfId="3844"/>
    <cellStyle name="Złe 2 6" xfId="3845"/>
    <cellStyle name="Złe 3" xfId="3846"/>
    <cellStyle name="Złe 3 2" xfId="3847"/>
    <cellStyle name="Złe 3 3" xfId="3848"/>
    <cellStyle name="Złe 3 4" xfId="3849"/>
    <cellStyle name="Złe 4" xfId="3850"/>
    <cellStyle name="Złe 4 2" xfId="3851"/>
    <cellStyle name="Złe 4 3" xfId="3852"/>
    <cellStyle name="Złe 4 4" xfId="3853"/>
    <cellStyle name="Złe 5" xfId="3854"/>
    <cellStyle name="Złe 5 2" xfId="3855"/>
    <cellStyle name="Złe 5 3" xfId="3856"/>
    <cellStyle name="Złe 5 4" xfId="3857"/>
    <cellStyle name="Złe 6" xfId="3858"/>
    <cellStyle name="Złe 7" xfId="3859"/>
    <cellStyle name="Złe 8" xfId="3860"/>
    <cellStyle name="Złe 9" xfId="3861"/>
    <cellStyle name="Обычный 2" xfId="3862"/>
    <cellStyle name="백분율_95" xfId="3863"/>
    <cellStyle name="桁区切り [0.00]_PERSONAL" xfId="3864"/>
    <cellStyle name="桁区切り_PERSONAL" xfId="3865"/>
    <cellStyle name="標準_PERSONAL_1" xfId="3866"/>
    <cellStyle name="通貨_PERSONAL" xfId="3867"/>
    <cellStyle name="Normalny 3 43 2" xfId="3868"/>
    <cellStyle name="_x000a_386grabber=S" xfId="3869"/>
    <cellStyle name="_x000a_386grabber=S 2" xfId="3870"/>
    <cellStyle name="??????? 2" xfId="3871"/>
    <cellStyle name="??????? 2 2" xfId="3872"/>
    <cellStyle name="?f?ô[0]_pldt" xfId="3873"/>
    <cellStyle name="?f?ô_pldt" xfId="3874"/>
    <cellStyle name="_PZU SA_lokaty_PZU Group - Solvency I_FY2013" xfId="3875"/>
    <cellStyle name="’?‰Ý [0.00]_Region Orders (2)" xfId="3876"/>
    <cellStyle name="’?‰Ý_Region Orders (2)" xfId="3877"/>
    <cellStyle name="¤@?ë_pldt" xfId="3878"/>
    <cellStyle name="•WŹ€_Pacific Region P&amp;L" xfId="3879"/>
    <cellStyle name="0,0_x000a__x000a_NA_x000a__x000a_ 2" xfId="3880"/>
    <cellStyle name="0,0_x000a__x000a_NA_x000a__x000a__PZU Group - Solvency I_FY2013" xfId="3881"/>
    <cellStyle name="20% - akcent 1 2 3 2" xfId="3882"/>
    <cellStyle name="20% - akcent 1 2 4 2" xfId="3883"/>
    <cellStyle name="20% - akcent 1 3 2 2" xfId="3884"/>
    <cellStyle name="20% - akcent 1 3 3 2" xfId="3885"/>
    <cellStyle name="20% - akcent 1 3 4 2" xfId="3886"/>
    <cellStyle name="20% - akcent 1 3 5" xfId="3887"/>
    <cellStyle name="20% - akcent 1 4 2 2" xfId="3888"/>
    <cellStyle name="20% - akcent 1 4 3 2" xfId="3889"/>
    <cellStyle name="20% - akcent 1 4 4 2" xfId="3890"/>
    <cellStyle name="20% - akcent 1 4 5" xfId="3891"/>
    <cellStyle name="20% - akcent 1 5 2 2" xfId="3892"/>
    <cellStyle name="20% - akcent 1 5 3 2" xfId="3893"/>
    <cellStyle name="20% - akcent 1 5 4 2" xfId="3894"/>
    <cellStyle name="20% - akcent 1 5 5" xfId="3895"/>
    <cellStyle name="20% - akcent 2 2 3 2" xfId="3896"/>
    <cellStyle name="20% - akcent 2 2 4 2" xfId="3897"/>
    <cellStyle name="20% - akcent 2 3 2 2" xfId="3898"/>
    <cellStyle name="20% - akcent 2 3 3 2" xfId="3899"/>
    <cellStyle name="20% - akcent 2 3 4 2" xfId="3900"/>
    <cellStyle name="20% - akcent 2 3 5" xfId="3901"/>
    <cellStyle name="20% - akcent 2 4 2 2" xfId="3902"/>
    <cellStyle name="20% - akcent 2 4 3 2" xfId="3903"/>
    <cellStyle name="20% - akcent 2 4 4 2" xfId="3904"/>
    <cellStyle name="20% - akcent 2 4 5" xfId="3905"/>
    <cellStyle name="20% - akcent 2 5 2 2" xfId="3906"/>
    <cellStyle name="20% - akcent 2 5 3 2" xfId="3907"/>
    <cellStyle name="20% - akcent 2 5 4 2" xfId="3908"/>
    <cellStyle name="20% - akcent 2 5 5" xfId="3909"/>
    <cellStyle name="20% - akcent 3 2 3 2" xfId="3910"/>
    <cellStyle name="20% - akcent 3 2 4 2" xfId="3911"/>
    <cellStyle name="20% - akcent 3 3 2 2" xfId="3912"/>
    <cellStyle name="20% - akcent 3 3 3 2" xfId="3913"/>
    <cellStyle name="20% - akcent 3 3 4 2" xfId="3914"/>
    <cellStyle name="20% - akcent 3 3 5" xfId="3915"/>
    <cellStyle name="20% - akcent 3 4 2 2" xfId="3916"/>
    <cellStyle name="20% - akcent 3 4 3 2" xfId="3917"/>
    <cellStyle name="20% - akcent 3 4 4 2" xfId="3918"/>
    <cellStyle name="20% - akcent 3 4 5" xfId="3919"/>
    <cellStyle name="20% - akcent 3 5 2 2" xfId="3920"/>
    <cellStyle name="20% - akcent 3 5 3 2" xfId="3921"/>
    <cellStyle name="20% - akcent 3 5 4 2" xfId="3922"/>
    <cellStyle name="20% - akcent 3 5 5" xfId="3923"/>
    <cellStyle name="20% - akcent 4 2 3 2" xfId="3924"/>
    <cellStyle name="20% - akcent 4 2 4 2" xfId="3925"/>
    <cellStyle name="20% - akcent 4 3 2 2" xfId="3926"/>
    <cellStyle name="20% - akcent 4 3 3 2" xfId="3927"/>
    <cellStyle name="20% - akcent 4 3 4 2" xfId="3928"/>
    <cellStyle name="20% - akcent 4 3 5" xfId="3929"/>
    <cellStyle name="20% - akcent 4 4 2 2" xfId="3930"/>
    <cellStyle name="20% - akcent 4 4 3 2" xfId="3931"/>
    <cellStyle name="20% - akcent 4 4 4 2" xfId="3932"/>
    <cellStyle name="20% - akcent 4 4 5" xfId="3933"/>
    <cellStyle name="20% - akcent 4 5 2 2" xfId="3934"/>
    <cellStyle name="20% - akcent 4 5 3 2" xfId="3935"/>
    <cellStyle name="20% - akcent 4 5 4 2" xfId="3936"/>
    <cellStyle name="20% - akcent 4 5 5" xfId="3937"/>
    <cellStyle name="20% - akcent 5 2 3 2" xfId="3938"/>
    <cellStyle name="20% - akcent 5 2 4 2" xfId="3939"/>
    <cellStyle name="20% - akcent 5 3 2 2" xfId="3940"/>
    <cellStyle name="20% - akcent 5 3 3 2" xfId="3941"/>
    <cellStyle name="20% - akcent 5 3 4 2" xfId="3942"/>
    <cellStyle name="20% - akcent 5 3 5" xfId="3943"/>
    <cellStyle name="20% - akcent 5 4 2 2" xfId="3944"/>
    <cellStyle name="20% - akcent 5 4 3 2" xfId="3945"/>
    <cellStyle name="20% - akcent 5 4 4 2" xfId="3946"/>
    <cellStyle name="20% - akcent 5 4 5" xfId="3947"/>
    <cellStyle name="20% - akcent 5 5 2 2" xfId="3948"/>
    <cellStyle name="20% - akcent 5 5 3 2" xfId="3949"/>
    <cellStyle name="20% - akcent 5 5 4 2" xfId="3950"/>
    <cellStyle name="20% - akcent 5 5 5" xfId="3951"/>
    <cellStyle name="20% - akcent 6 2 3 2" xfId="3952"/>
    <cellStyle name="20% - akcent 6 2 4 2" xfId="3953"/>
    <cellStyle name="20% - akcent 6 3 2 2" xfId="3954"/>
    <cellStyle name="20% - akcent 6 3 3 2" xfId="3955"/>
    <cellStyle name="20% - akcent 6 3 4 2" xfId="3956"/>
    <cellStyle name="20% - akcent 6 3 5" xfId="3957"/>
    <cellStyle name="20% - akcent 6 4 2 2" xfId="3958"/>
    <cellStyle name="20% - akcent 6 4 3 2" xfId="3959"/>
    <cellStyle name="20% - akcent 6 4 4 2" xfId="3960"/>
    <cellStyle name="20% - akcent 6 4 5" xfId="3961"/>
    <cellStyle name="20% - akcent 6 5 2 2" xfId="3962"/>
    <cellStyle name="20% - akcent 6 5 3 2" xfId="3963"/>
    <cellStyle name="20% - akcent 6 5 4 2" xfId="3964"/>
    <cellStyle name="20% - akcent 6 5 5" xfId="3965"/>
    <cellStyle name="40% - akcent 1 2 3 2" xfId="3966"/>
    <cellStyle name="40% - akcent 1 2 4 2" xfId="3967"/>
    <cellStyle name="40% - akcent 1 3 2 2" xfId="3968"/>
    <cellStyle name="40% - akcent 1 3 3 2" xfId="3969"/>
    <cellStyle name="40% - akcent 1 3 4 2" xfId="3970"/>
    <cellStyle name="40% - akcent 1 3 5" xfId="3971"/>
    <cellStyle name="40% - akcent 1 4 2 2" xfId="3972"/>
    <cellStyle name="40% - akcent 1 4 3 2" xfId="3973"/>
    <cellStyle name="40% - akcent 1 4 4 2" xfId="3974"/>
    <cellStyle name="40% - akcent 1 4 5" xfId="3975"/>
    <cellStyle name="40% - akcent 1 5 2 2" xfId="3976"/>
    <cellStyle name="40% - akcent 1 5 3 2" xfId="3977"/>
    <cellStyle name="40% - akcent 1 5 4 2" xfId="3978"/>
    <cellStyle name="40% - akcent 1 5 5" xfId="3979"/>
    <cellStyle name="40% - akcent 2 2 3 2" xfId="3980"/>
    <cellStyle name="40% - akcent 2 2 4 2" xfId="3981"/>
    <cellStyle name="40% - akcent 2 3 2 2" xfId="3982"/>
    <cellStyle name="40% - akcent 2 3 3 2" xfId="3983"/>
    <cellStyle name="40% - akcent 2 3 4 2" xfId="3984"/>
    <cellStyle name="40% - akcent 2 3 5" xfId="3985"/>
    <cellStyle name="40% - akcent 2 4 2 2" xfId="3986"/>
    <cellStyle name="40% - akcent 2 4 3 2" xfId="3987"/>
    <cellStyle name="40% - akcent 2 4 4 2" xfId="3988"/>
    <cellStyle name="40% - akcent 2 4 5" xfId="3989"/>
    <cellStyle name="40% - akcent 2 5 2 2" xfId="3990"/>
    <cellStyle name="40% - akcent 2 5 3 2" xfId="3991"/>
    <cellStyle name="40% - akcent 2 5 4 2" xfId="3992"/>
    <cellStyle name="40% - akcent 2 5 5" xfId="3993"/>
    <cellStyle name="40% - akcent 3 2 3 2" xfId="3994"/>
    <cellStyle name="40% - akcent 3 2 4 2" xfId="3995"/>
    <cellStyle name="40% - akcent 3 3 2 2" xfId="3996"/>
    <cellStyle name="40% - akcent 3 3 3 2" xfId="3997"/>
    <cellStyle name="40% - akcent 3 3 4 2" xfId="3998"/>
    <cellStyle name="40% - akcent 3 3 5" xfId="3999"/>
    <cellStyle name="40% - akcent 3 4 2 2" xfId="4000"/>
    <cellStyle name="40% - akcent 3 4 3 2" xfId="4001"/>
    <cellStyle name="40% - akcent 3 4 4 2" xfId="4002"/>
    <cellStyle name="40% - akcent 3 4 5" xfId="4003"/>
    <cellStyle name="40% - akcent 3 5 2 2" xfId="4004"/>
    <cellStyle name="40% - akcent 3 5 3 2" xfId="4005"/>
    <cellStyle name="40% - akcent 3 5 4 2" xfId="4006"/>
    <cellStyle name="40% - akcent 3 5 5" xfId="4007"/>
    <cellStyle name="40% - akcent 4 2 3 2" xfId="4008"/>
    <cellStyle name="40% - akcent 4 2 4 2" xfId="4009"/>
    <cellStyle name="40% - akcent 4 3 2 2" xfId="4010"/>
    <cellStyle name="40% - akcent 4 3 3 2" xfId="4011"/>
    <cellStyle name="40% - akcent 4 3 4 2" xfId="4012"/>
    <cellStyle name="40% - akcent 4 3 5" xfId="4013"/>
    <cellStyle name="40% - akcent 4 4 2 2" xfId="4014"/>
    <cellStyle name="40% - akcent 4 4 3 2" xfId="4015"/>
    <cellStyle name="40% - akcent 4 4 4 2" xfId="4016"/>
    <cellStyle name="40% - akcent 4 4 5" xfId="4017"/>
    <cellStyle name="40% - akcent 4 5 2 2" xfId="4018"/>
    <cellStyle name="40% - akcent 4 5 3 2" xfId="4019"/>
    <cellStyle name="40% - akcent 4 5 4 2" xfId="4020"/>
    <cellStyle name="40% - akcent 4 5 5" xfId="4021"/>
    <cellStyle name="40% - akcent 5 2 3 2" xfId="4022"/>
    <cellStyle name="40% - akcent 5 2 4 2" xfId="4023"/>
    <cellStyle name="40% - akcent 5 3 2 2" xfId="4024"/>
    <cellStyle name="40% - akcent 5 3 3 2" xfId="4025"/>
    <cellStyle name="40% - akcent 5 3 4 2" xfId="4026"/>
    <cellStyle name="40% - akcent 5 3 5" xfId="4027"/>
    <cellStyle name="40% - akcent 5 4 2 2" xfId="4028"/>
    <cellStyle name="40% - akcent 5 4 3 2" xfId="4029"/>
    <cellStyle name="40% - akcent 5 4 4 2" xfId="4030"/>
    <cellStyle name="40% - akcent 5 4 5" xfId="4031"/>
    <cellStyle name="40% - akcent 5 5 2 2" xfId="4032"/>
    <cellStyle name="40% - akcent 5 5 3 2" xfId="4033"/>
    <cellStyle name="40% - akcent 5 5 4 2" xfId="4034"/>
    <cellStyle name="40% - akcent 5 5 5" xfId="4035"/>
    <cellStyle name="40% - akcent 6 2 3 2" xfId="4036"/>
    <cellStyle name="40% - akcent 6 2 4 2" xfId="4037"/>
    <cellStyle name="40% - akcent 6 3 2 2" xfId="4038"/>
    <cellStyle name="40% - akcent 6 3 3 2" xfId="4039"/>
    <cellStyle name="40% - akcent 6 3 4 2" xfId="4040"/>
    <cellStyle name="40% - akcent 6 3 5" xfId="4041"/>
    <cellStyle name="40% - akcent 6 4 2 2" xfId="4042"/>
    <cellStyle name="40% - akcent 6 4 3 2" xfId="4043"/>
    <cellStyle name="40% - akcent 6 4 4 2" xfId="4044"/>
    <cellStyle name="40% - akcent 6 4 5" xfId="4045"/>
    <cellStyle name="40% - akcent 6 5 2 2" xfId="4046"/>
    <cellStyle name="40% - akcent 6 5 3 2" xfId="4047"/>
    <cellStyle name="40% - akcent 6 5 4 2" xfId="4048"/>
    <cellStyle name="40% - akcent 6 5 5" xfId="4049"/>
    <cellStyle name="60% - akcent 1 2 3 2" xfId="4050"/>
    <cellStyle name="60% - akcent 1 2 4 2" xfId="4051"/>
    <cellStyle name="60% - akcent 1 3 2 2" xfId="4052"/>
    <cellStyle name="60% - akcent 1 3 3 2" xfId="4053"/>
    <cellStyle name="60% - akcent 1 3 4 2" xfId="4054"/>
    <cellStyle name="60% - akcent 1 3 5" xfId="4055"/>
    <cellStyle name="60% - akcent 1 4 2 2" xfId="4056"/>
    <cellStyle name="60% - akcent 1 4 3 2" xfId="4057"/>
    <cellStyle name="60% - akcent 1 4 4 2" xfId="4058"/>
    <cellStyle name="60% - akcent 1 4 5" xfId="4059"/>
    <cellStyle name="60% - akcent 1 5 2 2" xfId="4060"/>
    <cellStyle name="60% - akcent 1 5 3 2" xfId="4061"/>
    <cellStyle name="60% - akcent 1 5 4 2" xfId="4062"/>
    <cellStyle name="60% - akcent 1 5 5" xfId="4063"/>
    <cellStyle name="60% - akcent 2 2 3 2" xfId="4064"/>
    <cellStyle name="60% - akcent 2 2 4 2" xfId="4065"/>
    <cellStyle name="60% - akcent 2 3 2 2" xfId="4066"/>
    <cellStyle name="60% - akcent 2 3 3 2" xfId="4067"/>
    <cellStyle name="60% - akcent 2 3 4 2" xfId="4068"/>
    <cellStyle name="60% - akcent 2 3 5" xfId="4069"/>
    <cellStyle name="60% - akcent 2 4 2 2" xfId="4070"/>
    <cellStyle name="60% - akcent 2 4 3 2" xfId="4071"/>
    <cellStyle name="60% - akcent 2 4 4 2" xfId="4072"/>
    <cellStyle name="60% - akcent 2 4 5" xfId="4073"/>
    <cellStyle name="60% - akcent 2 5 2 2" xfId="4074"/>
    <cellStyle name="60% - akcent 2 5 3 2" xfId="4075"/>
    <cellStyle name="60% - akcent 2 5 4 2" xfId="4076"/>
    <cellStyle name="60% - akcent 2 5 5" xfId="4077"/>
    <cellStyle name="60% - akcent 3 2 3 2" xfId="4078"/>
    <cellStyle name="60% - akcent 3 2 4 2" xfId="4079"/>
    <cellStyle name="60% - akcent 3 3 2 2" xfId="4080"/>
    <cellStyle name="60% - akcent 3 3 3 2" xfId="4081"/>
    <cellStyle name="60% - akcent 3 3 4 2" xfId="4082"/>
    <cellStyle name="60% - akcent 3 3 5" xfId="4083"/>
    <cellStyle name="60% - akcent 3 4 2 2" xfId="4084"/>
    <cellStyle name="60% - akcent 3 4 3 2" xfId="4085"/>
    <cellStyle name="60% - akcent 3 4 4 2" xfId="4086"/>
    <cellStyle name="60% - akcent 3 4 5" xfId="4087"/>
    <cellStyle name="60% - akcent 3 5 2 2" xfId="4088"/>
    <cellStyle name="60% - akcent 3 5 3 2" xfId="4089"/>
    <cellStyle name="60% - akcent 3 5 4 2" xfId="4090"/>
    <cellStyle name="60% - akcent 3 5 5" xfId="4091"/>
    <cellStyle name="60% - akcent 4 2 3 2" xfId="4092"/>
    <cellStyle name="60% - akcent 4 2 4 2" xfId="4093"/>
    <cellStyle name="60% - akcent 4 3 2 2" xfId="4094"/>
    <cellStyle name="60% - akcent 4 3 3 2" xfId="4095"/>
    <cellStyle name="60% - akcent 4 3 4 2" xfId="4096"/>
    <cellStyle name="60% - akcent 4 3 5" xfId="4097"/>
    <cellStyle name="60% - akcent 4 4 2 2" xfId="4098"/>
    <cellStyle name="60% - akcent 4 4 3 2" xfId="4099"/>
    <cellStyle name="60% - akcent 4 4 4 2" xfId="4100"/>
    <cellStyle name="60% - akcent 4 4 5" xfId="4101"/>
    <cellStyle name="60% - akcent 4 5 2 2" xfId="4102"/>
    <cellStyle name="60% - akcent 4 5 3 2" xfId="4103"/>
    <cellStyle name="60% - akcent 4 5 4 2" xfId="4104"/>
    <cellStyle name="60% - akcent 4 5 5" xfId="4105"/>
    <cellStyle name="60% - akcent 5 2 3 2" xfId="4106"/>
    <cellStyle name="60% - akcent 5 2 4 2" xfId="4107"/>
    <cellStyle name="60% - akcent 5 3 2 2" xfId="4108"/>
    <cellStyle name="60% - akcent 5 3 3 2" xfId="4109"/>
    <cellStyle name="60% - akcent 5 3 4 2" xfId="4110"/>
    <cellStyle name="60% - akcent 5 3 5" xfId="4111"/>
    <cellStyle name="60% - akcent 5 4 2 2" xfId="4112"/>
    <cellStyle name="60% - akcent 5 4 3 2" xfId="4113"/>
    <cellStyle name="60% - akcent 5 4 4 2" xfId="4114"/>
    <cellStyle name="60% - akcent 5 4 5" xfId="4115"/>
    <cellStyle name="60% - akcent 5 5 2 2" xfId="4116"/>
    <cellStyle name="60% - akcent 5 5 3 2" xfId="4117"/>
    <cellStyle name="60% - akcent 5 5 4 2" xfId="4118"/>
    <cellStyle name="60% - akcent 5 5 5" xfId="4119"/>
    <cellStyle name="60% - akcent 6 2 3 2" xfId="4120"/>
    <cellStyle name="60% - akcent 6 2 4 2" xfId="4121"/>
    <cellStyle name="60% - akcent 6 3 2 2" xfId="4122"/>
    <cellStyle name="60% - akcent 6 3 3 2" xfId="4123"/>
    <cellStyle name="60% - akcent 6 3 4 2" xfId="4124"/>
    <cellStyle name="60% - akcent 6 3 5" xfId="4125"/>
    <cellStyle name="60% - akcent 6 4 2 2" xfId="4126"/>
    <cellStyle name="60% - akcent 6 4 3 2" xfId="4127"/>
    <cellStyle name="60% - akcent 6 4 4 2" xfId="4128"/>
    <cellStyle name="60% - akcent 6 4 5" xfId="4129"/>
    <cellStyle name="60% - akcent 6 5 2 2" xfId="4130"/>
    <cellStyle name="60% - akcent 6 5 3 2" xfId="4131"/>
    <cellStyle name="60% - akcent 6 5 4 2" xfId="4132"/>
    <cellStyle name="60% - akcent 6 5 5" xfId="4133"/>
    <cellStyle name="Actual Date 2" xfId="4134"/>
    <cellStyle name="Actual Date_PZU Group - Solvency I_FY2013" xfId="4135"/>
    <cellStyle name="Akcent 1 2 3 2" xfId="4136"/>
    <cellStyle name="Akcent 1 2 4 2" xfId="4137"/>
    <cellStyle name="Akcent 1 3 2 2" xfId="4138"/>
    <cellStyle name="Akcent 1 3 3 2" xfId="4139"/>
    <cellStyle name="Akcent 1 3 4 2" xfId="4140"/>
    <cellStyle name="Akcent 1 3 5" xfId="4141"/>
    <cellStyle name="Akcent 1 4 2 2" xfId="4142"/>
    <cellStyle name="Akcent 1 4 3 2" xfId="4143"/>
    <cellStyle name="Akcent 1 4 4 2" xfId="4144"/>
    <cellStyle name="Akcent 1 4 5" xfId="4145"/>
    <cellStyle name="Akcent 1 5 2 2" xfId="4146"/>
    <cellStyle name="Akcent 1 5 3 2" xfId="4147"/>
    <cellStyle name="Akcent 1 5 4 2" xfId="4148"/>
    <cellStyle name="Akcent 1 5 5" xfId="4149"/>
    <cellStyle name="Akcent 2 2 3 2" xfId="4150"/>
    <cellStyle name="Akcent 2 2 4 2" xfId="4151"/>
    <cellStyle name="Akcent 2 3 2 2" xfId="4152"/>
    <cellStyle name="Akcent 2 3 3 2" xfId="4153"/>
    <cellStyle name="Akcent 2 3 4 2" xfId="4154"/>
    <cellStyle name="Akcent 2 3 5" xfId="4155"/>
    <cellStyle name="Akcent 2 4 2 2" xfId="4156"/>
    <cellStyle name="Akcent 2 4 3 2" xfId="4157"/>
    <cellStyle name="Akcent 2 4 4 2" xfId="4158"/>
    <cellStyle name="Akcent 2 4 5" xfId="4159"/>
    <cellStyle name="Akcent 2 5 2 2" xfId="4160"/>
    <cellStyle name="Akcent 2 5 3 2" xfId="4161"/>
    <cellStyle name="Akcent 2 5 4 2" xfId="4162"/>
    <cellStyle name="Akcent 2 5 5" xfId="4163"/>
    <cellStyle name="Akcent 3 2 3 2" xfId="4164"/>
    <cellStyle name="Akcent 3 2 4 2" xfId="4165"/>
    <cellStyle name="Akcent 3 3 2 2" xfId="4166"/>
    <cellStyle name="Akcent 3 3 3 2" xfId="4167"/>
    <cellStyle name="Akcent 3 3 4 2" xfId="4168"/>
    <cellStyle name="Akcent 3 3 5" xfId="4169"/>
    <cellStyle name="Akcent 3 4 2 2" xfId="4170"/>
    <cellStyle name="Akcent 3 4 3 2" xfId="4171"/>
    <cellStyle name="Akcent 3 4 4 2" xfId="4172"/>
    <cellStyle name="Akcent 3 4 5" xfId="4173"/>
    <cellStyle name="Akcent 3 5 2 2" xfId="4174"/>
    <cellStyle name="Akcent 3 5 3 2" xfId="4175"/>
    <cellStyle name="Akcent 3 5 4 2" xfId="4176"/>
    <cellStyle name="Akcent 3 5 5" xfId="4177"/>
    <cellStyle name="Akcent 4 2 3 2" xfId="4178"/>
    <cellStyle name="Akcent 4 2 4 2" xfId="4179"/>
    <cellStyle name="Akcent 4 3 2 2" xfId="4180"/>
    <cellStyle name="Akcent 4 3 3 2" xfId="4181"/>
    <cellStyle name="Akcent 4 3 4 2" xfId="4182"/>
    <cellStyle name="Akcent 4 3 5" xfId="4183"/>
    <cellStyle name="Akcent 4 4 2 2" xfId="4184"/>
    <cellStyle name="Akcent 4 4 3 2" xfId="4185"/>
    <cellStyle name="Akcent 4 4 4 2" xfId="4186"/>
    <cellStyle name="Akcent 4 4 5" xfId="4187"/>
    <cellStyle name="Akcent 4 5 2 2" xfId="4188"/>
    <cellStyle name="Akcent 4 5 3 2" xfId="4189"/>
    <cellStyle name="Akcent 4 5 4 2" xfId="4190"/>
    <cellStyle name="Akcent 4 5 5" xfId="4191"/>
    <cellStyle name="Akcent 5 2 3 2" xfId="4192"/>
    <cellStyle name="Akcent 5 2 4 2" xfId="4193"/>
    <cellStyle name="Akcent 5 3 2 2" xfId="4194"/>
    <cellStyle name="Akcent 5 3 3 2" xfId="4195"/>
    <cellStyle name="Akcent 5 3 4 2" xfId="4196"/>
    <cellStyle name="Akcent 5 3 5" xfId="4197"/>
    <cellStyle name="Akcent 5 4 2 2" xfId="4198"/>
    <cellStyle name="Akcent 5 4 3 2" xfId="4199"/>
    <cellStyle name="Akcent 5 4 4 2" xfId="4200"/>
    <cellStyle name="Akcent 5 4 5" xfId="4201"/>
    <cellStyle name="Akcent 5 5 2 2" xfId="4202"/>
    <cellStyle name="Akcent 5 5 3 2" xfId="4203"/>
    <cellStyle name="Akcent 5 5 4 2" xfId="4204"/>
    <cellStyle name="Akcent 5 5 5" xfId="4205"/>
    <cellStyle name="Akcent 6 2 3 2" xfId="4206"/>
    <cellStyle name="Akcent 6 2 4 2" xfId="4207"/>
    <cellStyle name="Akcent 6 3 2 2" xfId="4208"/>
    <cellStyle name="Akcent 6 3 3 2" xfId="4209"/>
    <cellStyle name="Akcent 6 3 4 2" xfId="4210"/>
    <cellStyle name="Akcent 6 3 5" xfId="4211"/>
    <cellStyle name="Akcent 6 4 2 2" xfId="4212"/>
    <cellStyle name="Akcent 6 4 3 2" xfId="4213"/>
    <cellStyle name="Akcent 6 4 4 2" xfId="4214"/>
    <cellStyle name="Akcent 6 4 5" xfId="4215"/>
    <cellStyle name="Akcent 6 5 2 2" xfId="4216"/>
    <cellStyle name="Akcent 6 5 3 2" xfId="4217"/>
    <cellStyle name="Akcent 6 5 4 2" xfId="4218"/>
    <cellStyle name="Akcent 6 5 5" xfId="4219"/>
    <cellStyle name="args.style 2" xfId="4220"/>
    <cellStyle name="Calc Currency (2) 2" xfId="4221"/>
    <cellStyle name="Calc Percent (0) 2" xfId="4222"/>
    <cellStyle name="Calc Percent (1) 2" xfId="4223"/>
    <cellStyle name="Calc Units (2) 2" xfId="4224"/>
    <cellStyle name="category 2" xfId="4225"/>
    <cellStyle name="comma zerodec 2" xfId="4226"/>
    <cellStyle name="Currency [00] 2" xfId="4227"/>
    <cellStyle name="Currency1 2" xfId="4228"/>
    <cellStyle name="Dane wyjściowe 2 3 2" xfId="4229"/>
    <cellStyle name="Dane wyjściowe 2 4 2" xfId="4230"/>
    <cellStyle name="Dane wyjściowe 3 2 2" xfId="4231"/>
    <cellStyle name="Dane wyjściowe 3 3 2" xfId="4232"/>
    <cellStyle name="Dane wyjściowe 3 4 2" xfId="4233"/>
    <cellStyle name="Dane wyjściowe 3 5" xfId="4234"/>
    <cellStyle name="Dane wyjściowe 4 2 2" xfId="4235"/>
    <cellStyle name="Dane wyjściowe 4 3 2" xfId="4236"/>
    <cellStyle name="Dane wyjściowe 4 4 2" xfId="4237"/>
    <cellStyle name="Dane wyjściowe 4 5" xfId="4238"/>
    <cellStyle name="Dane wyjściowe 5 2 2" xfId="4239"/>
    <cellStyle name="Dane wyjściowe 5 3 2" xfId="4240"/>
    <cellStyle name="Dane wyjściowe 5 4 2" xfId="4241"/>
    <cellStyle name="Dane wyjściowe 5 5" xfId="4242"/>
    <cellStyle name="Description 2" xfId="4243"/>
    <cellStyle name="Description-Addition 2" xfId="4244"/>
    <cellStyle name="Dobre 2 3 2" xfId="4245"/>
    <cellStyle name="Dobre 2 4 2" xfId="4246"/>
    <cellStyle name="Dobre 3 2 2" xfId="4247"/>
    <cellStyle name="Dobre 3 3 2" xfId="4248"/>
    <cellStyle name="Dobre 3 4 2" xfId="4249"/>
    <cellStyle name="Dobre 3 5" xfId="4250"/>
    <cellStyle name="Dobre 4 2 2" xfId="4251"/>
    <cellStyle name="Dobre 4 3 2" xfId="4252"/>
    <cellStyle name="Dobre 4 4 2" xfId="4253"/>
    <cellStyle name="Dobre 4 5" xfId="4254"/>
    <cellStyle name="Dobre 5 2 2" xfId="4255"/>
    <cellStyle name="Dobre 5 3 2" xfId="4256"/>
    <cellStyle name="Dobre 5 4 2" xfId="4257"/>
    <cellStyle name="Dobre 5 5" xfId="4258"/>
    <cellStyle name="Dollar (zero dec) 2" xfId="4259"/>
    <cellStyle name="Enter Currency (2) 2" xfId="4260"/>
    <cellStyle name="Enter Units (2) 2" xfId="4261"/>
    <cellStyle name="Fixed 2" xfId="4262"/>
    <cellStyle name="Fixed_PZU Group - Solvency I_FY2013" xfId="4263"/>
    <cellStyle name="HEADER 2" xfId="4264"/>
    <cellStyle name="Heading1 2" xfId="4265"/>
    <cellStyle name="Heading2 2" xfId="4266"/>
    <cellStyle name="HEADINGS 2" xfId="4267"/>
    <cellStyle name="HEADINGSTOP 2" xfId="4268"/>
    <cellStyle name="HIGHLIGHT 2" xfId="4269"/>
    <cellStyle name="HIGHLIGHT_PZU Group - Solvency I_FY2013" xfId="4270"/>
    <cellStyle name="Input Cells 2" xfId="4271"/>
    <cellStyle name="Komórka połączona 2 3 2" xfId="4272"/>
    <cellStyle name="Komórka połączona 2 4 2" xfId="4273"/>
    <cellStyle name="Komórka połączona 3 2 2" xfId="4274"/>
    <cellStyle name="Komórka połączona 3 3 2" xfId="4275"/>
    <cellStyle name="Komórka połączona 3 4 2" xfId="4276"/>
    <cellStyle name="Komórka połączona 3 5" xfId="4277"/>
    <cellStyle name="Komórka połączona 4 2 2" xfId="4278"/>
    <cellStyle name="Komórka połączona 4 3 2" xfId="4279"/>
    <cellStyle name="Komórka połączona 4 4 2" xfId="4280"/>
    <cellStyle name="Komórka połączona 4 5" xfId="4281"/>
    <cellStyle name="Komórka połączona 5 2 2" xfId="4282"/>
    <cellStyle name="Komórka połączona 5 3 2" xfId="4283"/>
    <cellStyle name="Komórka połączona 5 4 2" xfId="4284"/>
    <cellStyle name="Komórka połączona 5 5" xfId="4285"/>
    <cellStyle name="Komórka zaznaczona 2 3 2" xfId="4286"/>
    <cellStyle name="Komórka zaznaczona 2 4 2" xfId="4287"/>
    <cellStyle name="Komórka zaznaczona 3 2 2" xfId="4288"/>
    <cellStyle name="Komórka zaznaczona 3 3 2" xfId="4289"/>
    <cellStyle name="Komórka zaznaczona 3 4 2" xfId="4290"/>
    <cellStyle name="Komórka zaznaczona 3 5" xfId="4291"/>
    <cellStyle name="Komórka zaznaczona 4 2 2" xfId="4292"/>
    <cellStyle name="Komórka zaznaczona 4 3 2" xfId="4293"/>
    <cellStyle name="Komórka zaznaczona 4 4 2" xfId="4294"/>
    <cellStyle name="Komórka zaznaczona 4 5" xfId="4295"/>
    <cellStyle name="Komórka zaznaczona 5 2 2" xfId="4296"/>
    <cellStyle name="Komórka zaznaczona 5 3 2" xfId="4297"/>
    <cellStyle name="Komórka zaznaczona 5 4 2" xfId="4298"/>
    <cellStyle name="Komórka zaznaczona 5 5" xfId="4299"/>
    <cellStyle name="Link Currency (2) 2" xfId="4300"/>
    <cellStyle name="Link Units (2) 2" xfId="4301"/>
    <cellStyle name="Linked Cells 2" xfId="4302"/>
    <cellStyle name="Model 2" xfId="4303"/>
    <cellStyle name="Nagłówek 1 2 3 2" xfId="4304"/>
    <cellStyle name="Nagłówek 1 2 4 2" xfId="4305"/>
    <cellStyle name="Nagłówek 1 3 2 2" xfId="4306"/>
    <cellStyle name="Nagłówek 1 3 3 2" xfId="4307"/>
    <cellStyle name="Nagłówek 1 3 4 2" xfId="4308"/>
    <cellStyle name="Nagłówek 1 3 5" xfId="4309"/>
    <cellStyle name="Nagłówek 1 4 2 2" xfId="4310"/>
    <cellStyle name="Nagłówek 1 4 3 2" xfId="4311"/>
    <cellStyle name="Nagłówek 1 4 4 2" xfId="4312"/>
    <cellStyle name="Nagłówek 1 4 5" xfId="4313"/>
    <cellStyle name="Nagłówek 1 5 2 2" xfId="4314"/>
    <cellStyle name="Nagłówek 1 5 3 2" xfId="4315"/>
    <cellStyle name="Nagłówek 1 5 4 2" xfId="4316"/>
    <cellStyle name="Nagłówek 1 5 5" xfId="4317"/>
    <cellStyle name="Nagłówek 2 2 3 2" xfId="4318"/>
    <cellStyle name="Nagłówek 2 2 4 2" xfId="4319"/>
    <cellStyle name="Nagłówek 2 3 2 2" xfId="4320"/>
    <cellStyle name="Nagłówek 2 3 3 2" xfId="4321"/>
    <cellStyle name="Nagłówek 2 3 4 2" xfId="4322"/>
    <cellStyle name="Nagłówek 2 3 5" xfId="4323"/>
    <cellStyle name="Nagłówek 2 4 2 2" xfId="4324"/>
    <cellStyle name="Nagłówek 2 4 3 2" xfId="4325"/>
    <cellStyle name="Nagłówek 2 4 4 2" xfId="4326"/>
    <cellStyle name="Nagłówek 2 4 5" xfId="4327"/>
    <cellStyle name="Nagłówek 2 5 2 2" xfId="4328"/>
    <cellStyle name="Nagłówek 2 5 3 2" xfId="4329"/>
    <cellStyle name="Nagłówek 2 5 4 2" xfId="4330"/>
    <cellStyle name="Nagłówek 2 5 5" xfId="4331"/>
    <cellStyle name="Nagłówek 3 2 3 2" xfId="4332"/>
    <cellStyle name="Nagłówek 3 2 4 2" xfId="4333"/>
    <cellStyle name="Nagłówek 3 3 2 2" xfId="4334"/>
    <cellStyle name="Nagłówek 3 3 3 2" xfId="4335"/>
    <cellStyle name="Nagłówek 3 3 4 2" xfId="4336"/>
    <cellStyle name="Nagłówek 3 3 5" xfId="4337"/>
    <cellStyle name="Nagłówek 3 4 2 2" xfId="4338"/>
    <cellStyle name="Nagłówek 3 4 3 2" xfId="4339"/>
    <cellStyle name="Nagłówek 3 4 4 2" xfId="4340"/>
    <cellStyle name="Nagłówek 3 4 5" xfId="4341"/>
    <cellStyle name="Nagłówek 3 5 2 2" xfId="4342"/>
    <cellStyle name="Nagłówek 3 5 3 2" xfId="4343"/>
    <cellStyle name="Nagłówek 3 5 4 2" xfId="4344"/>
    <cellStyle name="Nagłówek 3 5 5" xfId="4345"/>
    <cellStyle name="Nagłówek 4 2 3 2" xfId="4346"/>
    <cellStyle name="Nagłówek 4 2 4 2" xfId="4347"/>
    <cellStyle name="Nagłówek 4 3 2 2" xfId="4348"/>
    <cellStyle name="Nagłówek 4 3 3 2" xfId="4349"/>
    <cellStyle name="Nagłówek 4 3 4 2" xfId="4350"/>
    <cellStyle name="Nagłówek 4 3 5" xfId="4351"/>
    <cellStyle name="Nagłówek 4 4 2 2" xfId="4352"/>
    <cellStyle name="Nagłówek 4 4 3 2" xfId="4353"/>
    <cellStyle name="Nagłówek 4 4 4 2" xfId="4354"/>
    <cellStyle name="Nagłówek 4 4 5" xfId="4355"/>
    <cellStyle name="Nagłówek 4 5 2 2" xfId="4356"/>
    <cellStyle name="Nagłówek 4 5 3 2" xfId="4357"/>
    <cellStyle name="Nagłówek 4 5 4 2" xfId="4358"/>
    <cellStyle name="Nagłówek 4 5 5" xfId="4359"/>
    <cellStyle name="Neutralne 2 3 2" xfId="4360"/>
    <cellStyle name="Neutralne 2 4 2" xfId="4361"/>
    <cellStyle name="Neutralne 3 2 2" xfId="4362"/>
    <cellStyle name="Neutralne 3 3 2" xfId="4363"/>
    <cellStyle name="Neutralne 3 4 2" xfId="4364"/>
    <cellStyle name="Neutralne 3 5" xfId="4365"/>
    <cellStyle name="Neutralne 4 2 2" xfId="4366"/>
    <cellStyle name="Neutralne 4 3 2" xfId="4367"/>
    <cellStyle name="Neutralne 4 4 2" xfId="4368"/>
    <cellStyle name="Neutralne 4 5" xfId="4369"/>
    <cellStyle name="Neutralne 5 2 2" xfId="4370"/>
    <cellStyle name="Neutralne 5 3 2" xfId="4371"/>
    <cellStyle name="Neutralne 5 4 2" xfId="4372"/>
    <cellStyle name="Neutralne 5 5" xfId="4373"/>
    <cellStyle name="New Times Roman 2" xfId="4374"/>
    <cellStyle name="New Times Roman_PZU Group - Solvency I_FY2013" xfId="4375"/>
    <cellStyle name="Norm੎੎ 2" xfId="4376"/>
    <cellStyle name="Norm??" xfId="4377"/>
    <cellStyle name="Norm?? 2" xfId="4378"/>
    <cellStyle name="Normal - Style1 2" xfId="4379"/>
    <cellStyle name="Normalny 12 2 2" xfId="4380"/>
    <cellStyle name="Normalny 12 3" xfId="4381"/>
    <cellStyle name="Normalny 13 2" xfId="4382"/>
    <cellStyle name="Normalny 13_PZU Group - Solvency I_FY2013" xfId="4383"/>
    <cellStyle name="Normalny 14 2 2_PZU Group - Solvency I_FY2013" xfId="4384"/>
    <cellStyle name="Normalny 14 2 3 2_PZU Group - Solvency I_FY2013" xfId="4385"/>
    <cellStyle name="Normalny 14 2 3 3" xfId="4386"/>
    <cellStyle name="Normalny 14 2 3_PZU Group - Solvency I_FY2013" xfId="4387"/>
    <cellStyle name="Normalny 14 2 4 2_PZU Group - Solvency I_FY2013" xfId="4388"/>
    <cellStyle name="Normalny 14 2 4 3 2" xfId="4389"/>
    <cellStyle name="Normalny 14 2 4 3_PZU Group - Solvency I_FY2013" xfId="4390"/>
    <cellStyle name="Normalny 14 2 4 4" xfId="4391"/>
    <cellStyle name="Normalny 14 2 4_PZU Group - Solvency I_FY2013" xfId="4392"/>
    <cellStyle name="Normalny 14 3 2" xfId="4393"/>
    <cellStyle name="Normalny 14 3_PZU Group - Solvency I_FY2013" xfId="4394"/>
    <cellStyle name="Normalny 15 2 2" xfId="4395"/>
    <cellStyle name="Normalny 15 3" xfId="4396"/>
    <cellStyle name="Normalny 16_PZU Group - Solvency I_FY2013" xfId="4397"/>
    <cellStyle name="Normalny 17 2 2" xfId="4398"/>
    <cellStyle name="Normalny 17 2_PZU Group - Solvency I_FY2013" xfId="4399"/>
    <cellStyle name="Normalny 18 2 2" xfId="4400"/>
    <cellStyle name="Normalny 19 2 2 2 2" xfId="4401"/>
    <cellStyle name="Normalny 19 2 2 2_PZU Group - Solvency I_FY2013" xfId="4402"/>
    <cellStyle name="Normalny 19 2 2_PZU Group - Solvency I_FY2013" xfId="4403"/>
    <cellStyle name="Normalny 19 2_PZU Group - Solvency I_FY2013" xfId="4404"/>
    <cellStyle name="Normalny 19 3_PZU Group - Solvency I_FY2013" xfId="4405"/>
    <cellStyle name="Normalny 19 4 2" xfId="4406"/>
    <cellStyle name="Normalny 19 4_PZU Group - Solvency I_FY2013" xfId="4407"/>
    <cellStyle name="Normalny 19 5 2" xfId="4408"/>
    <cellStyle name="Normalny 19 5_PZU Group - Solvency I_FY2013" xfId="4409"/>
    <cellStyle name="Normalny 19 6 2 2" xfId="4410"/>
    <cellStyle name="Normalny 19 6 2_PZU Group - Solvency I_FY2013" xfId="4411"/>
    <cellStyle name="Normalny 19 6 3" xfId="4412"/>
    <cellStyle name="Normalny 19 6_PZU Group - Solvency I_FY2013" xfId="4413"/>
    <cellStyle name="Normalny 19 7 2 2" xfId="4414"/>
    <cellStyle name="Normalny 19 7 2_PZU Group - Solvency I_FY2013" xfId="4415"/>
    <cellStyle name="Normalny 19 7 3" xfId="4416"/>
    <cellStyle name="Normalny 19 7_PZU Group - Solvency I_FY2013" xfId="4417"/>
    <cellStyle name="Normalny 19 8 2" xfId="4418"/>
    <cellStyle name="Normalny 19 8_PZU Group - Solvency I_FY2013" xfId="4419"/>
    <cellStyle name="Normalny 19 9" xfId="4420"/>
    <cellStyle name="Normalny 19_PZU Group - Solvency I_FY2013" xfId="4421"/>
    <cellStyle name="Normalny 2 11 2" xfId="4422"/>
    <cellStyle name="Normalny 2 12 2" xfId="4423"/>
    <cellStyle name="Normalny 2 13 2" xfId="4424"/>
    <cellStyle name="Normalny 2 14 2" xfId="4425"/>
    <cellStyle name="Normalny 2 15 2" xfId="4426"/>
    <cellStyle name="Normalny 2 16 2" xfId="4427"/>
    <cellStyle name="Normalny 2 17 2" xfId="4428"/>
    <cellStyle name="Normalny 2 18 2" xfId="4429"/>
    <cellStyle name="Normalny 2 19 2" xfId="4430"/>
    <cellStyle name="Normalny 2 2 10 2" xfId="4431"/>
    <cellStyle name="Normalny 2 2 11 2" xfId="4432"/>
    <cellStyle name="Normalny 2 2 12 2" xfId="4433"/>
    <cellStyle name="Normalny 2 2 13 2" xfId="4434"/>
    <cellStyle name="Normalny 2 2 14 2" xfId="4435"/>
    <cellStyle name="Normalny 2 2 15 2" xfId="4436"/>
    <cellStyle name="Normalny 2 2 16 2" xfId="4437"/>
    <cellStyle name="Normalny 2 2 17 2" xfId="4438"/>
    <cellStyle name="Normalny 2 2 18" xfId="4439"/>
    <cellStyle name="Normalny 2 2 18 2" xfId="4440"/>
    <cellStyle name="Normalny 2 2 19" xfId="4441"/>
    <cellStyle name="Normalny 2 2 2 10 2" xfId="4442"/>
    <cellStyle name="Normalny 2 2 2 11 2" xfId="4443"/>
    <cellStyle name="Normalny 2 2 2 12 2" xfId="4444"/>
    <cellStyle name="Normalny 2 2 2 13 2" xfId="4445"/>
    <cellStyle name="Normalny 2 2 2 14 2" xfId="4446"/>
    <cellStyle name="Normalny 2 2 2 15 2" xfId="4447"/>
    <cellStyle name="Normalny 2 2 2 16 2" xfId="4448"/>
    <cellStyle name="Normalny 2 2 2 17" xfId="4449"/>
    <cellStyle name="Normalny 2 2 2 2 10 2" xfId="4450"/>
    <cellStyle name="Normalny 2 2 2 2 11 2" xfId="4451"/>
    <cellStyle name="Normalny 2 2 2 2 12 2" xfId="4452"/>
    <cellStyle name="Normalny 2 2 2 2 13 2" xfId="4453"/>
    <cellStyle name="Normalny 2 2 2 2 14 2" xfId="4454"/>
    <cellStyle name="Normalny 2 2 2 2 15" xfId="4455"/>
    <cellStyle name="Normalny 2 2 2 2 2 2" xfId="4456"/>
    <cellStyle name="Normalny 2 2 2 2 3 2" xfId="4457"/>
    <cellStyle name="Normalny 2 2 2 2 4 2" xfId="4458"/>
    <cellStyle name="Normalny 2 2 2 2 5 2" xfId="4459"/>
    <cellStyle name="Normalny 2 2 2 2 6 2" xfId="4460"/>
    <cellStyle name="Normalny 2 2 2 2 7 2" xfId="4461"/>
    <cellStyle name="Normalny 2 2 2 2 8 2" xfId="4462"/>
    <cellStyle name="Normalny 2 2 2 2 9 2" xfId="4463"/>
    <cellStyle name="Normalny 2 2 2 3 2" xfId="4464"/>
    <cellStyle name="Normalny 2 2 2 4 2" xfId="4465"/>
    <cellStyle name="Normalny 2 2 2 5 2" xfId="4466"/>
    <cellStyle name="Normalny 2 2 2 6 2" xfId="4467"/>
    <cellStyle name="Normalny 2 2 2 7 2" xfId="4468"/>
    <cellStyle name="Normalny 2 2 2 8 2" xfId="4469"/>
    <cellStyle name="Normalny 2 2 2 9 2" xfId="4470"/>
    <cellStyle name="Normalny 2 20 2" xfId="4471"/>
    <cellStyle name="Normalny 2 21 2" xfId="4472"/>
    <cellStyle name="Normalny 2 22 2" xfId="4473"/>
    <cellStyle name="Normalny 2 23 2" xfId="4474"/>
    <cellStyle name="Normalny 2 24 2" xfId="4475"/>
    <cellStyle name="Normalny 2 25 2" xfId="4476"/>
    <cellStyle name="Normalny 2 26 2" xfId="4477"/>
    <cellStyle name="Normalny 2 27 2" xfId="4478"/>
    <cellStyle name="Normalny 2 28 2" xfId="4479"/>
    <cellStyle name="Normalny 2 29 2" xfId="4480"/>
    <cellStyle name="Normalny 2 3 2 2" xfId="4481"/>
    <cellStyle name="Normalny 2 3 6 2" xfId="4482"/>
    <cellStyle name="Normalny 2 3 6_PZU Group - Solvency I_FY2013" xfId="4483"/>
    <cellStyle name="Normalny 2 4 3 2" xfId="4484"/>
    <cellStyle name="Normalny 2 4 4 2" xfId="4485"/>
    <cellStyle name="Normalny 2 5 3 2" xfId="4486"/>
    <cellStyle name="Normalny 2 5 4 2" xfId="4487"/>
    <cellStyle name="Normalny 2 6_PZU Group - Solvency I_FY2013" xfId="4488"/>
    <cellStyle name="Normalny 2 8_PZU Group - Solvency I_FY2013" xfId="4489"/>
    <cellStyle name="Normalny 20 2" xfId="4490"/>
    <cellStyle name="Normalny 21 2 2 2" xfId="4491"/>
    <cellStyle name="Normalny 21 2 2_PZU Group - Solvency I_FY2013" xfId="4492"/>
    <cellStyle name="Normalny 21 2_PZU Group - Solvency I_FY2013" xfId="4493"/>
    <cellStyle name="Normalny 21 3 2" xfId="4494"/>
    <cellStyle name="Normalny 21 3_PZU Group - Solvency I_FY2013" xfId="4495"/>
    <cellStyle name="Normalny 21_PZU Group - Solvency I_FY2013" xfId="4496"/>
    <cellStyle name="Normalny 22 2 2 2" xfId="4497"/>
    <cellStyle name="Normalny 22 2 2_PZU Group - Solvency I_FY2013" xfId="4498"/>
    <cellStyle name="Normalny 22 2 3" xfId="4499"/>
    <cellStyle name="Normalny 22 2_PZU Group - Solvency I_FY2013" xfId="4500"/>
    <cellStyle name="Normalny 22 3 2" xfId="4501"/>
    <cellStyle name="Normalny 22 3_PZU Group - Solvency I_FY2013" xfId="4502"/>
    <cellStyle name="Normalny 22 4" xfId="4503"/>
    <cellStyle name="Normalny 22_PZU Group - Solvency I_FY2013" xfId="4504"/>
    <cellStyle name="Normalny 23 2_PZU Group - Solvency I_FY2013" xfId="4505"/>
    <cellStyle name="Normalny 23 3 2" xfId="4506"/>
    <cellStyle name="Normalny 23 3_PZU Group - Solvency I_FY2013" xfId="4507"/>
    <cellStyle name="Normalny 23_PZU Group - Solvency I_FY2013" xfId="4508"/>
    <cellStyle name="Normalny 24 2_PZU Group - Solvency I_FY2013" xfId="4509"/>
    <cellStyle name="Normalny 24_PZU Group - Solvency I_FY2013" xfId="4510"/>
    <cellStyle name="Normalny 25_PZU Group - Solvency I_FY2013" xfId="4511"/>
    <cellStyle name="Normalny 26 2 2 2" xfId="4512"/>
    <cellStyle name="Normalny 26 2 2_PZU Group - Solvency I_FY2013" xfId="4513"/>
    <cellStyle name="Normalny 26 2 3" xfId="4514"/>
    <cellStyle name="Normalny 26 2_PZU Group - Solvency I_FY2013" xfId="4515"/>
    <cellStyle name="Normalny 26_PZU Group - Solvency I_FY2013" xfId="4516"/>
    <cellStyle name="Normalny 27 2" xfId="4517"/>
    <cellStyle name="Normalny 27_PZU Group - Solvency I_FY2013" xfId="4518"/>
    <cellStyle name="Normalny 28 2" xfId="4519"/>
    <cellStyle name="Normalny 28_PZU Group - Solvency I_FY2013" xfId="4520"/>
    <cellStyle name="Normalny 29_PZU Group - Solvency I_FY2013" xfId="4521"/>
    <cellStyle name="Normalny 3 3 2" xfId="4522"/>
    <cellStyle name="Normalny 3 5_PZU Group - Solvency I_FY2013" xfId="4523"/>
    <cellStyle name="Normalny 31_PZU Group - Solvency I_FY2013" xfId="4524"/>
    <cellStyle name="Normalny 32 2" xfId="4525"/>
    <cellStyle name="Normalny 32_PZU Group - Solvency I_FY2013" xfId="4526"/>
    <cellStyle name="Normalny 34_PZU Group - Solvency I_FY2013" xfId="4527"/>
    <cellStyle name="Normalny 35_PZU Group - Solvency I_FY2013" xfId="4528"/>
    <cellStyle name="Normalny 4 3 2" xfId="4529"/>
    <cellStyle name="Normalny 4 4 2" xfId="4530"/>
    <cellStyle name="Normalny 4 67_PZU Group - Solvency I_FY2013" xfId="4531"/>
    <cellStyle name="Normalny 5 2 2 2 2 2" xfId="4532"/>
    <cellStyle name="Normalny 5 2 2 2 2_PZU Group - Solvency I_FY2013" xfId="4533"/>
    <cellStyle name="Normalny 5 2 2 2 3 2" xfId="4534"/>
    <cellStyle name="Normalny 5 2 2 2 3_PZU Group - Solvency I_FY2013" xfId="4535"/>
    <cellStyle name="Normalny 5 2 2 2 4 2 2" xfId="4536"/>
    <cellStyle name="Normalny 5 2 2 2 4 2_PZU Group - Solvency I_FY2013" xfId="4537"/>
    <cellStyle name="Normalny 5 2 2 2 4 3 2" xfId="4538"/>
    <cellStyle name="Normalny 5 2 2 2 4 3_PZU Group - Solvency I_FY2013" xfId="4539"/>
    <cellStyle name="Normalny 5 2 2 2 4 4" xfId="4540"/>
    <cellStyle name="Normalny 5 2 2 2 4_PZU Group - Solvency I_FY2013" xfId="4541"/>
    <cellStyle name="Normalny 5 2 2 3 2" xfId="4542"/>
    <cellStyle name="Normalny 5 2 2 4" xfId="4543"/>
    <cellStyle name="Normalny 5 2 3 2" xfId="4544"/>
    <cellStyle name="Normalny 5 2 4 2 2" xfId="4545"/>
    <cellStyle name="Normalny 5 2 4 2_PZU Group - Solvency I_FY2013" xfId="4546"/>
    <cellStyle name="Normalny 5 2 4 3 2" xfId="4547"/>
    <cellStyle name="Normalny 5 2 4 3_PZU Group - Solvency I_FY2013" xfId="4548"/>
    <cellStyle name="Normalny 5 2 4_PZU Group - Solvency I_FY2013" xfId="4549"/>
    <cellStyle name="Normalny 5 2 5" xfId="4550"/>
    <cellStyle name="Normalny 5 2_PZU Group - Solvency I_FY2013" xfId="4551"/>
    <cellStyle name="Normalny 5 37_PZU Group - Solvency I_FY2013" xfId="4552"/>
    <cellStyle name="Normalny 50" xfId="4553"/>
    <cellStyle name="Normalny 7 2 2" xfId="4554"/>
    <cellStyle name="Normalny 7 3 2" xfId="4555"/>
    <cellStyle name="Normalny 7 4 2" xfId="4556"/>
    <cellStyle name="Normalny 7 5" xfId="4557"/>
    <cellStyle name="Normalny 8 2 2" xfId="4558"/>
    <cellStyle name="Normalny 8 3 2" xfId="4559"/>
    <cellStyle name="Normalny 8 4 2" xfId="4560"/>
    <cellStyle name="Normalny 8 5" xfId="4561"/>
    <cellStyle name="Normalny 9_PZU Group - Solvency I_FY2013" xfId="4562"/>
    <cellStyle name="Podtytul 2" xfId="4563"/>
    <cellStyle name="Procentowy 14 2 3" xfId="4564"/>
    <cellStyle name="regstoresfromspecstores 2" xfId="4565"/>
    <cellStyle name="RevList 2" xfId="4566"/>
    <cellStyle name="RevList_PZU Group - Solvency I_FY2013" xfId="4567"/>
    <cellStyle name="SHADEDSTORES 2" xfId="4568"/>
    <cellStyle name="specstores 2" xfId="4569"/>
    <cellStyle name="Standard format 2" xfId="4570"/>
    <cellStyle name="subhead 2" xfId="4571"/>
    <cellStyle name="Suma 2 3 2" xfId="4572"/>
    <cellStyle name="Suma 2 4 2" xfId="4573"/>
    <cellStyle name="Suma 3 2 2" xfId="4574"/>
    <cellStyle name="Suma 3 3 2" xfId="4575"/>
    <cellStyle name="Suma 3 4 2" xfId="4576"/>
    <cellStyle name="Suma 3 5" xfId="4577"/>
    <cellStyle name="Suma 4 2 2" xfId="4578"/>
    <cellStyle name="Suma 4 3 2" xfId="4579"/>
    <cellStyle name="Suma 4 4 2" xfId="4580"/>
    <cellStyle name="Suma 4 5" xfId="4581"/>
    <cellStyle name="Suma 5 2 2" xfId="4582"/>
    <cellStyle name="Suma 5 3 2" xfId="4583"/>
    <cellStyle name="Suma 5 4 2" xfId="4584"/>
    <cellStyle name="Suma 5 5" xfId="4585"/>
    <cellStyle name="Symbol 2" xfId="4586"/>
    <cellStyle name="Tekst objaśnienia 2 3 2" xfId="4587"/>
    <cellStyle name="Tekst objaśnienia 2 4 2" xfId="4588"/>
    <cellStyle name="Tekst objaśnienia 3 2 2" xfId="4589"/>
    <cellStyle name="Tekst objaśnienia 3 3 2" xfId="4590"/>
    <cellStyle name="Tekst objaśnienia 3 4 2" xfId="4591"/>
    <cellStyle name="Tekst objaśnienia 3 5" xfId="4592"/>
    <cellStyle name="Tekst objaśnienia 4 2 2" xfId="4593"/>
    <cellStyle name="Tekst objaśnienia 4 3 2" xfId="4594"/>
    <cellStyle name="Tekst objaśnienia 4 4 2" xfId="4595"/>
    <cellStyle name="Tekst objaśnienia 4 5" xfId="4596"/>
    <cellStyle name="Tekst objaśnienia 5 2 2" xfId="4597"/>
    <cellStyle name="Tekst objaśnienia 5 3 2" xfId="4598"/>
    <cellStyle name="Tekst objaśnienia 5 4 2" xfId="4599"/>
    <cellStyle name="Tekst objaśnienia 5 5" xfId="4600"/>
    <cellStyle name="Tekst ostrzeżenia 2 3 2" xfId="4601"/>
    <cellStyle name="Tekst ostrzeżenia 2 4 2" xfId="4602"/>
    <cellStyle name="Tekst ostrzeżenia 3 2 2" xfId="4603"/>
    <cellStyle name="Tekst ostrzeżenia 3 3 2" xfId="4604"/>
    <cellStyle name="Tekst ostrzeżenia 3 4 2" xfId="4605"/>
    <cellStyle name="Tekst ostrzeżenia 3 5" xfId="4606"/>
    <cellStyle name="Tekst ostrzeżenia 4 2 2" xfId="4607"/>
    <cellStyle name="Tekst ostrzeżenia 4 3 2" xfId="4608"/>
    <cellStyle name="Tekst ostrzeżenia 4 4 2" xfId="4609"/>
    <cellStyle name="Tekst ostrzeżenia 4 5" xfId="4610"/>
    <cellStyle name="Tekst ostrzeżenia 5 2 2" xfId="4611"/>
    <cellStyle name="Tekst ostrzeżenia 5 3 2" xfId="4612"/>
    <cellStyle name="Tekst ostrzeżenia 5 4 2" xfId="4613"/>
    <cellStyle name="Tekst ostrzeżenia 5 5" xfId="4614"/>
    <cellStyle name="Tytul 2" xfId="4615"/>
    <cellStyle name="Tytuł 2 2 2" xfId="4616"/>
    <cellStyle name="Tytuł 2 3 2" xfId="4617"/>
    <cellStyle name="Tytuł 2 4 2" xfId="4618"/>
    <cellStyle name="Tytuł 3 2 2" xfId="4619"/>
    <cellStyle name="Tytuł 3 3 2" xfId="4620"/>
    <cellStyle name="Tytuł 3 4 2" xfId="4621"/>
    <cellStyle name="Tytuł 3 5" xfId="4622"/>
    <cellStyle name="Tytuł 4 2 2" xfId="4623"/>
    <cellStyle name="Tytuł 4 3 2" xfId="4624"/>
    <cellStyle name="Tytuł 4 4 2" xfId="4625"/>
    <cellStyle name="Tytuł 4 5" xfId="4626"/>
    <cellStyle name="Tytuł 5 2 2" xfId="4627"/>
    <cellStyle name="Tytuł 5 3 2" xfId="4628"/>
    <cellStyle name="Tytuł 5 4 2" xfId="4629"/>
    <cellStyle name="Tytuł 5 5" xfId="4630"/>
    <cellStyle name="Złe 2 3 2" xfId="4631"/>
    <cellStyle name="Złe 2 4 2" xfId="4632"/>
    <cellStyle name="Złe 3 2 2" xfId="4633"/>
    <cellStyle name="Złe 3 3 2" xfId="4634"/>
    <cellStyle name="Złe 3 4 2" xfId="4635"/>
    <cellStyle name="Złe 3 5" xfId="4636"/>
    <cellStyle name="Złe 4 2 2" xfId="4637"/>
    <cellStyle name="Złe 4 3 2" xfId="4638"/>
    <cellStyle name="Złe 4 4 2" xfId="4639"/>
    <cellStyle name="Złe 4 5" xfId="4640"/>
    <cellStyle name="Złe 5 2 2" xfId="4641"/>
    <cellStyle name="Złe 5 3 2" xfId="4642"/>
    <cellStyle name="Złe 5 4 2" xfId="4643"/>
    <cellStyle name="Złe 5 5" xfId="4644"/>
    <cellStyle name="Обычный 2 2" xfId="4645"/>
    <cellStyle name="_PERSONAL_1" xfId="4646"/>
    <cellStyle name="20% - Accent1 45" xfId="4647"/>
    <cellStyle name="20% - Accent2 45" xfId="4648"/>
    <cellStyle name="20% - Accent3 45" xfId="4649"/>
    <cellStyle name="20% - Accent4 45" xfId="4650"/>
    <cellStyle name="20% - Accent5 45" xfId="4651"/>
    <cellStyle name="20% - Accent6 45" xfId="4652"/>
    <cellStyle name="20% - akcent 1 10" xfId="4653"/>
    <cellStyle name="20% - akcent 1 11" xfId="4654"/>
    <cellStyle name="20% - akcent 1 12" xfId="4655"/>
    <cellStyle name="20% - akcent 1 13" xfId="4656"/>
    <cellStyle name="20% - akcent 2 10" xfId="4657"/>
    <cellStyle name="20% - akcent 2 11" xfId="4658"/>
    <cellStyle name="20% - akcent 2 12" xfId="4659"/>
    <cellStyle name="20% - akcent 2 13" xfId="4660"/>
    <cellStyle name="20% - akcent 3 10" xfId="4661"/>
    <cellStyle name="20% - akcent 3 11" xfId="4662"/>
    <cellStyle name="20% - akcent 3 12" xfId="4663"/>
    <cellStyle name="20% - akcent 3 13" xfId="4664"/>
    <cellStyle name="20% - akcent 4 10" xfId="4665"/>
    <cellStyle name="20% - akcent 4 11" xfId="4666"/>
    <cellStyle name="20% - akcent 4 12" xfId="4667"/>
    <cellStyle name="20% - akcent 4 13" xfId="4668"/>
    <cellStyle name="20% - akcent 5 10" xfId="4669"/>
    <cellStyle name="20% - akcent 5 11" xfId="4670"/>
    <cellStyle name="20% - akcent 5 12" xfId="4671"/>
    <cellStyle name="20% - akcent 5 13" xfId="4672"/>
    <cellStyle name="20% - akcent 6 10" xfId="4673"/>
    <cellStyle name="20% - akcent 6 11" xfId="4674"/>
    <cellStyle name="20% - akcent 6 12" xfId="4675"/>
    <cellStyle name="20% - akcent 6 13" xfId="4676"/>
    <cellStyle name="40% - Accent1 45" xfId="4677"/>
    <cellStyle name="40% - Accent2 45" xfId="4678"/>
    <cellStyle name="40% - Accent3 45" xfId="4679"/>
    <cellStyle name="40% - Accent4 45" xfId="4680"/>
    <cellStyle name="40% - Accent5 45" xfId="4681"/>
    <cellStyle name="40% - Accent6 45" xfId="4682"/>
    <cellStyle name="40% - akcent 1 10" xfId="4683"/>
    <cellStyle name="40% - akcent 1 11" xfId="4684"/>
    <cellStyle name="40% - akcent 1 12" xfId="4685"/>
    <cellStyle name="40% - akcent 1 13" xfId="4686"/>
    <cellStyle name="40% - akcent 2 10" xfId="4687"/>
    <cellStyle name="40% - akcent 2 11" xfId="4688"/>
    <cellStyle name="40% - akcent 2 12" xfId="4689"/>
    <cellStyle name="40% - akcent 2 13" xfId="4690"/>
    <cellStyle name="40% - akcent 3 10" xfId="4691"/>
    <cellStyle name="40% - akcent 3 11" xfId="4692"/>
    <cellStyle name="40% - akcent 3 12" xfId="4693"/>
    <cellStyle name="40% - akcent 3 13" xfId="4694"/>
    <cellStyle name="40% - akcent 4 10" xfId="4695"/>
    <cellStyle name="40% - akcent 4 11" xfId="4696"/>
    <cellStyle name="40% - akcent 4 12" xfId="4697"/>
    <cellStyle name="40% - akcent 4 13" xfId="4698"/>
    <cellStyle name="40% - akcent 5 10" xfId="4699"/>
    <cellStyle name="40% - akcent 5 11" xfId="4700"/>
    <cellStyle name="40% - akcent 5 12" xfId="4701"/>
    <cellStyle name="40% - akcent 5 13" xfId="4702"/>
    <cellStyle name="40% - akcent 6 10" xfId="4703"/>
    <cellStyle name="40% - akcent 6 11" xfId="4704"/>
    <cellStyle name="40% - akcent 6 12" xfId="4705"/>
    <cellStyle name="40% - akcent 6 13" xfId="4706"/>
    <cellStyle name="60% - Accent1 2" xfId="4707"/>
    <cellStyle name="60% - Accent2 2" xfId="4708"/>
    <cellStyle name="60% - Accent3 2" xfId="4709"/>
    <cellStyle name="60% - Accent4 2" xfId="4710"/>
    <cellStyle name="60% - Accent5 2" xfId="4711"/>
    <cellStyle name="60% - Accent6 2" xfId="4712"/>
    <cellStyle name="Accent1 2" xfId="4713"/>
    <cellStyle name="Accent2 2" xfId="4714"/>
    <cellStyle name="Accent3 2" xfId="4715"/>
    <cellStyle name="Accent4 2" xfId="4716"/>
    <cellStyle name="Accent5 2" xfId="4717"/>
    <cellStyle name="Accent6 2" xfId="4718"/>
    <cellStyle name="Bad 2" xfId="4719"/>
    <cellStyle name="Border 2 2" xfId="4720"/>
    <cellStyle name="Border 2 3" xfId="4721"/>
    <cellStyle name="Border 3 2" xfId="4722"/>
    <cellStyle name="Border 3 3" xfId="4723"/>
    <cellStyle name="Border 4" xfId="4724"/>
    <cellStyle name="Border 5" xfId="4725"/>
    <cellStyle name="Check Cell 2" xfId="4726"/>
    <cellStyle name="Dane wyjściowe 2 7" xfId="4727"/>
    <cellStyle name="Dziesiętny 10 3" xfId="4728"/>
    <cellStyle name="Dziesiętny 18" xfId="4729"/>
    <cellStyle name="Dziesiętny 2 3 2" xfId="4730"/>
    <cellStyle name="Dziesiętny 2 4 2" xfId="4731"/>
    <cellStyle name="Dziesiętny 2 44" xfId="4732"/>
    <cellStyle name="Dziesiętny 3 2 3" xfId="4733"/>
    <cellStyle name="Dziesiętny 3 3 2" xfId="4734"/>
    <cellStyle name="Dziesiętny 3 4 2" xfId="4735"/>
    <cellStyle name="Dziesiętny 4 2 2" xfId="4736"/>
    <cellStyle name="Dziesiętny 4 3 2" xfId="4737"/>
    <cellStyle name="Dziesiętny 4 4 2" xfId="4738"/>
    <cellStyle name="Dziesiętny 5 2 2" xfId="4739"/>
    <cellStyle name="Dziesiętny 5 3 2" xfId="4740"/>
    <cellStyle name="Dziesiętny 5 4 2" xfId="4741"/>
    <cellStyle name="Dziesiętny 5 6" xfId="4742"/>
    <cellStyle name="Dziesiętny 9 3" xfId="4743"/>
    <cellStyle name="ElementaryPosition 2 2" xfId="4744"/>
    <cellStyle name="ElementaryPosition 2 3" xfId="4745"/>
    <cellStyle name="ElementaryPosition 3 2" xfId="4746"/>
    <cellStyle name="ElementaryPosition 3 3" xfId="4747"/>
    <cellStyle name="ElementaryPosition 4" xfId="4748"/>
    <cellStyle name="ElementaryPosition 5" xfId="4749"/>
    <cellStyle name="Explanatory Text 2" xfId="4750"/>
    <cellStyle name="Good 2" xfId="4751"/>
    <cellStyle name="Heading 1 2" xfId="4752"/>
    <cellStyle name="Heading 2 2" xfId="4753"/>
    <cellStyle name="Heading 3 2" xfId="4754"/>
    <cellStyle name="Heading 4 2" xfId="4755"/>
    <cellStyle name="Linked Cell 2" xfId="4756"/>
    <cellStyle name="Nagłówek 1 2 7" xfId="4757"/>
    <cellStyle name="Nagłówek 2 2 7" xfId="4758"/>
    <cellStyle name="Neutral 2" xfId="4759"/>
    <cellStyle name="Normalny 2 31" xfId="4760"/>
    <cellStyle name="Normalny 2 32" xfId="4761"/>
    <cellStyle name="Normalny 2 9 4 2" xfId="4762"/>
    <cellStyle name="Normalny 2 9 4 3" xfId="4763"/>
    <cellStyle name="Normalny 2 9 4 4" xfId="4764"/>
    <cellStyle name="Normalny 2 9 4 5" xfId="4765"/>
    <cellStyle name="Normalny 3 42 2" xfId="4766"/>
    <cellStyle name="Normalny 3 42 3" xfId="4767"/>
    <cellStyle name="Normalny 3 42 4" xfId="4768"/>
    <cellStyle name="Normalny 3 42 5" xfId="4769"/>
    <cellStyle name="Normalny 3 5 2 2" xfId="4770"/>
    <cellStyle name="Normalny 3 5 2 3" xfId="4771"/>
    <cellStyle name="Normalny 3 5 2 4" xfId="4772"/>
    <cellStyle name="Normalny 3 5 2 5" xfId="4773"/>
    <cellStyle name="Normalny 3 5 3 2" xfId="4774"/>
    <cellStyle name="Normalny 3 5 3 3" xfId="4775"/>
    <cellStyle name="Normalny 3 5 3 4" xfId="4776"/>
    <cellStyle name="Normalny 3 5 3 5" xfId="4777"/>
    <cellStyle name="Normalny 3 6 2 2" xfId="4778"/>
    <cellStyle name="Normalny 3 6 2 3" xfId="4779"/>
    <cellStyle name="Normalny 3 6 2 4" xfId="4780"/>
    <cellStyle name="Normalny 3 6 2 5" xfId="4781"/>
    <cellStyle name="Normalny 3 6 3 2" xfId="4782"/>
    <cellStyle name="Normalny 3 6 3 3" xfId="4783"/>
    <cellStyle name="Normalny 3 6 3 4" xfId="4784"/>
    <cellStyle name="Normalny 3 6 3 5" xfId="4785"/>
    <cellStyle name="Normalny 3 7 2 2" xfId="4786"/>
    <cellStyle name="Normalny 3 7 2 3" xfId="4787"/>
    <cellStyle name="Normalny 3 7 2 4" xfId="4788"/>
    <cellStyle name="Normalny 3 7 2 5" xfId="4789"/>
    <cellStyle name="Normalny 38 2" xfId="4790"/>
    <cellStyle name="Normalny 38 3" xfId="4791"/>
    <cellStyle name="Normalny 38 4" xfId="4792"/>
    <cellStyle name="Normalny 38 5" xfId="4793"/>
    <cellStyle name="Normalny 4 67 5" xfId="4794"/>
    <cellStyle name="Normalny 40 2" xfId="4795"/>
    <cellStyle name="Normalny 40 3" xfId="4796"/>
    <cellStyle name="Normalny 40 4" xfId="4797"/>
    <cellStyle name="Normalny 40 5" xfId="4798"/>
    <cellStyle name="Normalny 42 2" xfId="4799"/>
    <cellStyle name="Normalny 42 3" xfId="4800"/>
    <cellStyle name="Normalny 42 4" xfId="4801"/>
    <cellStyle name="Normalny 42 5" xfId="4802"/>
    <cellStyle name="Normalny 51" xfId="4803"/>
    <cellStyle name="Normalny 51 2" xfId="4804"/>
    <cellStyle name="Normalny 52" xfId="4805"/>
    <cellStyle name="Normalny 52 2" xfId="4806"/>
    <cellStyle name="Normalny 53" xfId="4807"/>
    <cellStyle name="Normalny 54" xfId="4808"/>
    <cellStyle name="Normalny 55" xfId="4809"/>
    <cellStyle name="Normalny 56" xfId="4810"/>
    <cellStyle name="Normalny 57" xfId="4811"/>
    <cellStyle name="Normalny 58" xfId="4812"/>
    <cellStyle name="Normalny 59" xfId="4813"/>
    <cellStyle name="Output 2" xfId="4814"/>
    <cellStyle name="Procentowy 10 2" xfId="4815"/>
    <cellStyle name="Procentowy 25 2" xfId="4816"/>
    <cellStyle name="Procentowy 27" xfId="4817"/>
    <cellStyle name="Procentowy 28" xfId="4818"/>
    <cellStyle name="Uwaga 10" xfId="4819"/>
    <cellStyle name="Uwaga 11" xfId="4820"/>
    <cellStyle name="Uwaga 2 8 2" xfId="4821"/>
    <cellStyle name="Uwaga 2 8 3" xfId="4822"/>
    <cellStyle name="Uwaga 2 8 4" xfId="4823"/>
    <cellStyle name="Uwaga 2 8 5" xfId="4824"/>
    <cellStyle name="Warning Text 2" xfId="4825"/>
    <cellStyle name="Обычный_Страховой рынок 2005 2008" xfId="4826"/>
    <cellStyle name="Normalny 60" xfId="4827"/>
    <cellStyle name="Procentowy" xfId="4828"/>
    <cellStyle name="Normalny 50 2" xfId="4829"/>
    <cellStyle name="Normalny 14 15 2" xfId="4830"/>
    <cellStyle name="Normalny 116" xfId="48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externalLink" Target="externalLinks/externalLink5.xml" /><Relationship Id="rId51" Type="http://schemas.openxmlformats.org/officeDocument/2006/relationships/externalLink" Target="externalLinks/externalLink6.xml" /><Relationship Id="rId52" Type="http://schemas.openxmlformats.org/officeDocument/2006/relationships/externalLink" Target="externalLinks/externalLink7.xml" /><Relationship Id="rId53" Type="http://schemas.openxmlformats.org/officeDocument/2006/relationships/externalLink" Target="externalLinks/externalLink8.xml" /><Relationship Id="rId54" Type="http://schemas.openxmlformats.org/officeDocument/2006/relationships/externalLink" Target="externalLinks/externalLink9.xml" /><Relationship Id="rId55" Type="http://schemas.openxmlformats.org/officeDocument/2006/relationships/externalLink" Target="externalLinks/externalLink10.xml" /><Relationship Id="rId56" Type="http://schemas.openxmlformats.org/officeDocument/2006/relationships/externalLink" Target="externalLinks/externalLink11.xml" /><Relationship Id="rId57" Type="http://schemas.openxmlformats.org/officeDocument/2006/relationships/externalLink" Target="externalLinks/externalLink12.xml" /><Relationship Id="rId58" Type="http://schemas.openxmlformats.org/officeDocument/2006/relationships/externalLink" Target="externalLinks/externalLink13.xml" /><Relationship Id="rId59" Type="http://schemas.openxmlformats.org/officeDocument/2006/relationships/externalLink" Target="externalLinks/externalLink14.xml" /><Relationship Id="rId60" Type="http://schemas.openxmlformats.org/officeDocument/2006/relationships/externalLink" Target="externalLinks/externalLink15.xml" /><Relationship Id="rId61" Type="http://schemas.openxmlformats.org/officeDocument/2006/relationships/externalLink" Target="externalLinks/externalLink16.xml" /><Relationship Id="rId62" Type="http://schemas.openxmlformats.org/officeDocument/2006/relationships/externalLink" Target="externalLinks/externalLink17.xml" /><Relationship Id="rId63" Type="http://schemas.openxmlformats.org/officeDocument/2006/relationships/externalLink" Target="externalLinks/externalLink18.xml" /><Relationship Id="rId64" Type="http://schemas.openxmlformats.org/officeDocument/2006/relationships/externalLink" Target="externalLinks/externalLink19.xml" /><Relationship Id="rId65" Type="http://schemas.openxmlformats.org/officeDocument/2006/relationships/externalLink" Target="externalLinks/externalLink20.xml" /><Relationship Id="rId66" Type="http://schemas.openxmlformats.org/officeDocument/2006/relationships/externalLink" Target="externalLinks/externalLink21.xml" /><Relationship Id="rId67" Type="http://schemas.openxmlformats.org/officeDocument/2006/relationships/externalLink" Target="externalLinks/externalLink22.xml" /><Relationship Id="rId68" Type="http://schemas.openxmlformats.org/officeDocument/2006/relationships/externalLink" Target="externalLinks/externalLink23.xml" /><Relationship Id="rId69" Type="http://schemas.openxmlformats.org/officeDocument/2006/relationships/externalLink" Target="externalLinks/externalLink24.xml" /><Relationship Id="rId70" Type="http://schemas.openxmlformats.org/officeDocument/2006/relationships/externalLink" Target="externalLinks/externalLink25.xml" /><Relationship Id="rId71" Type="http://schemas.openxmlformats.org/officeDocument/2006/relationships/externalLink" Target="externalLinks/externalLink26.xml" /><Relationship Id="rId72" Type="http://schemas.openxmlformats.org/officeDocument/2006/relationships/externalLink" Target="externalLinks/externalLink27.xml" /><Relationship Id="rId73" Type="http://schemas.openxmlformats.org/officeDocument/2006/relationships/externalLink" Target="externalLinks/externalLink28.xml" /><Relationship Id="rId74" Type="http://schemas.openxmlformats.org/officeDocument/2006/relationships/externalLink" Target="externalLinks/externalLink29.xml" /><Relationship Id="rId75" Type="http://schemas.openxmlformats.org/officeDocument/2006/relationships/externalLink" Target="externalLinks/externalLink30.xml" /><Relationship Id="rId76" Type="http://schemas.openxmlformats.org/officeDocument/2006/relationships/externalLink" Target="externalLinks/externalLink31.xml" /><Relationship Id="rId77" Type="http://schemas.openxmlformats.org/officeDocument/2006/relationships/externalLink" Target="externalLinks/externalLink32.xml" /><Relationship Id="rId78" Type="http://schemas.openxmlformats.org/officeDocument/2006/relationships/externalLink" Target="externalLinks/externalLink33.xml" /><Relationship Id="rId79" Type="http://schemas.openxmlformats.org/officeDocument/2006/relationships/externalLink" Target="externalLinks/externalLink34.xml" /><Relationship Id="rId80" Type="http://schemas.openxmlformats.org/officeDocument/2006/relationships/externalLink" Target="externalLinks/externalLink35.xml" /><Relationship Id="rId81" Type="http://schemas.openxmlformats.org/officeDocument/2006/relationships/externalLink" Target="externalLinks/externalLink36.xml" /><Relationship Id="rId82" Type="http://schemas.openxmlformats.org/officeDocument/2006/relationships/externalLink" Target="externalLinks/externalLink37.xml" /><Relationship Id="rId83" Type="http://schemas.openxmlformats.org/officeDocument/2006/relationships/externalLink" Target="externalLinks/externalLink38.xml" /><Relationship Id="rId84" Type="http://schemas.openxmlformats.org/officeDocument/2006/relationships/externalLink" Target="externalLinks/externalLink39.xml" /><Relationship Id="rId85" Type="http://schemas.openxmlformats.org/officeDocument/2006/relationships/externalLink" Target="externalLinks/externalLink40.xml" /><Relationship Id="rId86" Type="http://schemas.openxmlformats.org/officeDocument/2006/relationships/externalLink" Target="externalLinks/externalLink41.xml" /><Relationship Id="rId87" Type="http://schemas.openxmlformats.org/officeDocument/2006/relationships/externalLink" Target="externalLinks/externalLink42.xml" /><Relationship Id="rId88" Type="http://schemas.openxmlformats.org/officeDocument/2006/relationships/externalLink" Target="externalLinks/externalLink43.xml" /><Relationship Id="rId89" Type="http://schemas.openxmlformats.org/officeDocument/2006/relationships/externalLink" Target="externalLinks/externalLink44.xml" /><Relationship Id="rId90" Type="http://schemas.openxmlformats.org/officeDocument/2006/relationships/externalLink" Target="externalLinks/externalLink45.xml" /><Relationship Id="rId91" Type="http://schemas.openxmlformats.org/officeDocument/2006/relationships/externalLink" Target="externalLinks/externalLink46.xml" /><Relationship Id="rId92" Type="http://schemas.openxmlformats.org/officeDocument/2006/relationships/externalLink" Target="externalLinks/externalLink47.xml" /><Relationship Id="rId93" Type="http://schemas.openxmlformats.org/officeDocument/2006/relationships/externalLink" Target="externalLinks/externalLink48.xml" /><Relationship Id="rId94" Type="http://schemas.openxmlformats.org/officeDocument/2006/relationships/externalLink" Target="externalLinks/externalLink49.xml" /><Relationship Id="rId95" Type="http://schemas.openxmlformats.org/officeDocument/2006/relationships/externalLink" Target="externalLinks/externalLink50.xml" /><Relationship Id="rId9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685800</xdr:colOff>
      <xdr:row>1</xdr:row>
      <xdr:rowOff>0</xdr:rowOff>
    </xdr:from>
    <xdr:to>
      <xdr:col>26</xdr:col>
      <xdr:colOff>333375</xdr:colOff>
      <xdr:row>10</xdr:row>
      <xdr:rowOff>9525</xdr:rowOff>
    </xdr:to>
    <xdr:sp macro="" textlink="">
      <xdr:nvSpPr>
        <xdr:cNvPr id="2" name="pole tekstowe 1"/>
        <xdr:cNvSpPr txBox="1"/>
      </xdr:nvSpPr>
      <xdr:spPr>
        <a:xfrm>
          <a:off x="12515850" y="285750"/>
          <a:ext cx="5819775" cy="1962150"/>
        </a:xfrm>
        <a:prstGeom prst="rect">
          <a:avLst/>
        </a:prstGeom>
        <a:solidFill>
          <a:srgbClr val="FFFFFF"/>
        </a:solidFill>
        <a:ln w="9525"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latinLnBrk="0" hangingPunct="1"/>
          <a:r>
            <a:rPr lang="pl-PL" sz="1100">
              <a:latin typeface="Source Sans Pro" panose="020B0503030403020204" pitchFamily="34" charset="0"/>
              <a:ea typeface="Source Sans Pro" panose="020B0503030403020204" pitchFamily="34" charset="0"/>
              <a:cs typeface="Tahoma" panose="020B0604030504040204" pitchFamily="34" charset="0"/>
            </a:rPr>
            <a:t>*</a:t>
          </a:r>
          <a:r>
            <a:rPr lang="pl-PL" sz="1100" baseline="0">
              <a:latin typeface="Source Sans Pro" panose="020B0503030403020204" pitchFamily="34" charset="0"/>
              <a:ea typeface="Source Sans Pro" panose="020B0503030403020204" pitchFamily="34" charset="0"/>
              <a:cs typeface="Tahoma" panose="020B0604030504040204" pitchFamily="34" charset="0"/>
            </a:rPr>
            <a:t> </a:t>
          </a:r>
          <a:r>
            <a:rPr lang="en-US" sz="1100">
              <a:solidFill>
                <a:schemeClr val="dk1"/>
              </a:solidFill>
              <a:effectLst/>
              <a:latin typeface="Source Sans Pro" panose="020B0503030403020204" pitchFamily="34" charset="0"/>
              <a:ea typeface="Source Sans Pro" panose="020B0503030403020204" pitchFamily="34" charset="0"/>
              <a:cs typeface="+mn-cs"/>
            </a:rPr>
            <a:t>PZU Group restated financial data for prior periods in the 2023 interim reports due to:</a:t>
          </a:r>
          <a:endParaRPr lang="en-GB">
            <a:effectLst/>
            <a:latin typeface="Source Sans Pro" panose="020B0503030403020204" pitchFamily="34" charset="0"/>
            <a:ea typeface="Source Sans Pro" panose="020B0503030403020204" pitchFamily="34" charset="0"/>
          </a:endParaRPr>
        </a:p>
        <a:p>
          <a:pPr rtl="0" eaLnBrk="1" latinLnBrk="0" hangingPunct="1"/>
          <a:r>
            <a:rPr lang="en-US" sz="1100">
              <a:solidFill>
                <a:schemeClr val="dk1"/>
              </a:solidFill>
              <a:effectLst/>
              <a:latin typeface="Source Sans Pro" panose="020B0503030403020204" pitchFamily="34" charset="0"/>
              <a:ea typeface="Source Sans Pro" panose="020B0503030403020204" pitchFamily="34" charset="0"/>
              <a:cs typeface="+mn-cs"/>
            </a:rPr>
            <a:t>- the shaping of interpretations of the IFRS 17 standard and the development of consistent approaches among insurers and advisors</a:t>
          </a:r>
          <a:endParaRPr lang="en-GB">
            <a:effectLst/>
            <a:latin typeface="Source Sans Pro" panose="020B0503030403020204" pitchFamily="34" charset="0"/>
            <a:ea typeface="Source Sans Pro" panose="020B0503030403020204" pitchFamily="34" charset="0"/>
          </a:endParaRPr>
        </a:p>
        <a:p>
          <a:pPr rtl="0" eaLnBrk="1" latinLnBrk="0" hangingPunct="1"/>
          <a:r>
            <a:rPr lang="en-US" sz="1100">
              <a:solidFill>
                <a:schemeClr val="dk1"/>
              </a:solidFill>
              <a:effectLst/>
              <a:latin typeface="Source Sans Pro" panose="020B0503030403020204" pitchFamily="34" charset="0"/>
              <a:ea typeface="Source Sans Pro" panose="020B0503030403020204" pitchFamily="34" charset="0"/>
              <a:cs typeface="+mn-cs"/>
            </a:rPr>
            <a:t>- the ability to obtain historical data for unit-linked products, which at the same time resulted in a change in the accounting principle of calculation for the transition date. Changed measurement method from fair value approach to modified retrospective approach (MRA)</a:t>
          </a:r>
          <a:endParaRPr lang="en-GB">
            <a:effectLst/>
            <a:latin typeface="Source Sans Pro" panose="020B0503030403020204" pitchFamily="34" charset="0"/>
            <a:ea typeface="Source Sans Pro" panose="020B0503030403020204" pitchFamily="34" charset="0"/>
          </a:endParaRPr>
        </a:p>
        <a:p>
          <a:pPr rtl="0" eaLnBrk="1" latinLnBrk="0" hangingPunct="1"/>
          <a:r>
            <a:rPr lang="en-US" sz="1100">
              <a:solidFill>
                <a:schemeClr val="dk1"/>
              </a:solidFill>
              <a:effectLst/>
              <a:latin typeface="Source Sans Pro" panose="020B0503030403020204" pitchFamily="34" charset="0"/>
              <a:ea typeface="Source Sans Pro" panose="020B0503030403020204" pitchFamily="34" charset="0"/>
              <a:cs typeface="+mn-cs"/>
            </a:rPr>
            <a:t>- addressing the auditor's comments after the first full audit</a:t>
          </a:r>
          <a:endParaRPr lang="en-GB">
            <a:effectLst/>
            <a:latin typeface="Source Sans Pro" panose="020B0503030403020204" pitchFamily="34" charset="0"/>
            <a:ea typeface="Source Sans Pro" panose="020B0503030403020204" pitchFamily="34" charset="0"/>
          </a:endParaRPr>
        </a:p>
        <a:p>
          <a:pPr rtl="0" eaLnBrk="1" latinLnBrk="0" hangingPunct="1"/>
          <a:r>
            <a:rPr lang="en-US" sz="1100">
              <a:solidFill>
                <a:schemeClr val="dk1"/>
              </a:solidFill>
              <a:effectLst/>
              <a:latin typeface="Source Sans Pro" panose="020B0503030403020204" pitchFamily="34" charset="0"/>
              <a:ea typeface="Source Sans Pro" panose="020B0503030403020204" pitchFamily="34" charset="0"/>
              <a:cs typeface="+mn-cs"/>
            </a:rPr>
            <a:t>The restatement also applied to all comparative periods, so effectively the financial figures from 1Q22 were changed.</a:t>
          </a:r>
          <a:endParaRPr lang="en-GB">
            <a:effectLst/>
            <a:latin typeface="Source Sans Pro" panose="020B0503030403020204" pitchFamily="34" charset="0"/>
            <a:ea typeface="Source Sans Pro" panose="020B0503030403020204" pitchFamily="34" charset="0"/>
          </a:endParaRPr>
        </a:p>
        <a:p>
          <a:endParaRPr lang="pl-PL" sz="1100">
            <a:latin typeface="Source Sans Pro" panose="020B0503030403020204" pitchFamily="34" charset="0"/>
            <a:ea typeface="Source Sans Pro" panose="020B0503030403020204" pitchFamily="34" charset="0"/>
            <a:cs typeface="Tahoma" panose="020B0604030504040204" pitchFamily="34" charset="0"/>
          </a:endParaRPr>
        </a:p>
      </xdr:txBody>
    </xdr:sp>
    <xdr:clientData/>
  </xdr:twoCellAnchor>
  <xdr:twoCellAnchor>
    <xdr:from>
      <xdr:col>17</xdr:col>
      <xdr:colOff>685800</xdr:colOff>
      <xdr:row>10</xdr:row>
      <xdr:rowOff>142875</xdr:rowOff>
    </xdr:from>
    <xdr:to>
      <xdr:col>26</xdr:col>
      <xdr:colOff>333375</xdr:colOff>
      <xdr:row>12</xdr:row>
      <xdr:rowOff>66675</xdr:rowOff>
    </xdr:to>
    <xdr:sp macro="" textlink="">
      <xdr:nvSpPr>
        <xdr:cNvPr id="3" name="pole tekstowe 2"/>
        <xdr:cNvSpPr txBox="1"/>
      </xdr:nvSpPr>
      <xdr:spPr>
        <a:xfrm>
          <a:off x="12515850" y="2381250"/>
          <a:ext cx="5819775" cy="447675"/>
        </a:xfrm>
        <a:prstGeom prst="rect">
          <a:avLst/>
        </a:prstGeom>
        <a:solidFill>
          <a:srgbClr val="FFFFFF"/>
        </a:solidFill>
        <a:ln w="9525"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latinLnBrk="0" hangingPunct="1"/>
          <a:r>
            <a:rPr lang="pl-PL" sz="1100">
              <a:latin typeface="Source Sans Pro" panose="020B0503030403020204" pitchFamily="34" charset="0"/>
              <a:ea typeface="Source Sans Pro" panose="020B0503030403020204" pitchFamily="34" charset="0"/>
              <a:cs typeface="Tahoma" panose="020B0604030504040204" pitchFamily="34" charset="0"/>
            </a:rPr>
            <a:t>**</a:t>
          </a:r>
          <a:r>
            <a:rPr lang="pl-PL" sz="1100" baseline="0">
              <a:latin typeface="Source Sans Pro" panose="020B0503030403020204" pitchFamily="34" charset="0"/>
              <a:ea typeface="Source Sans Pro" panose="020B0503030403020204" pitchFamily="34" charset="0"/>
              <a:cs typeface="Tahoma" panose="020B0604030504040204" pitchFamily="34" charset="0"/>
            </a:rPr>
            <a:t> </a:t>
          </a:r>
          <a:r>
            <a:rPr lang="pl-PL" sz="1100" baseline="0">
              <a:solidFill>
                <a:schemeClr val="dk1"/>
              </a:solidFill>
              <a:effectLst/>
              <a:latin typeface="Source Sans Pro" panose="020B0503030403020204" pitchFamily="34" charset="0"/>
              <a:ea typeface="Source Sans Pro" panose="020B0503030403020204" pitchFamily="34" charset="0"/>
              <a:cs typeface="+mn-cs"/>
            </a:rPr>
            <a:t> Data presented is not subject to aggregation due to lack of </a:t>
          </a:r>
          <a:r>
            <a:rPr lang="pl-PL" sz="1100" b="0" i="0" baseline="0">
              <a:solidFill>
                <a:schemeClr val="dk1"/>
              </a:solidFill>
              <a:effectLst/>
              <a:latin typeface="Source Sans Pro" panose="020B0503030403020204" pitchFamily="34" charset="0"/>
              <a:ea typeface="Source Sans Pro" panose="020B0503030403020204" pitchFamily="34" charset="0"/>
              <a:cs typeface="+mn-cs"/>
            </a:rPr>
            <a:t>r</a:t>
          </a:r>
          <a:r>
            <a:rPr lang="en-GB" sz="1100" b="0" i="0">
              <a:solidFill>
                <a:schemeClr val="dk1"/>
              </a:solidFill>
              <a:effectLst/>
              <a:latin typeface="Source Sans Pro" panose="020B0503030403020204" pitchFamily="34" charset="0"/>
              <a:ea typeface="Source Sans Pro" panose="020B0503030403020204" pitchFamily="34" charset="0"/>
              <a:cs typeface="+mn-cs"/>
            </a:rPr>
            <a:t>estatements</a:t>
          </a:r>
          <a:r>
            <a:rPr lang="pl-PL" sz="1100" baseline="0">
              <a:solidFill>
                <a:schemeClr val="dk1"/>
              </a:solidFill>
              <a:effectLst/>
              <a:latin typeface="Source Sans Pro" panose="020B0503030403020204" pitchFamily="34" charset="0"/>
              <a:ea typeface="Source Sans Pro" panose="020B0503030403020204" pitchFamily="34" charset="0"/>
              <a:cs typeface="+mn-cs"/>
            </a:rPr>
            <a:t> for 1Q, 2Q, 3Q</a:t>
          </a:r>
          <a:endParaRPr lang="pl-PL" sz="1100">
            <a:latin typeface="Source Sans Pro" panose="020B0503030403020204" pitchFamily="34" charset="0"/>
            <a:ea typeface="Source Sans Pro" panose="020B050303040302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36</xdr:row>
      <xdr:rowOff>0</xdr:rowOff>
    </xdr:from>
    <xdr:to>
      <xdr:col>32</xdr:col>
      <xdr:colOff>933450</xdr:colOff>
      <xdr:row>46</xdr:row>
      <xdr:rowOff>28575</xdr:rowOff>
    </xdr:to>
    <xdr:sp macro="" textlink="">
      <xdr:nvSpPr>
        <xdr:cNvPr id="2" name="pole tekstowe 1"/>
        <xdr:cNvSpPr txBox="1"/>
      </xdr:nvSpPr>
      <xdr:spPr>
        <a:xfrm>
          <a:off x="18192750" y="8039100"/>
          <a:ext cx="4781550" cy="1743075"/>
        </a:xfrm>
        <a:prstGeom prst="rect">
          <a:avLst/>
        </a:prstGeom>
        <a:solidFill>
          <a:srgbClr val="FFFFFF"/>
        </a:solidFill>
        <a:ln w="9525"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latinLnBrk="0" hangingPunct="1"/>
          <a:r>
            <a:rPr lang="pl-PL" sz="1100">
              <a:latin typeface="Tahoma" panose="020B0604030504040204" pitchFamily="34" charset="0"/>
              <a:ea typeface="Tahoma" panose="020B0604030504040204" pitchFamily="34" charset="0"/>
              <a:cs typeface="Tahoma" panose="020B0604030504040204" pitchFamily="34" charset="0"/>
            </a:rPr>
            <a:t>*</a:t>
          </a:r>
          <a:r>
            <a:rPr lang="pl-PL" sz="1100" baseline="0">
              <a:latin typeface="Tahoma" panose="020B0604030504040204" pitchFamily="34" charset="0"/>
              <a:ea typeface="Tahoma" panose="020B0604030504040204" pitchFamily="34" charset="0"/>
              <a:cs typeface="Tahoma" panose="020B0604030504040204" pitchFamily="34" charset="0"/>
            </a:rPr>
            <a:t> </a:t>
          </a:r>
          <a:r>
            <a:rPr lang="en-US" sz="1100">
              <a:solidFill>
                <a:schemeClr val="dk1"/>
              </a:solidFill>
              <a:effectLst/>
              <a:latin typeface="+mn-lt"/>
              <a:ea typeface="+mn-ea"/>
              <a:cs typeface="+mn-cs"/>
            </a:rPr>
            <a:t>PZU Group restated financial data for prior periods in the 2023 interim reports due to:</a:t>
          </a:r>
          <a:endParaRPr lang="en-GB">
            <a:effectLst/>
          </a:endParaRPr>
        </a:p>
        <a:p>
          <a:pPr rtl="0" eaLnBrk="1" latinLnBrk="0" hangingPunct="1"/>
          <a:r>
            <a:rPr lang="en-US" sz="1100">
              <a:solidFill>
                <a:schemeClr val="dk1"/>
              </a:solidFill>
              <a:effectLst/>
              <a:latin typeface="+mn-lt"/>
              <a:ea typeface="+mn-ea"/>
              <a:cs typeface="+mn-cs"/>
            </a:rPr>
            <a:t>- the shaping of interpretations of the IFRS 17 standard and the development of consistent approaches among insurers and advisors</a:t>
          </a:r>
          <a:endParaRPr lang="en-GB">
            <a:effectLst/>
          </a:endParaRPr>
        </a:p>
        <a:p>
          <a:pPr rtl="0" eaLnBrk="1" latinLnBrk="0" hangingPunct="1"/>
          <a:r>
            <a:rPr lang="en-US" sz="1100">
              <a:solidFill>
                <a:schemeClr val="dk1"/>
              </a:solidFill>
              <a:effectLst/>
              <a:latin typeface="+mn-lt"/>
              <a:ea typeface="+mn-ea"/>
              <a:cs typeface="+mn-cs"/>
            </a:rPr>
            <a:t>- the ability to obtain historical data for unit-linked products, which at the same time resulted in a change in the accounting principle of calculation for the transition date. Changed measurement method from fair value approach to modified retrospective approach (MRA)</a:t>
          </a:r>
          <a:endParaRPr lang="en-GB">
            <a:effectLst/>
          </a:endParaRPr>
        </a:p>
        <a:p>
          <a:pPr rtl="0" eaLnBrk="1" latinLnBrk="0" hangingPunct="1"/>
          <a:r>
            <a:rPr lang="en-US" sz="1100">
              <a:solidFill>
                <a:schemeClr val="dk1"/>
              </a:solidFill>
              <a:effectLst/>
              <a:latin typeface="+mn-lt"/>
              <a:ea typeface="+mn-ea"/>
              <a:cs typeface="+mn-cs"/>
            </a:rPr>
            <a:t>- addressing the auditor's comments after the first full audit</a:t>
          </a:r>
          <a:endParaRPr lang="en-GB">
            <a:effectLst/>
          </a:endParaRPr>
        </a:p>
        <a:p>
          <a:pPr rtl="0" eaLnBrk="1" latinLnBrk="0" hangingPunct="1"/>
          <a:r>
            <a:rPr lang="en-US" sz="1100">
              <a:solidFill>
                <a:schemeClr val="dk1"/>
              </a:solidFill>
              <a:effectLst/>
              <a:latin typeface="+mn-lt"/>
              <a:ea typeface="+mn-ea"/>
              <a:cs typeface="+mn-cs"/>
            </a:rPr>
            <a:t>The restatement also applied to all comparative periods, so effectively the financial figures from 1Q22 were changed.</a:t>
          </a:r>
          <a:endParaRPr lang="en-GB">
            <a:effectLst/>
          </a:endParaRPr>
        </a:p>
        <a:p>
          <a:endParaRPr lang="pl-PL"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33</xdr:col>
      <xdr:colOff>28575</xdr:colOff>
      <xdr:row>36</xdr:row>
      <xdr:rowOff>0</xdr:rowOff>
    </xdr:from>
    <xdr:to>
      <xdr:col>37</xdr:col>
      <xdr:colOff>-2147483648</xdr:colOff>
      <xdr:row>39</xdr:row>
      <xdr:rowOff>38100</xdr:rowOff>
    </xdr:to>
    <xdr:sp macro="" textlink="">
      <xdr:nvSpPr>
        <xdr:cNvPr id="3" name="pole tekstowe 2"/>
        <xdr:cNvSpPr txBox="1"/>
      </xdr:nvSpPr>
      <xdr:spPr>
        <a:xfrm>
          <a:off x="23002875" y="8039100"/>
          <a:ext cx="0" cy="552450"/>
        </a:xfrm>
        <a:prstGeom prst="rect">
          <a:avLst/>
        </a:prstGeom>
        <a:solidFill>
          <a:srgbClr val="FFFFFF"/>
        </a:solidFill>
        <a:ln w="9525"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latinLnBrk="0" hangingPunct="1"/>
          <a:r>
            <a:rPr lang="pl-PL" sz="1100">
              <a:latin typeface="Tahoma" panose="020B0604030504040204" pitchFamily="34" charset="0"/>
              <a:ea typeface="Tahoma" panose="020B0604030504040204" pitchFamily="34" charset="0"/>
              <a:cs typeface="Tahoma" panose="020B0604030504040204" pitchFamily="34" charset="0"/>
            </a:rPr>
            <a:t>**</a:t>
          </a:r>
          <a:r>
            <a:rPr lang="pl-PL" sz="1100" baseline="0">
              <a:latin typeface="Tahoma" panose="020B0604030504040204" pitchFamily="34" charset="0"/>
              <a:ea typeface="Tahoma" panose="020B0604030504040204" pitchFamily="34" charset="0"/>
              <a:cs typeface="Tahoma" panose="020B0604030504040204" pitchFamily="34" charset="0"/>
            </a:rPr>
            <a:t> </a:t>
          </a:r>
          <a:r>
            <a:rPr lang="pl-PL" sz="1100" baseline="0">
              <a:solidFill>
                <a:schemeClr val="dk1"/>
              </a:solidFill>
              <a:effectLst/>
              <a:latin typeface="+mn-lt"/>
              <a:ea typeface="+mn-ea"/>
              <a:cs typeface="+mn-cs"/>
            </a:rPr>
            <a:t> Data presented is not subject to aggregation due to lack of </a:t>
          </a:r>
          <a:r>
            <a:rPr lang="pl-PL" sz="1100" b="0" i="0" baseline="0">
              <a:solidFill>
                <a:schemeClr val="dk1"/>
              </a:solidFill>
              <a:effectLst/>
              <a:latin typeface="+mn-lt"/>
              <a:ea typeface="+mn-ea"/>
              <a:cs typeface="+mn-cs"/>
            </a:rPr>
            <a:t>r</a:t>
          </a:r>
          <a:r>
            <a:rPr lang="en-GB" sz="1100" b="0" i="0">
              <a:solidFill>
                <a:schemeClr val="dk1"/>
              </a:solidFill>
              <a:effectLst/>
              <a:latin typeface="+mn-lt"/>
              <a:ea typeface="+mn-ea"/>
              <a:cs typeface="+mn-cs"/>
            </a:rPr>
            <a:t>estatements</a:t>
          </a:r>
          <a:r>
            <a:rPr lang="pl-PL" sz="1100" baseline="0">
              <a:solidFill>
                <a:schemeClr val="dk1"/>
              </a:solidFill>
              <a:effectLst/>
              <a:latin typeface="+mn-lt"/>
              <a:ea typeface="+mn-ea"/>
              <a:cs typeface="+mn-cs"/>
            </a:rPr>
            <a:t> for 1Q, 2Q, 3Q</a:t>
          </a:r>
          <a:endParaRPr lang="pl-PL"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63</xdr:col>
      <xdr:colOff>9525</xdr:colOff>
      <xdr:row>35</xdr:row>
      <xdr:rowOff>57150</xdr:rowOff>
    </xdr:from>
    <xdr:to>
      <xdr:col>67</xdr:col>
      <xdr:colOff>952500</xdr:colOff>
      <xdr:row>45</xdr:row>
      <xdr:rowOff>85725</xdr:rowOff>
    </xdr:to>
    <xdr:sp macro="" textlink="">
      <xdr:nvSpPr>
        <xdr:cNvPr id="4" name="pole tekstowe 3"/>
        <xdr:cNvSpPr txBox="1"/>
      </xdr:nvSpPr>
      <xdr:spPr>
        <a:xfrm>
          <a:off x="37099875" y="7924800"/>
          <a:ext cx="4791075" cy="1743075"/>
        </a:xfrm>
        <a:prstGeom prst="rect">
          <a:avLst/>
        </a:prstGeom>
        <a:solidFill>
          <a:srgbClr val="FFFFFF"/>
        </a:solidFill>
        <a:ln w="9525"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latinLnBrk="0" hangingPunct="1"/>
          <a:r>
            <a:rPr lang="pl-PL" sz="1100">
              <a:latin typeface="Tahoma" panose="020B0604030504040204" pitchFamily="34" charset="0"/>
              <a:ea typeface="Tahoma" panose="020B0604030504040204" pitchFamily="34" charset="0"/>
              <a:cs typeface="Tahoma" panose="020B0604030504040204" pitchFamily="34" charset="0"/>
            </a:rPr>
            <a:t>*</a:t>
          </a:r>
          <a:r>
            <a:rPr lang="pl-PL" sz="1100" baseline="0">
              <a:latin typeface="Tahoma" panose="020B0604030504040204" pitchFamily="34" charset="0"/>
              <a:ea typeface="Tahoma" panose="020B0604030504040204" pitchFamily="34" charset="0"/>
              <a:cs typeface="Tahoma" panose="020B0604030504040204" pitchFamily="34" charset="0"/>
            </a:rPr>
            <a:t> </a:t>
          </a:r>
          <a:r>
            <a:rPr lang="en-US" sz="1100">
              <a:solidFill>
                <a:schemeClr val="dk1"/>
              </a:solidFill>
              <a:effectLst/>
              <a:latin typeface="+mn-lt"/>
              <a:ea typeface="+mn-ea"/>
              <a:cs typeface="+mn-cs"/>
            </a:rPr>
            <a:t>PZU Group restated financial data for prior periods in the 2023 interim reports due to:</a:t>
          </a:r>
          <a:endParaRPr lang="en-GB">
            <a:effectLst/>
          </a:endParaRPr>
        </a:p>
        <a:p>
          <a:pPr rtl="0" eaLnBrk="1" latinLnBrk="0" hangingPunct="1"/>
          <a:r>
            <a:rPr lang="en-US" sz="1100">
              <a:solidFill>
                <a:schemeClr val="dk1"/>
              </a:solidFill>
              <a:effectLst/>
              <a:latin typeface="+mn-lt"/>
              <a:ea typeface="+mn-ea"/>
              <a:cs typeface="+mn-cs"/>
            </a:rPr>
            <a:t>- the shaping of interpretations of the IFRS 17 standard and the development of consistent approaches among insurers and advisors</a:t>
          </a:r>
          <a:endParaRPr lang="en-GB">
            <a:effectLst/>
          </a:endParaRPr>
        </a:p>
        <a:p>
          <a:pPr rtl="0" eaLnBrk="1" latinLnBrk="0" hangingPunct="1"/>
          <a:r>
            <a:rPr lang="en-US" sz="1100">
              <a:solidFill>
                <a:schemeClr val="dk1"/>
              </a:solidFill>
              <a:effectLst/>
              <a:latin typeface="+mn-lt"/>
              <a:ea typeface="+mn-ea"/>
              <a:cs typeface="+mn-cs"/>
            </a:rPr>
            <a:t>- the ability to obtain historical data for unit-linked products, which at the same time resulted in a change in the accounting principle of calculation for the transition date. Changed measurement method from fair value approach to modified retrospective approach (MRA)</a:t>
          </a:r>
          <a:endParaRPr lang="en-GB">
            <a:effectLst/>
          </a:endParaRPr>
        </a:p>
        <a:p>
          <a:pPr rtl="0" eaLnBrk="1" latinLnBrk="0" hangingPunct="1"/>
          <a:r>
            <a:rPr lang="en-US" sz="1100">
              <a:solidFill>
                <a:schemeClr val="dk1"/>
              </a:solidFill>
              <a:effectLst/>
              <a:latin typeface="+mn-lt"/>
              <a:ea typeface="+mn-ea"/>
              <a:cs typeface="+mn-cs"/>
            </a:rPr>
            <a:t>- addressing the auditor's comments after the first full audit</a:t>
          </a:r>
          <a:endParaRPr lang="en-GB">
            <a:effectLst/>
          </a:endParaRPr>
        </a:p>
        <a:p>
          <a:pPr rtl="0" eaLnBrk="1" latinLnBrk="0" hangingPunct="1"/>
          <a:r>
            <a:rPr lang="en-US" sz="1100">
              <a:solidFill>
                <a:schemeClr val="dk1"/>
              </a:solidFill>
              <a:effectLst/>
              <a:latin typeface="+mn-lt"/>
              <a:ea typeface="+mn-ea"/>
              <a:cs typeface="+mn-cs"/>
            </a:rPr>
            <a:t>The restatement also applied to all comparative periods, so effectively the financial figures from 1Q22 were changed.</a:t>
          </a:r>
          <a:endParaRPr lang="en-GB">
            <a:effectLst/>
          </a:endParaRPr>
        </a:p>
        <a:p>
          <a:endParaRPr lang="pl-PL"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68</xdr:col>
      <xdr:colOff>352425</xdr:colOff>
      <xdr:row>35</xdr:row>
      <xdr:rowOff>57150</xdr:rowOff>
    </xdr:from>
    <xdr:to>
      <xdr:col>72</xdr:col>
      <xdr:colOff>790575</xdr:colOff>
      <xdr:row>38</xdr:row>
      <xdr:rowOff>95250</xdr:rowOff>
    </xdr:to>
    <xdr:sp macro="" textlink="">
      <xdr:nvSpPr>
        <xdr:cNvPr id="5" name="pole tekstowe 4"/>
        <xdr:cNvSpPr txBox="1"/>
      </xdr:nvSpPr>
      <xdr:spPr>
        <a:xfrm>
          <a:off x="42252900" y="7924800"/>
          <a:ext cx="4286250" cy="552450"/>
        </a:xfrm>
        <a:prstGeom prst="rect">
          <a:avLst/>
        </a:prstGeom>
        <a:solidFill>
          <a:srgbClr val="FFFFFF"/>
        </a:solidFill>
        <a:ln w="9525" cmpd="sng">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latinLnBrk="0" hangingPunct="1"/>
          <a:r>
            <a:rPr lang="pl-PL" sz="1100">
              <a:latin typeface="Tahoma" panose="020B0604030504040204" pitchFamily="34" charset="0"/>
              <a:ea typeface="Tahoma" panose="020B0604030504040204" pitchFamily="34" charset="0"/>
              <a:cs typeface="Tahoma" panose="020B0604030504040204" pitchFamily="34" charset="0"/>
            </a:rPr>
            <a:t>**</a:t>
          </a:r>
          <a:r>
            <a:rPr lang="pl-PL" sz="1100" baseline="0">
              <a:latin typeface="Tahoma" panose="020B0604030504040204" pitchFamily="34" charset="0"/>
              <a:ea typeface="Tahoma" panose="020B0604030504040204" pitchFamily="34" charset="0"/>
              <a:cs typeface="Tahoma" panose="020B0604030504040204" pitchFamily="34" charset="0"/>
            </a:rPr>
            <a:t> </a:t>
          </a:r>
          <a:r>
            <a:rPr lang="pl-PL" sz="1100" baseline="0">
              <a:solidFill>
                <a:schemeClr val="dk1"/>
              </a:solidFill>
              <a:effectLst/>
              <a:latin typeface="+mn-lt"/>
              <a:ea typeface="+mn-ea"/>
              <a:cs typeface="+mn-cs"/>
            </a:rPr>
            <a:t> Data presented is not subject to aggregation due to lack of </a:t>
          </a:r>
          <a:r>
            <a:rPr lang="pl-PL" sz="1100" b="0" i="0" baseline="0">
              <a:solidFill>
                <a:schemeClr val="dk1"/>
              </a:solidFill>
              <a:effectLst/>
              <a:latin typeface="+mn-lt"/>
              <a:ea typeface="+mn-ea"/>
              <a:cs typeface="+mn-cs"/>
            </a:rPr>
            <a:t>r</a:t>
          </a:r>
          <a:r>
            <a:rPr lang="en-GB" sz="1100" b="0" i="0">
              <a:solidFill>
                <a:schemeClr val="dk1"/>
              </a:solidFill>
              <a:effectLst/>
              <a:latin typeface="+mn-lt"/>
              <a:ea typeface="+mn-ea"/>
              <a:cs typeface="+mn-cs"/>
            </a:rPr>
            <a:t>estatements</a:t>
          </a:r>
          <a:r>
            <a:rPr lang="pl-PL" sz="1100" baseline="0">
              <a:solidFill>
                <a:schemeClr val="dk1"/>
              </a:solidFill>
              <a:effectLst/>
              <a:latin typeface="+mn-lt"/>
              <a:ea typeface="+mn-ea"/>
              <a:cs typeface="+mn-cs"/>
            </a:rPr>
            <a:t> for 1Q, 2Q, 3Q</a:t>
          </a:r>
          <a:endParaRPr lang="pl-PL"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3\users\TEMP\TEMP\BUD&#379;ET\Dla%20Renaty\ROK_2000\BUDZET%202001\POMOCNICZE\TLW.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Y:\@raporty_miesi&#281;czne\2008\tabele%20kosztowe\kopia%20tabele%20kosztowe%2008%20PJ2ndA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wfin\mis_dane$\dane\MIS_beta\01Zarzad\B%20Produkty\Produkt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wfin\mis_dane$\dane\MIS_beta\01%20Zarzad\B%20Produkty\MIS_konwersja_05_wartosci.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est\H\__USERS\PZU%20ZYCIE\PROJEKT\Integracja%20PZU_SA_ZYCIE\Projekt%20Integracji\zbiorcza11v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beas\Bea2\Documents%20and%20Settings\mkolek\Ustawienia%20lokalne\Temporary%20Internet%20Files\OLK1E9\Zarz%20ryzykiem_2008_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Y:\2011\201103\Konsolidacja\Konsolidacja%20201103.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raporty_miesi&#281;czne\2008\tabele%20kosztowe\kopia%20tabele%20kosztowe%2008%20PJ2ndA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DATA\KLIENCI\PZU-konsol\PAKIET%20KONSOL\nowe\Uzupelnienie_ubezpieczeni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iki\bzk_share\DATA\KLIENCI\PZU-konsol\PAKIET%20KONSOL\nowe\Uzupelnienie_ubezpieczeni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beas\Bea2\Wykonanie_2008\plan_strategiczny_2009_2011\Plan_strategiczny%202009_2011_base_li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BRA_Sprawozdawczosc\2016\201603\Konsolidacja\segment%20reporting\to%20paste%2020160331%20HFM_segm%20bankowy.xlsm"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wfin\mis_dane$\Plan_2008\PF_2008_v7.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Beas\bea2\Plan_2007\Plik%20do%20prognozy_v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beas\Bea2\Documents%20and%20Settings\mkolek\Pulpit\Kopia%20kopia%20tabele%20kosztowe%2008%20PJ2ndAO.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Y:\Inne\Rezerwy\2013\201302\PKNAV_wz&#243;r_v4.xlsm"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Beas\bea2\Pawel2002\lan\gdansk\LAN%20Gdansk%2014.10.2002a.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Beas\bea2\Dysk%20D\Rezerwy\06.2002\Zestawienie%20za%2006.2002%20mk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wfin\mis_dane$\2008.09.20\Model%20typ%20P%20-%20wst&#281;pna%20parmetryzacja18-06-200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2011\201112\PZU%20SA\Sprawozdania%2012-2011\Sprawozdanie%20emitenta%2012-2011\Spraw%20emitenta%20GPW%20PZUSA%2012-2011_1.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AM\wykonanie%202011\wrzesien\Wykonanie%20z%20podzia&#322;em%20na%20koszty%20MPK%20_2011_7%20porownani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at3\users\TEMP\Bud&#380;ety\Vision\Vision-rozrachunki-kontrahenc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BRA_Sprawozdawczosc\2015\201512\Konsolidacja\segment%20reporting\Konsolidacja%2020151231%20segmenty.xlsm"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winston1\centrala\Aktuariat\Roboczy\EV%20i%20VNB\NB%202006\Raport%20z%20NW+%20vanb_report.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Y:\Documents%20and%20Settings\efrat\Local%20Settings\Temporary%20Internet%20Files\Content.IE5\GLER8HAF\GM%20Bookkeeping%20200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eas\bea2\Users\PZU%20ZYCIE\UMOWA\Rok%202003%20switche\Dla%20Przedstawicielstwa%20Switche\Oferta\7net\oferta%207net_pzuzPrzedstawicielstwa_2003%2005%2002%20a%20_tajne.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Beas\bea2\windows\TEMP\Rar$DI00.131\Wycena%20projektu%20centralki.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Beas\bea2\Documents%20and%20Settings\MZywarsk\Ustawienia%20lokalne\Temporary%20Internet%20Files\OLK5A\S&#322;ownie.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Beas\bea2\TEMP\Bud&#380;ety\Vision\Vision-rozrachunki-kontrahenci.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TEMP\BPK\2007.09.14\beas\Sprzeda&#380;%209%20Oddzia&#322;&#243;w_v2_POU%20i%20BUZ.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Y:\BBK\M%20I%20S\RAPORTY%20-%20KOSZTY%20STA&#321;E\2006\Dane\03-marzec\Centrala\Pion_MS\zrzut%2031-12-2005%20do%20pion&#243;w.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Y:\Bea2\@raporty_miesi&#281;czne\2010\IT\AT\Rejestr_faktur\Raporty2001\LEASING%20-%20PODSUMOWANIE.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wfin\mis_dane$\Plan_2008\formatki%20do%20planu\przys&#322;ane%20formatki\Andrzej%20Cichocki\20071121_plan%20koszt&#243;w%20i%20zatrudnienia%203.2_PZSA_JK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Konsolidacja_2002\Konsolidacja_30_06_2002%20(hard)\Map&amp;Restate_20020630%20(hard).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J:\Documents%20and%20Settings\Administrator\Moje%20dokumenty\PlannerNAM2006-06,02D.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D:\EXCELL\OFFICE\2003\FormatkaENG2003_bez%20cashflow.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iles\finance\FoxPaine\2003\September\Q3%20Presentation\2003Q3%20-%20data%20for%20FP%20Presentation.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M:\PLANOWANIE\PLANY%20ROCZNE\2004%20KOREKTA\Obszary%20razem\PLAN_04_OBSZARY_v1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test\H\__USERS\PZU%20ZYCIE\PROJEKT\Integracja%20PZU_SA_ZYCIE\Projekt%20Integracji\zbiorcza11v7.xls!DANE!"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wfin\mis_dane$\Documents%20and%20Settings\asekal\Pulpit\Plan%20finansowy%202008\PF_2008_cz&#281;&#347;c%20tabelaryczna%20(1-17;%2025-29).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D:\Kasia\Prog_2009\kopia%20Prognoza%202008_2009_v73.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Beas\bea2\Plan_2006\PF_2006_v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beas\Bea2\Wykonanie_2008\plan_strategiczny_2009_2011\Modele\model%20Pprac.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at3\users\TEMP\TEMP\BUD&#379;ET\Dla%20Renaty\ROK_2000\BUDZET%202001\POMOCNICZE\TL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DokumentyPZU\PFI\BPK\RI\Raporty%20okresowe%20-%20publikacje\2016\Q4\Segmentacja%204q2016\Konsolidacja%2020161231%20segmenty%20-%20NEWversion.xlsm"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ST2\UserFile$\PZU\AM\Plan%20finansowy\BP%202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bkusik\Dane%20aplikacji\Microsoft\Excel\to%20paste%202011093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kmrowka\USTAWI~1\Temp\Rar$DI01.500\ind_2008_BPK_dane10_2007_11_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eas\bea2\Wykonanie_2008\MM_15_07_2008\Prezentacja_wg%20MM_z%20kwietnia%20ver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beas\Bea2\Wykonanie_2008\plan_strategiczny_2009_2011\wysy&#322;ka\C\Analizy\GSU\GSU_2008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twierdzenie"/>
      <sheetName val="Przychody"/>
      <sheetName val="Zatrudnienie"/>
      <sheetName val="Szkolenia"/>
      <sheetName val="Usługi obce"/>
      <sheetName val="Materiały"/>
      <sheetName val="Inwestycje"/>
      <sheetName val="ANALIZA_WYBORU"/>
      <sheetName val="Input1"/>
      <sheetName val="arkusz roboczy"/>
    </sheetNames>
    <sheetDataSet>
      <sheetData sheetId="0" refreshError="1">
        <row r="17">
          <cell r="B17">
            <v>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owy układ"/>
      <sheetName val="EKA"/>
      <sheetName val="baza_etaty_FWZ"/>
      <sheetName val="pivotHR"/>
      <sheetName val="pivotHRwyk"/>
      <sheetName val="wykonanie"/>
      <sheetName val="sterujący"/>
      <sheetName val="spr"/>
      <sheetName val="koszty_Spółka"/>
      <sheetName val="koszty_oddziały"/>
      <sheetName val="koszty_centrala"/>
      <sheetName val="PZU"/>
      <sheetName val="centrala"/>
      <sheetName val="oddziały"/>
      <sheetName val="PZU_B"/>
      <sheetName val="centrala_B"/>
      <sheetName val="oddziały_B"/>
      <sheetName val="pivoty"/>
      <sheetName val="Spółka_2007"/>
      <sheetName val="baza_2008"/>
      <sheetName val="HR"/>
      <sheetName val="prezentacje"/>
      <sheetName val="wykres"/>
      <sheetName val="tabela_koszty_korekty"/>
      <sheetName val="Arkusz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row r="9">
          <cell r="E9" t="str">
            <v>Dane</v>
          </cell>
        </row>
        <row r="10">
          <cell r="B10" t="str">
            <v>OBSZAR_NAZWA</v>
          </cell>
          <cell r="C10" t="str">
            <v>KATEGORIA_NAZWA</v>
          </cell>
          <cell r="D10" t="str">
            <v>GRUPOWANIE1_NAZWA</v>
          </cell>
          <cell r="E10" t="str">
            <v>Suma z I1</v>
          </cell>
          <cell r="F10" t="str">
            <v>Suma z I2</v>
          </cell>
          <cell r="G10" t="str">
            <v>Suma z I3</v>
          </cell>
          <cell r="H10" t="str">
            <v>Suma z I4</v>
          </cell>
          <cell r="I10" t="str">
            <v>Suma z I5</v>
          </cell>
          <cell r="J10" t="str">
            <v>Suma z I6</v>
          </cell>
          <cell r="K10" t="str">
            <v>Suma z I7</v>
          </cell>
          <cell r="L10" t="str">
            <v>Suma z I8</v>
          </cell>
          <cell r="M10" t="str">
            <v>Suma z I9</v>
          </cell>
          <cell r="N10" t="str">
            <v>Suma z IA</v>
          </cell>
          <cell r="O10" t="str">
            <v>Suma z IB</v>
          </cell>
          <cell r="P10" t="str">
            <v>Suma z IC</v>
          </cell>
          <cell r="Q10" t="str">
            <v>Suma z H1</v>
          </cell>
          <cell r="R10" t="str">
            <v>Suma z H2</v>
          </cell>
          <cell r="S10" t="str">
            <v>Suma z H3</v>
          </cell>
          <cell r="T10" t="str">
            <v>Suma z H4</v>
          </cell>
          <cell r="U10" t="str">
            <v>Suma z H5</v>
          </cell>
          <cell r="V10" t="str">
            <v>Suma z H6</v>
          </cell>
          <cell r="W10" t="str">
            <v>Suma z H7</v>
          </cell>
          <cell r="X10" t="str">
            <v>Suma z H8</v>
          </cell>
          <cell r="Y10" t="str">
            <v>Suma z H9</v>
          </cell>
          <cell r="Z10" t="str">
            <v>Suma z HA</v>
          </cell>
          <cell r="AA10" t="str">
            <v>Suma z HB</v>
          </cell>
          <cell r="AB10" t="str">
            <v>Suma z HC</v>
          </cell>
          <cell r="AC10" t="str">
            <v>Suma z luty</v>
          </cell>
          <cell r="AD10" t="str">
            <v>Suma z marzec</v>
          </cell>
          <cell r="AE10" t="str">
            <v>Suma z kwiecień</v>
          </cell>
          <cell r="AF10" t="str">
            <v>Suma z maj</v>
          </cell>
          <cell r="AG10" t="str">
            <v>Suma z czerwiec</v>
          </cell>
          <cell r="AH10" t="str">
            <v>Suma z lipiec</v>
          </cell>
          <cell r="AI10" t="str">
            <v>Suma z sierpień</v>
          </cell>
          <cell r="AJ10" t="str">
            <v>Suma z wrzesień</v>
          </cell>
          <cell r="AK10" t="str">
            <v>Suma z pazdziernik</v>
          </cell>
          <cell r="AL10" t="str">
            <v>Suma z listopad</v>
          </cell>
          <cell r="AM10" t="str">
            <v>Suma z grudzien</v>
          </cell>
        </row>
        <row r="11">
          <cell r="B11" t="str">
            <v>Kadry</v>
          </cell>
          <cell r="C11" t="str">
            <v>Narzuty na wynagrodzenia osobowe</v>
          </cell>
          <cell r="D11" t="str">
            <v>Ubezpieczenia pracowników</v>
          </cell>
          <cell r="E11">
            <v>404836.32</v>
          </cell>
          <cell r="F11">
            <v>852925.69</v>
          </cell>
          <cell r="G11">
            <v>1310188.3</v>
          </cell>
          <cell r="H11">
            <v>1727238.85</v>
          </cell>
          <cell r="I11">
            <v>2159925.92</v>
          </cell>
          <cell r="J11">
            <v>3057145.08</v>
          </cell>
          <cell r="K11">
            <v>3495547.48</v>
          </cell>
          <cell r="L11">
            <v>3932825.29</v>
          </cell>
          <cell r="M11">
            <v>4650847.44</v>
          </cell>
          <cell r="Q11">
            <v>344361.31</v>
          </cell>
          <cell r="R11">
            <v>628127.16</v>
          </cell>
          <cell r="S11">
            <v>1053803.57</v>
          </cell>
          <cell r="T11">
            <v>1456191.68</v>
          </cell>
          <cell r="U11">
            <v>1812351.66</v>
          </cell>
          <cell r="V11">
            <v>3366852.91</v>
          </cell>
          <cell r="W11">
            <v>3805403.39</v>
          </cell>
          <cell r="X11">
            <v>4248827.29</v>
          </cell>
          <cell r="Y11">
            <v>4177867.47</v>
          </cell>
          <cell r="Z11">
            <v>4607467.82</v>
          </cell>
          <cell r="AA11">
            <v>5020546.98</v>
          </cell>
          <cell r="AB11">
            <v>6349178.75</v>
          </cell>
          <cell r="AC11">
            <v>448089.37</v>
          </cell>
          <cell r="AD11">
            <v>457262.61</v>
          </cell>
          <cell r="AE11">
            <v>417050.55</v>
          </cell>
          <cell r="AF11">
            <v>432687.07</v>
          </cell>
          <cell r="AG11">
            <v>897219.16</v>
          </cell>
          <cell r="AH11">
            <v>438402.3999999985</v>
          </cell>
          <cell r="AI11">
            <v>437277.8100000019</v>
          </cell>
          <cell r="AJ11">
            <v>718022.149999999</v>
          </cell>
          <cell r="AK11" t="e">
            <v>#NAME?</v>
          </cell>
          <cell r="AL11" t="e">
            <v>#NAME?</v>
          </cell>
          <cell r="AM11" t="e">
            <v>#NAME?</v>
          </cell>
        </row>
        <row r="12">
          <cell r="D12" t="str">
            <v>ZUS</v>
          </cell>
          <cell r="E12">
            <v>1384649.29</v>
          </cell>
          <cell r="F12">
            <v>2883801.37</v>
          </cell>
          <cell r="G12">
            <v>4215017.39</v>
          </cell>
          <cell r="H12">
            <v>5172936.82</v>
          </cell>
          <cell r="I12">
            <v>6092928.88</v>
          </cell>
          <cell r="J12">
            <v>8129915.3900000015</v>
          </cell>
          <cell r="K12">
            <v>9038449.92</v>
          </cell>
          <cell r="L12">
            <v>9705474.349999996</v>
          </cell>
          <cell r="M12">
            <v>11066341.300000004</v>
          </cell>
          <cell r="Q12">
            <v>1345303.07</v>
          </cell>
          <cell r="R12">
            <v>2734209.28</v>
          </cell>
          <cell r="S12">
            <v>3970242.86</v>
          </cell>
          <cell r="T12">
            <v>5302699</v>
          </cell>
          <cell r="U12">
            <v>6260848.500000001</v>
          </cell>
          <cell r="V12">
            <v>8710825.04</v>
          </cell>
          <cell r="W12">
            <v>9554819.190000003</v>
          </cell>
          <cell r="X12">
            <v>10487100.430000002</v>
          </cell>
          <cell r="Y12">
            <v>11494701.290000003</v>
          </cell>
          <cell r="Z12">
            <v>12250639.360000005</v>
          </cell>
          <cell r="AA12">
            <v>12885859.270000003</v>
          </cell>
          <cell r="AB12">
            <v>15799362.590000004</v>
          </cell>
          <cell r="AC12">
            <v>1499152.08</v>
          </cell>
          <cell r="AD12">
            <v>1331216.02</v>
          </cell>
          <cell r="AE12">
            <v>957919.4300000016</v>
          </cell>
          <cell r="AF12">
            <v>919992.0600000015</v>
          </cell>
          <cell r="AG12">
            <v>2036986.51</v>
          </cell>
          <cell r="AH12">
            <v>908534.5299999984</v>
          </cell>
          <cell r="AI12">
            <v>667024.429999996</v>
          </cell>
          <cell r="AJ12">
            <v>1360866.9500000086</v>
          </cell>
          <cell r="AK12" t="e">
            <v>#NAME?</v>
          </cell>
          <cell r="AL12" t="e">
            <v>#NAME?</v>
          </cell>
          <cell r="AM12" t="e">
            <v>#NAME?</v>
          </cell>
        </row>
        <row r="13">
          <cell r="C13" t="str">
            <v>Narzuty na wynagrodzenia osobowe Suma</v>
          </cell>
          <cell r="E13">
            <v>1789485.61</v>
          </cell>
          <cell r="F13">
            <v>3736727.06</v>
          </cell>
          <cell r="G13">
            <v>5525205.689999997</v>
          </cell>
          <cell r="H13">
            <v>6900175.669999998</v>
          </cell>
          <cell r="I13">
            <v>8252854.8</v>
          </cell>
          <cell r="J13">
            <v>11187060.470000003</v>
          </cell>
          <cell r="K13">
            <v>12533997.399999999</v>
          </cell>
          <cell r="L13">
            <v>13638299.639999997</v>
          </cell>
          <cell r="M13">
            <v>15717188.740000004</v>
          </cell>
          <cell r="Q13">
            <v>1689664.38</v>
          </cell>
          <cell r="R13">
            <v>3362336.44</v>
          </cell>
          <cell r="S13">
            <v>5024046.43</v>
          </cell>
          <cell r="T13">
            <v>6758890.679999998</v>
          </cell>
          <cell r="U13">
            <v>8073200.160000002</v>
          </cell>
          <cell r="V13">
            <v>12077677.95</v>
          </cell>
          <cell r="W13">
            <v>13360222.580000002</v>
          </cell>
          <cell r="X13">
            <v>14735927.720000003</v>
          </cell>
          <cell r="Y13">
            <v>15672568.760000004</v>
          </cell>
          <cell r="Z13">
            <v>16858107.18000001</v>
          </cell>
          <cell r="AA13">
            <v>17906406.25</v>
          </cell>
          <cell r="AB13">
            <v>22148541.340000004</v>
          </cell>
          <cell r="AC13">
            <v>1947241.45</v>
          </cell>
          <cell r="AD13">
            <v>1788478.630000005</v>
          </cell>
          <cell r="AE13">
            <v>1374969.98</v>
          </cell>
          <cell r="AF13">
            <v>1352679.13</v>
          </cell>
          <cell r="AG13">
            <v>2934205.67</v>
          </cell>
          <cell r="AH13">
            <v>1346936.9300000053</v>
          </cell>
          <cell r="AI13">
            <v>1104302.2400000058</v>
          </cell>
          <cell r="AJ13">
            <v>2078889.1</v>
          </cell>
          <cell r="AK13" t="e">
            <v>#NAME?</v>
          </cell>
          <cell r="AL13" t="e">
            <v>#NAME?</v>
          </cell>
          <cell r="AM13" t="e">
            <v>#NAME?</v>
          </cell>
        </row>
        <row r="14">
          <cell r="C14" t="str">
            <v>Pozostałe elementy wynagrodzeń</v>
          </cell>
          <cell r="D14" t="str">
            <v>Badania okresowe</v>
          </cell>
          <cell r="E14">
            <v>36311.8</v>
          </cell>
          <cell r="F14">
            <v>72245.5</v>
          </cell>
          <cell r="G14">
            <v>108265.3</v>
          </cell>
          <cell r="H14">
            <v>144448.8</v>
          </cell>
          <cell r="I14">
            <v>161350</v>
          </cell>
          <cell r="J14">
            <v>197105.9</v>
          </cell>
          <cell r="K14">
            <v>197115.9</v>
          </cell>
          <cell r="L14">
            <v>269399.9</v>
          </cell>
          <cell r="M14">
            <v>269604.9</v>
          </cell>
          <cell r="Q14">
            <v>24277.01</v>
          </cell>
          <cell r="R14">
            <v>49816.91</v>
          </cell>
          <cell r="S14">
            <v>75709.3</v>
          </cell>
          <cell r="T14">
            <v>107589.2</v>
          </cell>
          <cell r="U14">
            <v>140458.8</v>
          </cell>
          <cell r="V14">
            <v>162052.8</v>
          </cell>
          <cell r="W14">
            <v>195920.2</v>
          </cell>
          <cell r="X14">
            <v>196064.2</v>
          </cell>
          <cell r="Y14">
            <v>264050.8</v>
          </cell>
          <cell r="Z14">
            <v>298016.8</v>
          </cell>
          <cell r="AA14">
            <v>333797.8</v>
          </cell>
          <cell r="AB14">
            <v>357247.9</v>
          </cell>
          <cell r="AC14">
            <v>35933.7</v>
          </cell>
          <cell r="AD14">
            <v>36019.8</v>
          </cell>
          <cell r="AE14">
            <v>36183.5</v>
          </cell>
          <cell r="AF14">
            <v>16901.2</v>
          </cell>
          <cell r="AG14">
            <v>35755.9</v>
          </cell>
          <cell r="AH14">
            <v>10</v>
          </cell>
          <cell r="AI14">
            <v>72284</v>
          </cell>
          <cell r="AJ14">
            <v>205</v>
          </cell>
          <cell r="AK14" t="e">
            <v>#NAME?</v>
          </cell>
          <cell r="AL14" t="e">
            <v>#NAME?</v>
          </cell>
          <cell r="AM14" t="e">
            <v>#NAME?</v>
          </cell>
        </row>
        <row r="15">
          <cell r="D15" t="str">
            <v>Dodatki pozostałe</v>
          </cell>
          <cell r="E15">
            <v>123608.26</v>
          </cell>
          <cell r="F15">
            <v>204711.77</v>
          </cell>
          <cell r="G15">
            <v>305187.98</v>
          </cell>
          <cell r="H15">
            <v>332625.21</v>
          </cell>
          <cell r="I15">
            <v>448337.64</v>
          </cell>
          <cell r="J15">
            <v>458299.64</v>
          </cell>
          <cell r="K15">
            <v>502522.83</v>
          </cell>
          <cell r="L15">
            <v>661846.86</v>
          </cell>
          <cell r="M15">
            <v>841969.9</v>
          </cell>
          <cell r="Q15">
            <v>179824.56</v>
          </cell>
          <cell r="R15">
            <v>255828.94</v>
          </cell>
          <cell r="S15">
            <v>377389.13</v>
          </cell>
          <cell r="T15">
            <v>591374.53</v>
          </cell>
          <cell r="U15">
            <v>786080.33</v>
          </cell>
          <cell r="V15">
            <v>873438.48</v>
          </cell>
          <cell r="W15">
            <v>952242.61</v>
          </cell>
          <cell r="X15">
            <v>1047527.61</v>
          </cell>
          <cell r="Y15">
            <v>1052788.53</v>
          </cell>
          <cell r="Z15">
            <v>1688478.53</v>
          </cell>
          <cell r="AA15">
            <v>1777017.64</v>
          </cell>
          <cell r="AB15">
            <v>4897864.26</v>
          </cell>
          <cell r="AC15">
            <v>81103.51</v>
          </cell>
          <cell r="AD15">
            <v>100476.21</v>
          </cell>
          <cell r="AE15">
            <v>27437.23</v>
          </cell>
          <cell r="AF15">
            <v>115712.43</v>
          </cell>
          <cell r="AG15">
            <v>9962</v>
          </cell>
          <cell r="AH15">
            <v>44223.189999999944</v>
          </cell>
          <cell r="AI15">
            <v>159324.03</v>
          </cell>
          <cell r="AJ15">
            <v>180123.04</v>
          </cell>
          <cell r="AK15" t="e">
            <v>#NAME?</v>
          </cell>
          <cell r="AL15" t="e">
            <v>#NAME?</v>
          </cell>
          <cell r="AM15" t="e">
            <v>#NAME?</v>
          </cell>
        </row>
        <row r="16">
          <cell r="D16" t="str">
            <v>Dodatki za pracę w godzinach nadliczbowych</v>
          </cell>
          <cell r="E16">
            <v>36024.47</v>
          </cell>
          <cell r="F16">
            <v>55953.91</v>
          </cell>
          <cell r="G16">
            <v>84895.69</v>
          </cell>
          <cell r="H16">
            <v>135198.27</v>
          </cell>
          <cell r="I16">
            <v>165343.08</v>
          </cell>
          <cell r="J16">
            <v>189543.96</v>
          </cell>
          <cell r="K16">
            <v>206636.81</v>
          </cell>
          <cell r="L16">
            <v>239474.15</v>
          </cell>
          <cell r="M16">
            <v>267158.79</v>
          </cell>
          <cell r="Q16">
            <v>17870.44</v>
          </cell>
          <cell r="R16">
            <v>75258.59</v>
          </cell>
          <cell r="S16">
            <v>87477.77</v>
          </cell>
          <cell r="T16">
            <v>97716.86</v>
          </cell>
          <cell r="U16">
            <v>109913.49</v>
          </cell>
          <cell r="V16">
            <v>123171.54</v>
          </cell>
          <cell r="W16">
            <v>136650.57</v>
          </cell>
          <cell r="X16">
            <v>137819.9</v>
          </cell>
          <cell r="Y16">
            <v>137819.9</v>
          </cell>
          <cell r="Z16">
            <v>159416.94</v>
          </cell>
          <cell r="AA16">
            <v>173619.71</v>
          </cell>
          <cell r="AB16">
            <v>285189.93</v>
          </cell>
          <cell r="AC16">
            <v>19929.44</v>
          </cell>
          <cell r="AD16">
            <v>28941.78</v>
          </cell>
          <cell r="AE16">
            <v>50302.58</v>
          </cell>
          <cell r="AF16">
            <v>30144.81</v>
          </cell>
          <cell r="AG16">
            <v>24200.879999999946</v>
          </cell>
          <cell r="AH16">
            <v>17092.85</v>
          </cell>
          <cell r="AI16">
            <v>32837.34</v>
          </cell>
          <cell r="AJ16">
            <v>27684.64</v>
          </cell>
          <cell r="AK16" t="e">
            <v>#NAME?</v>
          </cell>
          <cell r="AL16" t="e">
            <v>#NAME?</v>
          </cell>
          <cell r="AM16" t="e">
            <v>#NAME?</v>
          </cell>
        </row>
        <row r="17">
          <cell r="D17" t="str">
            <v>Ekw za niewyk urlop wypoczynkowy</v>
          </cell>
          <cell r="E17">
            <v>98577.53</v>
          </cell>
          <cell r="F17">
            <v>116274.44</v>
          </cell>
          <cell r="G17">
            <v>243316.7</v>
          </cell>
          <cell r="H17">
            <v>293933.83</v>
          </cell>
          <cell r="I17">
            <v>386521.5</v>
          </cell>
          <cell r="J17">
            <v>404967.15</v>
          </cell>
          <cell r="K17">
            <v>425803.62</v>
          </cell>
          <cell r="L17">
            <v>448649.82</v>
          </cell>
          <cell r="M17">
            <v>505108.28</v>
          </cell>
          <cell r="Q17">
            <v>105399.39</v>
          </cell>
          <cell r="R17">
            <v>135202.92</v>
          </cell>
          <cell r="S17">
            <v>230090.51</v>
          </cell>
          <cell r="T17">
            <v>281681.29</v>
          </cell>
          <cell r="U17">
            <v>332957.72</v>
          </cell>
          <cell r="V17">
            <v>379113.96</v>
          </cell>
          <cell r="W17">
            <v>476693.3</v>
          </cell>
          <cell r="X17">
            <v>490919.16</v>
          </cell>
          <cell r="Y17">
            <v>502861.02</v>
          </cell>
          <cell r="Z17">
            <v>583065.04</v>
          </cell>
          <cell r="AA17">
            <v>597438.42</v>
          </cell>
          <cell r="AB17">
            <v>642589.04</v>
          </cell>
          <cell r="AC17">
            <v>17696.91</v>
          </cell>
          <cell r="AD17">
            <v>127042.26</v>
          </cell>
          <cell r="AE17">
            <v>50617.13</v>
          </cell>
          <cell r="AF17">
            <v>92587.6700000001</v>
          </cell>
          <cell r="AG17">
            <v>18445.65</v>
          </cell>
          <cell r="AH17">
            <v>20836.47</v>
          </cell>
          <cell r="AI17">
            <v>22846.2</v>
          </cell>
          <cell r="AJ17">
            <v>56458.46</v>
          </cell>
          <cell r="AK17" t="e">
            <v>#NAME?</v>
          </cell>
          <cell r="AL17" t="e">
            <v>#NAME?</v>
          </cell>
          <cell r="AM17" t="e">
            <v>#NAME?</v>
          </cell>
        </row>
        <row r="18">
          <cell r="D18" t="str">
            <v>Inne pozostałe świadcz na rzecz pracowników</v>
          </cell>
          <cell r="E18">
            <v>890</v>
          </cell>
          <cell r="F18">
            <v>1790</v>
          </cell>
          <cell r="G18">
            <v>2690</v>
          </cell>
          <cell r="H18">
            <v>3290</v>
          </cell>
          <cell r="I18">
            <v>4840</v>
          </cell>
          <cell r="J18">
            <v>6940</v>
          </cell>
          <cell r="K18">
            <v>9400</v>
          </cell>
          <cell r="L18">
            <v>10300</v>
          </cell>
          <cell r="M18">
            <v>11499</v>
          </cell>
          <cell r="Q18">
            <v>-7814.38</v>
          </cell>
          <cell r="R18">
            <v>3668.04</v>
          </cell>
          <cell r="S18">
            <v>5767.04</v>
          </cell>
          <cell r="T18">
            <v>9343.04</v>
          </cell>
          <cell r="U18">
            <v>9957.64</v>
          </cell>
          <cell r="V18">
            <v>12057.64</v>
          </cell>
          <cell r="W18">
            <v>12495.64</v>
          </cell>
          <cell r="X18">
            <v>14495.64</v>
          </cell>
          <cell r="Y18">
            <v>16719.64</v>
          </cell>
          <cell r="Z18">
            <v>19019.64</v>
          </cell>
          <cell r="AA18">
            <v>20622.56</v>
          </cell>
          <cell r="AB18">
            <v>22722.56</v>
          </cell>
          <cell r="AC18">
            <v>900</v>
          </cell>
          <cell r="AD18">
            <v>900</v>
          </cell>
          <cell r="AE18">
            <v>600</v>
          </cell>
          <cell r="AF18">
            <v>1550</v>
          </cell>
          <cell r="AG18">
            <v>2100</v>
          </cell>
          <cell r="AH18">
            <v>2460</v>
          </cell>
          <cell r="AI18">
            <v>900</v>
          </cell>
          <cell r="AJ18">
            <v>1199</v>
          </cell>
          <cell r="AK18" t="e">
            <v>#NAME?</v>
          </cell>
          <cell r="AL18" t="e">
            <v>#NAME?</v>
          </cell>
          <cell r="AM18" t="e">
            <v>#NAME?</v>
          </cell>
        </row>
        <row r="19">
          <cell r="D19" t="str">
            <v>Inne świad na rzecz pracowników - pozostałe</v>
          </cell>
          <cell r="E19">
            <v>31080.59</v>
          </cell>
          <cell r="F19">
            <v>61535.35</v>
          </cell>
          <cell r="G19">
            <v>67159.27</v>
          </cell>
          <cell r="H19">
            <v>91870.88</v>
          </cell>
          <cell r="I19">
            <v>113968.75</v>
          </cell>
          <cell r="J19">
            <v>128456.28</v>
          </cell>
          <cell r="K19">
            <v>156746.6</v>
          </cell>
          <cell r="L19">
            <v>155051.09</v>
          </cell>
          <cell r="M19">
            <v>164205.02</v>
          </cell>
          <cell r="Q19">
            <v>24166.7</v>
          </cell>
          <cell r="R19">
            <v>28150.36</v>
          </cell>
          <cell r="S19">
            <v>61282.37</v>
          </cell>
          <cell r="T19">
            <v>99592.22</v>
          </cell>
          <cell r="U19">
            <v>114282.09</v>
          </cell>
          <cell r="V19">
            <v>113263.55</v>
          </cell>
          <cell r="W19">
            <v>115885.49</v>
          </cell>
          <cell r="X19">
            <v>117903.12</v>
          </cell>
          <cell r="Y19">
            <v>137784.92</v>
          </cell>
          <cell r="Z19">
            <v>137074.89</v>
          </cell>
          <cell r="AA19">
            <v>174182.12</v>
          </cell>
          <cell r="AB19">
            <v>201966.66</v>
          </cell>
          <cell r="AC19">
            <v>30454.76</v>
          </cell>
          <cell r="AD19">
            <v>5623.92</v>
          </cell>
          <cell r="AE19">
            <v>24711.61</v>
          </cell>
          <cell r="AF19">
            <v>22097.87</v>
          </cell>
          <cell r="AG19">
            <v>14487.53</v>
          </cell>
          <cell r="AH19">
            <v>28290.32</v>
          </cell>
          <cell r="AI19">
            <v>-1695.5099999999802</v>
          </cell>
          <cell r="AJ19">
            <v>9153.929999999993</v>
          </cell>
          <cell r="AK19" t="e">
            <v>#NAME?</v>
          </cell>
          <cell r="AL19" t="e">
            <v>#NAME?</v>
          </cell>
          <cell r="AM19" t="e">
            <v>#NAME?</v>
          </cell>
        </row>
        <row r="20">
          <cell r="D20" t="str">
            <v>Nagrody jubileuszowe</v>
          </cell>
          <cell r="E20">
            <v>50889</v>
          </cell>
          <cell r="F20">
            <v>62646</v>
          </cell>
          <cell r="G20">
            <v>62646</v>
          </cell>
          <cell r="H20">
            <v>62646</v>
          </cell>
          <cell r="I20">
            <v>130479.33</v>
          </cell>
          <cell r="J20">
            <v>157871.71</v>
          </cell>
          <cell r="K20">
            <v>165432.04</v>
          </cell>
          <cell r="L20">
            <v>232447.6</v>
          </cell>
          <cell r="M20">
            <v>276089.18</v>
          </cell>
          <cell r="Q20">
            <v>11082</v>
          </cell>
          <cell r="R20">
            <v>23907</v>
          </cell>
          <cell r="S20">
            <v>26787</v>
          </cell>
          <cell r="T20">
            <v>26787</v>
          </cell>
          <cell r="U20">
            <v>66076</v>
          </cell>
          <cell r="V20">
            <v>76128.5</v>
          </cell>
          <cell r="W20">
            <v>101128.5</v>
          </cell>
          <cell r="X20">
            <v>146281.49</v>
          </cell>
          <cell r="Y20">
            <v>208074.83</v>
          </cell>
          <cell r="Z20">
            <v>240574.83</v>
          </cell>
          <cell r="AA20">
            <v>294282.01</v>
          </cell>
          <cell r="AB20">
            <v>300836.57</v>
          </cell>
          <cell r="AC20">
            <v>11757</v>
          </cell>
          <cell r="AD20">
            <v>0</v>
          </cell>
          <cell r="AE20">
            <v>0</v>
          </cell>
          <cell r="AF20">
            <v>67833.33</v>
          </cell>
          <cell r="AG20">
            <v>27392.38</v>
          </cell>
          <cell r="AH20">
            <v>7560.329999999987</v>
          </cell>
          <cell r="AI20">
            <v>67015.56</v>
          </cell>
          <cell r="AJ20">
            <v>43641.58</v>
          </cell>
          <cell r="AK20" t="e">
            <v>#NAME?</v>
          </cell>
          <cell r="AL20" t="e">
            <v>#NAME?</v>
          </cell>
          <cell r="AM20" t="e">
            <v>#NAME?</v>
          </cell>
        </row>
        <row r="21">
          <cell r="D21" t="str">
            <v>Nagrody za osiagnięcia zawodowe</v>
          </cell>
          <cell r="E21">
            <v>1725</v>
          </cell>
          <cell r="F21">
            <v>242597.66</v>
          </cell>
          <cell r="G21">
            <v>19589.55</v>
          </cell>
          <cell r="H21">
            <v>30350.55</v>
          </cell>
          <cell r="I21">
            <v>42308.18</v>
          </cell>
          <cell r="J21">
            <v>157496.18</v>
          </cell>
          <cell r="K21">
            <v>242296.18</v>
          </cell>
          <cell r="L21">
            <v>851894.36</v>
          </cell>
          <cell r="M21">
            <v>851894.36</v>
          </cell>
          <cell r="Q21">
            <v>8500</v>
          </cell>
          <cell r="R21">
            <v>8500</v>
          </cell>
          <cell r="S21">
            <v>8500</v>
          </cell>
          <cell r="T21">
            <v>1393433.81</v>
          </cell>
          <cell r="U21">
            <v>1447948.81</v>
          </cell>
          <cell r="V21">
            <v>1447948.81</v>
          </cell>
          <cell r="W21">
            <v>2255816.58</v>
          </cell>
          <cell r="X21">
            <v>2358791.78</v>
          </cell>
          <cell r="Y21">
            <v>2358791.78</v>
          </cell>
          <cell r="Z21">
            <v>2572606.78</v>
          </cell>
          <cell r="AA21">
            <v>2659456.78</v>
          </cell>
          <cell r="AB21">
            <v>3964213.17</v>
          </cell>
          <cell r="AC21">
            <v>240872.66</v>
          </cell>
          <cell r="AD21">
            <v>-223008.11</v>
          </cell>
          <cell r="AE21">
            <v>10761</v>
          </cell>
          <cell r="AF21">
            <v>11957.63</v>
          </cell>
          <cell r="AG21">
            <v>115188</v>
          </cell>
          <cell r="AH21">
            <v>84800</v>
          </cell>
          <cell r="AI21">
            <v>609598.18</v>
          </cell>
          <cell r="AJ21">
            <v>0</v>
          </cell>
          <cell r="AK21" t="e">
            <v>#NAME?</v>
          </cell>
          <cell r="AL21" t="e">
            <v>#NAME?</v>
          </cell>
          <cell r="AM21" t="e">
            <v>#NAME?</v>
          </cell>
        </row>
        <row r="22">
          <cell r="D22" t="str">
            <v>Odprawy (likwidacja) i odszkodowania (konkure</v>
          </cell>
          <cell r="E22">
            <v>322740.28</v>
          </cell>
          <cell r="F22">
            <v>474610.95</v>
          </cell>
          <cell r="G22">
            <v>785968.95</v>
          </cell>
          <cell r="H22">
            <v>979613.95</v>
          </cell>
          <cell r="I22">
            <v>1150908.95</v>
          </cell>
          <cell r="J22">
            <v>1343005.95</v>
          </cell>
          <cell r="K22">
            <v>1456048.29</v>
          </cell>
          <cell r="L22">
            <v>1584789.94</v>
          </cell>
          <cell r="M22">
            <v>1904689.53</v>
          </cell>
          <cell r="Q22">
            <v>539174.93</v>
          </cell>
          <cell r="R22">
            <v>668196.99</v>
          </cell>
          <cell r="S22">
            <v>771273.71</v>
          </cell>
          <cell r="T22">
            <v>882906.43</v>
          </cell>
          <cell r="U22">
            <v>962573.15</v>
          </cell>
          <cell r="V22">
            <v>994978.82</v>
          </cell>
          <cell r="W22">
            <v>1061439.49</v>
          </cell>
          <cell r="X22">
            <v>1169171.49</v>
          </cell>
          <cell r="Y22">
            <v>1245743.49</v>
          </cell>
          <cell r="Z22">
            <v>1378593.49</v>
          </cell>
          <cell r="AA22">
            <v>1510093.49</v>
          </cell>
          <cell r="AB22">
            <v>1633593.49</v>
          </cell>
          <cell r="AC22">
            <v>151870.67</v>
          </cell>
          <cell r="AD22">
            <v>311358</v>
          </cell>
          <cell r="AE22">
            <v>193645</v>
          </cell>
          <cell r="AF22">
            <v>171295</v>
          </cell>
          <cell r="AG22">
            <v>192097</v>
          </cell>
          <cell r="AH22">
            <v>113042.34</v>
          </cell>
          <cell r="AI22">
            <v>128741.65</v>
          </cell>
          <cell r="AJ22">
            <v>319899.59</v>
          </cell>
          <cell r="AK22" t="e">
            <v>#NAME?</v>
          </cell>
          <cell r="AL22" t="e">
            <v>#NAME?</v>
          </cell>
          <cell r="AM22" t="e">
            <v>#NAME?</v>
          </cell>
        </row>
        <row r="23">
          <cell r="D23" t="str">
            <v>Odprawy emerytalno rentowe</v>
          </cell>
          <cell r="E23">
            <v>113063.44</v>
          </cell>
          <cell r="F23">
            <v>113063.44</v>
          </cell>
          <cell r="G23">
            <v>113063.44</v>
          </cell>
          <cell r="H23">
            <v>113063.44</v>
          </cell>
          <cell r="I23">
            <v>127699.42</v>
          </cell>
          <cell r="J23">
            <v>267459.4</v>
          </cell>
          <cell r="K23">
            <v>267459.4</v>
          </cell>
          <cell r="L23">
            <v>390461.38</v>
          </cell>
          <cell r="M23">
            <v>458339.38</v>
          </cell>
          <cell r="R23">
            <v>22582.02</v>
          </cell>
          <cell r="S23">
            <v>30702</v>
          </cell>
          <cell r="T23">
            <v>30702</v>
          </cell>
          <cell r="U23">
            <v>113052</v>
          </cell>
          <cell r="V23">
            <v>144091.98</v>
          </cell>
          <cell r="W23">
            <v>187131.96</v>
          </cell>
          <cell r="X23">
            <v>187131.96</v>
          </cell>
          <cell r="Y23">
            <v>187131.96</v>
          </cell>
          <cell r="Z23">
            <v>230109.96</v>
          </cell>
          <cell r="AA23">
            <v>230109.96</v>
          </cell>
          <cell r="AB23">
            <v>230109.96</v>
          </cell>
          <cell r="AC23">
            <v>0</v>
          </cell>
          <cell r="AD23">
            <v>0</v>
          </cell>
          <cell r="AE23">
            <v>0</v>
          </cell>
          <cell r="AF23">
            <v>14635.98</v>
          </cell>
          <cell r="AG23">
            <v>139759.98</v>
          </cell>
          <cell r="AH23">
            <v>0</v>
          </cell>
          <cell r="AI23">
            <v>123001.98</v>
          </cell>
          <cell r="AJ23">
            <v>67878</v>
          </cell>
          <cell r="AK23" t="e">
            <v>#NAME?</v>
          </cell>
          <cell r="AL23" t="e">
            <v>#NAME?</v>
          </cell>
          <cell r="AM23" t="e">
            <v>#NAME?</v>
          </cell>
        </row>
        <row r="24">
          <cell r="D24" t="str">
            <v>Opieka medyczna</v>
          </cell>
          <cell r="E24">
            <v>44138.9</v>
          </cell>
          <cell r="F24">
            <v>85243.3</v>
          </cell>
          <cell r="G24">
            <v>124220.9</v>
          </cell>
          <cell r="H24">
            <v>163876.7</v>
          </cell>
          <cell r="I24">
            <v>163936.7</v>
          </cell>
          <cell r="J24">
            <v>195270.5</v>
          </cell>
          <cell r="K24">
            <v>195760.5</v>
          </cell>
          <cell r="L24">
            <v>256436</v>
          </cell>
          <cell r="M24">
            <v>321036.4</v>
          </cell>
          <cell r="Q24">
            <v>40436.99</v>
          </cell>
          <cell r="R24">
            <v>81493.39</v>
          </cell>
          <cell r="S24">
            <v>123604.9</v>
          </cell>
          <cell r="T24">
            <v>158238.5</v>
          </cell>
          <cell r="U24">
            <v>192713.9</v>
          </cell>
          <cell r="V24">
            <v>240739.9</v>
          </cell>
          <cell r="W24">
            <v>277056.1</v>
          </cell>
          <cell r="X24">
            <v>277056.1</v>
          </cell>
          <cell r="Y24">
            <v>351793.7</v>
          </cell>
          <cell r="Z24">
            <v>388764.3</v>
          </cell>
          <cell r="AA24">
            <v>428386.5</v>
          </cell>
          <cell r="AB24">
            <v>519561.6</v>
          </cell>
          <cell r="AC24">
            <v>41104.4</v>
          </cell>
          <cell r="AD24">
            <v>38977.6</v>
          </cell>
          <cell r="AE24">
            <v>39655.8</v>
          </cell>
          <cell r="AF24">
            <v>60</v>
          </cell>
          <cell r="AG24">
            <v>31333.8</v>
          </cell>
          <cell r="AH24">
            <v>490</v>
          </cell>
          <cell r="AI24">
            <v>60675.5</v>
          </cell>
          <cell r="AJ24">
            <v>64600.4</v>
          </cell>
          <cell r="AK24" t="e">
            <v>#NAME?</v>
          </cell>
          <cell r="AL24" t="e">
            <v>#NAME?</v>
          </cell>
          <cell r="AM24" t="e">
            <v>#NAME?</v>
          </cell>
        </row>
        <row r="25">
          <cell r="D25" t="str">
            <v>Wynagrodzenia za czas niezdoln do pracy</v>
          </cell>
          <cell r="E25">
            <v>90571.17</v>
          </cell>
          <cell r="F25">
            <v>181694.14</v>
          </cell>
          <cell r="G25">
            <v>253037.85</v>
          </cell>
          <cell r="H25">
            <v>332354.5</v>
          </cell>
          <cell r="I25">
            <v>417994.16</v>
          </cell>
          <cell r="J25">
            <v>494952.8</v>
          </cell>
          <cell r="K25">
            <v>558046.59</v>
          </cell>
          <cell r="L25">
            <v>603818.53</v>
          </cell>
          <cell r="M25">
            <v>676796.34</v>
          </cell>
          <cell r="Q25">
            <v>66940.65</v>
          </cell>
          <cell r="R25">
            <v>170264.3</v>
          </cell>
          <cell r="S25">
            <v>286582.53</v>
          </cell>
          <cell r="T25">
            <v>343489.12</v>
          </cell>
          <cell r="U25">
            <v>395521.83</v>
          </cell>
          <cell r="V25">
            <v>430090.43</v>
          </cell>
          <cell r="W25">
            <v>474354.16</v>
          </cell>
          <cell r="X25">
            <v>535493.5</v>
          </cell>
          <cell r="Y25">
            <v>620726.88</v>
          </cell>
          <cell r="Z25">
            <v>719764.29</v>
          </cell>
          <cell r="AA25">
            <v>782220.06</v>
          </cell>
          <cell r="AB25">
            <v>864768.15</v>
          </cell>
          <cell r="AC25">
            <v>91122.97</v>
          </cell>
          <cell r="AD25">
            <v>71343.71</v>
          </cell>
          <cell r="AE25">
            <v>79316.6499999999</v>
          </cell>
          <cell r="AF25">
            <v>85639.66000000032</v>
          </cell>
          <cell r="AG25">
            <v>76958.64</v>
          </cell>
          <cell r="AH25">
            <v>63093.78999999992</v>
          </cell>
          <cell r="AI25">
            <v>45771.939999999944</v>
          </cell>
          <cell r="AJ25">
            <v>72977.81000000006</v>
          </cell>
          <cell r="AK25" t="e">
            <v>#NAME?</v>
          </cell>
          <cell r="AL25" t="e">
            <v>#NAME?</v>
          </cell>
          <cell r="AM25" t="e">
            <v>#NAME?</v>
          </cell>
        </row>
        <row r="26">
          <cell r="C26" t="str">
            <v>Pozostałe elementy wynagrodzeń Suma</v>
          </cell>
          <cell r="E26">
            <v>949620.44</v>
          </cell>
          <cell r="F26">
            <v>1672366.46</v>
          </cell>
          <cell r="G26">
            <v>2170041.63</v>
          </cell>
          <cell r="H26">
            <v>2683272.13</v>
          </cell>
          <cell r="I26">
            <v>3313687.71</v>
          </cell>
          <cell r="J26">
            <v>4001369.47</v>
          </cell>
          <cell r="K26">
            <v>4383268.76</v>
          </cell>
          <cell r="L26">
            <v>5704569.630000001</v>
          </cell>
          <cell r="M26">
            <v>6548391.08</v>
          </cell>
          <cell r="Q26">
            <v>1009858.29</v>
          </cell>
          <cell r="R26">
            <v>1522869.46</v>
          </cell>
          <cell r="S26">
            <v>2085166.26</v>
          </cell>
          <cell r="T26">
            <v>4022854</v>
          </cell>
          <cell r="U26">
            <v>4671535.76</v>
          </cell>
          <cell r="V26">
            <v>4997076.41</v>
          </cell>
          <cell r="W26">
            <v>6246814.599999999</v>
          </cell>
          <cell r="X26">
            <v>6678655.95</v>
          </cell>
          <cell r="Y26">
            <v>7084287.45</v>
          </cell>
          <cell r="Z26">
            <v>8415485.489999998</v>
          </cell>
          <cell r="AA26">
            <v>8981227.049999999</v>
          </cell>
          <cell r="AB26">
            <v>13920663.290000001</v>
          </cell>
          <cell r="AC26">
            <v>722746.0199999989</v>
          </cell>
          <cell r="AD26">
            <v>497675.17</v>
          </cell>
          <cell r="AE26">
            <v>513230.49999999674</v>
          </cell>
          <cell r="AF26">
            <v>630415.58</v>
          </cell>
          <cell r="AG26">
            <v>687681.7600000007</v>
          </cell>
          <cell r="AH26">
            <v>381899.2899999991</v>
          </cell>
          <cell r="AI26">
            <v>1321300.8700000113</v>
          </cell>
          <cell r="AJ26">
            <v>843821.45</v>
          </cell>
          <cell r="AK26" t="e">
            <v>#NAME?</v>
          </cell>
          <cell r="AL26" t="e">
            <v>#NAME?</v>
          </cell>
          <cell r="AM26" t="e">
            <v>#NAME?</v>
          </cell>
        </row>
        <row r="27">
          <cell r="C27" t="str">
            <v>Wynagrodzenia bezosobowe wraz z narzutami</v>
          </cell>
          <cell r="D27" t="str">
            <v>Skł na ub sp,FP/FGŚP wyn bezosob pozost</v>
          </cell>
          <cell r="E27">
            <v>1509.49</v>
          </cell>
          <cell r="F27">
            <v>9755.5</v>
          </cell>
          <cell r="G27">
            <v>13443.27</v>
          </cell>
          <cell r="H27">
            <v>15483.88</v>
          </cell>
          <cell r="I27">
            <v>17080.77</v>
          </cell>
          <cell r="J27">
            <v>18934.44</v>
          </cell>
          <cell r="K27">
            <v>19791.75</v>
          </cell>
          <cell r="L27">
            <v>21012.46</v>
          </cell>
          <cell r="M27">
            <v>23617.77</v>
          </cell>
          <cell r="Q27">
            <v>670.14</v>
          </cell>
          <cell r="R27">
            <v>1419.12</v>
          </cell>
          <cell r="S27">
            <v>5505.34</v>
          </cell>
          <cell r="T27">
            <v>8744.11</v>
          </cell>
          <cell r="U27">
            <v>10478.08</v>
          </cell>
          <cell r="V27">
            <v>12216.59</v>
          </cell>
          <cell r="W27">
            <v>13175.9</v>
          </cell>
          <cell r="X27">
            <v>14563.77</v>
          </cell>
          <cell r="Y27">
            <v>16945.12</v>
          </cell>
          <cell r="Z27">
            <v>19092.71</v>
          </cell>
          <cell r="AA27">
            <v>20398.12</v>
          </cell>
          <cell r="AB27">
            <v>22830.92</v>
          </cell>
          <cell r="AC27">
            <v>8246.01</v>
          </cell>
          <cell r="AD27">
            <v>3687.77</v>
          </cell>
          <cell r="AE27">
            <v>2040.61</v>
          </cell>
          <cell r="AF27">
            <v>1596.89</v>
          </cell>
          <cell r="AG27">
            <v>1853.67</v>
          </cell>
          <cell r="AH27">
            <v>857.3100000000013</v>
          </cell>
          <cell r="AI27">
            <v>1220.71</v>
          </cell>
          <cell r="AJ27">
            <v>2605.31</v>
          </cell>
          <cell r="AK27" t="e">
            <v>#NAME?</v>
          </cell>
          <cell r="AL27" t="e">
            <v>#NAME?</v>
          </cell>
          <cell r="AM27" t="e">
            <v>#NAME?</v>
          </cell>
        </row>
        <row r="28">
          <cell r="D28" t="str">
            <v>Wynagr bezosobowe pozostałe</v>
          </cell>
          <cell r="E28">
            <v>28899.52</v>
          </cell>
          <cell r="F28">
            <v>72089.96</v>
          </cell>
          <cell r="G28">
            <v>115170.4</v>
          </cell>
          <cell r="H28">
            <v>152230.84</v>
          </cell>
          <cell r="I28">
            <v>183812.46</v>
          </cell>
          <cell r="J28">
            <v>213229.98</v>
          </cell>
          <cell r="K28">
            <v>237390.78</v>
          </cell>
          <cell r="L28">
            <v>283511.22</v>
          </cell>
          <cell r="M28">
            <v>324241.66</v>
          </cell>
          <cell r="Q28">
            <v>34365.08</v>
          </cell>
          <cell r="R28">
            <v>67258.24</v>
          </cell>
          <cell r="S28">
            <v>125937.22</v>
          </cell>
          <cell r="T28">
            <v>171576.74</v>
          </cell>
          <cell r="U28">
            <v>206066.26</v>
          </cell>
          <cell r="V28">
            <v>243365.78</v>
          </cell>
          <cell r="W28">
            <v>272215.3</v>
          </cell>
          <cell r="X28">
            <v>345514.74</v>
          </cell>
          <cell r="Y28">
            <v>335164.26</v>
          </cell>
          <cell r="Z28">
            <v>374763.78</v>
          </cell>
          <cell r="AA28">
            <v>423504.3</v>
          </cell>
          <cell r="AB28">
            <v>468229.82</v>
          </cell>
          <cell r="AC28">
            <v>43190.44</v>
          </cell>
          <cell r="AD28">
            <v>43080.44</v>
          </cell>
          <cell r="AE28">
            <v>37060.44</v>
          </cell>
          <cell r="AF28">
            <v>31581.62</v>
          </cell>
          <cell r="AG28">
            <v>29417.52</v>
          </cell>
          <cell r="AH28">
            <v>24160.8</v>
          </cell>
          <cell r="AI28">
            <v>46120.44</v>
          </cell>
          <cell r="AJ28">
            <v>40730.44000000006</v>
          </cell>
          <cell r="AK28" t="e">
            <v>#NAME?</v>
          </cell>
          <cell r="AL28" t="e">
            <v>#NAME?</v>
          </cell>
          <cell r="AM28" t="e">
            <v>#NAME?</v>
          </cell>
        </row>
        <row r="29">
          <cell r="D29" t="str">
            <v>Wynagrodzenia bezosobowe prac</v>
          </cell>
          <cell r="H29">
            <v>25000</v>
          </cell>
          <cell r="AC29">
            <v>0</v>
          </cell>
          <cell r="AD29">
            <v>0</v>
          </cell>
          <cell r="AE29">
            <v>25000</v>
          </cell>
          <cell r="AF29">
            <v>-25000</v>
          </cell>
          <cell r="AG29">
            <v>0</v>
          </cell>
          <cell r="AH29">
            <v>0</v>
          </cell>
          <cell r="AI29">
            <v>0</v>
          </cell>
          <cell r="AJ29">
            <v>0</v>
          </cell>
          <cell r="AK29" t="e">
            <v>#NAME?</v>
          </cell>
          <cell r="AL29" t="e">
            <v>#NAME?</v>
          </cell>
          <cell r="AM29" t="e">
            <v>#NAME?</v>
          </cell>
        </row>
        <row r="30">
          <cell r="D30" t="str">
            <v>Skł na ub sp,FP/FGŚP wyn bezosob prac</v>
          </cell>
          <cell r="H30">
            <v>4370</v>
          </cell>
          <cell r="I30">
            <v>4370</v>
          </cell>
          <cell r="J30">
            <v>4370</v>
          </cell>
          <cell r="K30">
            <v>4370</v>
          </cell>
          <cell r="L30">
            <v>4370</v>
          </cell>
          <cell r="M30">
            <v>4370</v>
          </cell>
          <cell r="AC30">
            <v>0</v>
          </cell>
          <cell r="AD30">
            <v>0</v>
          </cell>
          <cell r="AE30">
            <v>4370</v>
          </cell>
          <cell r="AF30">
            <v>0</v>
          </cell>
          <cell r="AG30">
            <v>0</v>
          </cell>
          <cell r="AH30">
            <v>0</v>
          </cell>
          <cell r="AI30">
            <v>0</v>
          </cell>
          <cell r="AJ30">
            <v>0</v>
          </cell>
          <cell r="AK30" t="e">
            <v>#NAME?</v>
          </cell>
          <cell r="AL30" t="e">
            <v>#NAME?</v>
          </cell>
          <cell r="AM30" t="e">
            <v>#NAME?</v>
          </cell>
        </row>
        <row r="31">
          <cell r="C31" t="str">
            <v>Wynagrodzenia bezosobowe wraz z narzutami Suma</v>
          </cell>
          <cell r="E31">
            <v>30409.01</v>
          </cell>
          <cell r="F31">
            <v>81845.46</v>
          </cell>
          <cell r="G31">
            <v>128613.67</v>
          </cell>
          <cell r="H31">
            <v>197084.72</v>
          </cell>
          <cell r="I31">
            <v>205263.23</v>
          </cell>
          <cell r="J31">
            <v>236534.42</v>
          </cell>
          <cell r="K31">
            <v>261552.53</v>
          </cell>
          <cell r="L31">
            <v>308893.68</v>
          </cell>
          <cell r="M31">
            <v>352229.43</v>
          </cell>
          <cell r="Q31">
            <v>35035.22</v>
          </cell>
          <cell r="R31">
            <v>68677.36</v>
          </cell>
          <cell r="S31">
            <v>131442.56</v>
          </cell>
          <cell r="T31">
            <v>180320.85</v>
          </cell>
          <cell r="U31">
            <v>216544.34</v>
          </cell>
          <cell r="V31">
            <v>255582.37</v>
          </cell>
          <cell r="W31">
            <v>285391.2</v>
          </cell>
          <cell r="X31">
            <v>360078.51</v>
          </cell>
          <cell r="Y31">
            <v>352109.38</v>
          </cell>
          <cell r="Z31">
            <v>393856.49</v>
          </cell>
          <cell r="AA31">
            <v>443902.42</v>
          </cell>
          <cell r="AB31">
            <v>491060.74</v>
          </cell>
          <cell r="AC31">
            <v>51436.45</v>
          </cell>
          <cell r="AD31">
            <v>46768.21</v>
          </cell>
          <cell r="AE31">
            <v>68471.05</v>
          </cell>
          <cell r="AF31">
            <v>8178.510000000009</v>
          </cell>
          <cell r="AG31">
            <v>31271.19</v>
          </cell>
          <cell r="AH31">
            <v>25018.11</v>
          </cell>
          <cell r="AI31">
            <v>47341.15</v>
          </cell>
          <cell r="AJ31">
            <v>43335.75</v>
          </cell>
          <cell r="AK31" t="e">
            <v>#NAME?</v>
          </cell>
          <cell r="AL31" t="e">
            <v>#NAME?</v>
          </cell>
          <cell r="AM31" t="e">
            <v>#NAME?</v>
          </cell>
        </row>
        <row r="32">
          <cell r="C32" t="str">
            <v>Wynagrodzenia osobowe</v>
          </cell>
          <cell r="D32" t="str">
            <v>Fundusz prowizyjny</v>
          </cell>
          <cell r="E32">
            <v>907190.23</v>
          </cell>
          <cell r="F32">
            <v>2288994.59</v>
          </cell>
          <cell r="G32">
            <v>3597214.36</v>
          </cell>
          <cell r="H32">
            <v>4529249.22</v>
          </cell>
          <cell r="I32">
            <v>5499326.529999999</v>
          </cell>
          <cell r="J32">
            <v>6278926.899999999</v>
          </cell>
          <cell r="K32">
            <v>7170922.779999999</v>
          </cell>
          <cell r="L32">
            <v>7890386.9799999995</v>
          </cell>
          <cell r="M32">
            <v>8505646.52</v>
          </cell>
          <cell r="Q32">
            <v>756800.89</v>
          </cell>
          <cell r="R32">
            <v>1613112.22</v>
          </cell>
          <cell r="S32">
            <v>2439015.74</v>
          </cell>
          <cell r="T32">
            <v>3164391.59</v>
          </cell>
          <cell r="U32">
            <v>3900285.48</v>
          </cell>
          <cell r="V32">
            <v>4422903.68</v>
          </cell>
          <cell r="W32">
            <v>5104453.67</v>
          </cell>
          <cell r="X32">
            <v>5599308.169999999</v>
          </cell>
          <cell r="Y32">
            <v>6208794.09</v>
          </cell>
          <cell r="Z32">
            <v>6773296.999999998</v>
          </cell>
          <cell r="AA32">
            <v>7546543.89</v>
          </cell>
          <cell r="AB32">
            <v>8089004.880000001</v>
          </cell>
          <cell r="AC32">
            <v>1381804.36</v>
          </cell>
          <cell r="AD32">
            <v>1308219.77</v>
          </cell>
          <cell r="AE32">
            <v>932034.86</v>
          </cell>
          <cell r="AF32">
            <v>970077.31</v>
          </cell>
          <cell r="AG32">
            <v>779600.37</v>
          </cell>
          <cell r="AH32">
            <v>891995.88</v>
          </cell>
          <cell r="AI32">
            <v>719464.2</v>
          </cell>
          <cell r="AJ32">
            <v>615259.54</v>
          </cell>
          <cell r="AK32" t="e">
            <v>#NAME?</v>
          </cell>
          <cell r="AL32" t="e">
            <v>#NAME?</v>
          </cell>
          <cell r="AM32" t="e">
            <v>#NAME?</v>
          </cell>
        </row>
        <row r="33">
          <cell r="D33" t="str">
            <v>Nagroda za wykonanie planu sprzedaży</v>
          </cell>
          <cell r="E33">
            <v>446.88</v>
          </cell>
          <cell r="F33">
            <v>669.04</v>
          </cell>
          <cell r="G33">
            <v>1877.56</v>
          </cell>
          <cell r="H33">
            <v>81261.04</v>
          </cell>
          <cell r="I33">
            <v>138169.06</v>
          </cell>
          <cell r="J33">
            <v>338299.17</v>
          </cell>
          <cell r="K33">
            <v>339230.79</v>
          </cell>
          <cell r="L33">
            <v>498800.01</v>
          </cell>
          <cell r="M33">
            <v>499426.21</v>
          </cell>
          <cell r="Q33">
            <v>754.71</v>
          </cell>
          <cell r="R33">
            <v>2141.04</v>
          </cell>
          <cell r="S33">
            <v>3195.93</v>
          </cell>
          <cell r="T33">
            <v>3842.67</v>
          </cell>
          <cell r="U33">
            <v>4059.45</v>
          </cell>
          <cell r="V33">
            <v>4618.91</v>
          </cell>
          <cell r="W33">
            <v>5441.39</v>
          </cell>
          <cell r="X33">
            <v>6969.23</v>
          </cell>
          <cell r="Y33">
            <v>8299.7</v>
          </cell>
          <cell r="Z33">
            <v>9179.28</v>
          </cell>
          <cell r="AA33">
            <v>10045.07</v>
          </cell>
          <cell r="AB33">
            <v>10786.2</v>
          </cell>
          <cell r="AC33">
            <v>222.16</v>
          </cell>
          <cell r="AD33">
            <v>1208.52</v>
          </cell>
          <cell r="AE33">
            <v>79383.48</v>
          </cell>
          <cell r="AF33">
            <v>56908.02</v>
          </cell>
          <cell r="AG33">
            <v>200130.11</v>
          </cell>
          <cell r="AH33">
            <v>931.6200000000536</v>
          </cell>
          <cell r="AI33">
            <v>159569.22</v>
          </cell>
          <cell r="AJ33">
            <v>626.2000000000116</v>
          </cell>
          <cell r="AK33" t="e">
            <v>#NAME?</v>
          </cell>
          <cell r="AL33" t="e">
            <v>#NAME?</v>
          </cell>
          <cell r="AM33" t="e">
            <v>#NAME?</v>
          </cell>
        </row>
        <row r="34">
          <cell r="D34" t="str">
            <v>Premie</v>
          </cell>
          <cell r="E34">
            <v>851721</v>
          </cell>
          <cell r="F34">
            <v>1748752</v>
          </cell>
          <cell r="G34">
            <v>2766991</v>
          </cell>
          <cell r="H34">
            <v>3538956</v>
          </cell>
          <cell r="I34">
            <v>4387880</v>
          </cell>
          <cell r="J34">
            <v>5238194.93</v>
          </cell>
          <cell r="K34">
            <v>6298294.050000001</v>
          </cell>
          <cell r="L34">
            <v>7050813.630000001</v>
          </cell>
          <cell r="M34">
            <v>8147420.680000001</v>
          </cell>
          <cell r="Q34">
            <v>757940.71</v>
          </cell>
          <cell r="R34">
            <v>1467314.93</v>
          </cell>
          <cell r="S34">
            <v>2396768.23</v>
          </cell>
          <cell r="T34">
            <v>3104524.51</v>
          </cell>
          <cell r="U34">
            <v>3875819.09</v>
          </cell>
          <cell r="V34">
            <v>4859221.07</v>
          </cell>
          <cell r="W34">
            <v>5682144.12</v>
          </cell>
          <cell r="X34">
            <v>7700481.91</v>
          </cell>
          <cell r="Y34">
            <v>8700959.59</v>
          </cell>
          <cell r="Z34">
            <v>9512347.79</v>
          </cell>
          <cell r="AA34">
            <v>10386921.49</v>
          </cell>
          <cell r="AB34">
            <v>16529999.919999998</v>
          </cell>
          <cell r="AC34">
            <v>897031</v>
          </cell>
          <cell r="AD34">
            <v>1018239</v>
          </cell>
          <cell r="AE34">
            <v>771965</v>
          </cell>
          <cell r="AF34">
            <v>848924</v>
          </cell>
          <cell r="AG34">
            <v>850314.93</v>
          </cell>
          <cell r="AH34">
            <v>1060099.12</v>
          </cell>
          <cell r="AI34">
            <v>752519.58</v>
          </cell>
          <cell r="AJ34">
            <v>1096607.05</v>
          </cell>
          <cell r="AK34" t="e">
            <v>#NAME?</v>
          </cell>
          <cell r="AL34" t="e">
            <v>#NAME?</v>
          </cell>
          <cell r="AM34" t="e">
            <v>#NAME?</v>
          </cell>
        </row>
        <row r="35">
          <cell r="D35" t="str">
            <v>Wynagrodzenia zasadnicze</v>
          </cell>
          <cell r="E35">
            <v>5937705.300000002</v>
          </cell>
          <cell r="F35">
            <v>11860941.780000003</v>
          </cell>
          <cell r="G35">
            <v>17716844.01</v>
          </cell>
          <cell r="H35">
            <v>23333633.099999998</v>
          </cell>
          <cell r="I35">
            <v>28956489.650000006</v>
          </cell>
          <cell r="J35">
            <v>34532490.58999998</v>
          </cell>
          <cell r="K35">
            <v>40577614.46999999</v>
          </cell>
          <cell r="L35">
            <v>45866473.19000002</v>
          </cell>
          <cell r="M35">
            <v>51592299.15000003</v>
          </cell>
          <cell r="N35">
            <v>0</v>
          </cell>
          <cell r="O35">
            <v>0</v>
          </cell>
          <cell r="P35">
            <v>0</v>
          </cell>
          <cell r="Q35">
            <v>4837873.98</v>
          </cell>
          <cell r="R35">
            <v>9795869.22</v>
          </cell>
          <cell r="S35">
            <v>14677118.860000003</v>
          </cell>
          <cell r="T35">
            <v>19648476.170000006</v>
          </cell>
          <cell r="U35">
            <v>24882539.119999994</v>
          </cell>
          <cell r="V35">
            <v>30432301.250000004</v>
          </cell>
          <cell r="W35">
            <v>36255102.32999999</v>
          </cell>
          <cell r="X35">
            <v>42020815.19999998</v>
          </cell>
          <cell r="Y35">
            <v>47717754.39000001</v>
          </cell>
          <cell r="Z35">
            <v>53472386.810000025</v>
          </cell>
          <cell r="AA35">
            <v>59292286.79000003</v>
          </cell>
          <cell r="AB35">
            <v>65707998.04000003</v>
          </cell>
          <cell r="AC35">
            <v>5923236.480000001</v>
          </cell>
          <cell r="AD35">
            <v>5855902.229999999</v>
          </cell>
          <cell r="AE35">
            <v>5616789.089999996</v>
          </cell>
          <cell r="AF35">
            <v>5622856.550000008</v>
          </cell>
          <cell r="AG35">
            <v>5576000.939999975</v>
          </cell>
          <cell r="AH35">
            <v>6045123.88000001</v>
          </cell>
          <cell r="AI35">
            <v>5288858.720000029</v>
          </cell>
          <cell r="AJ35">
            <v>5725825.960000008</v>
          </cell>
          <cell r="AK35" t="e">
            <v>#NAME?</v>
          </cell>
          <cell r="AL35" t="e">
            <v>#NAME?</v>
          </cell>
          <cell r="AM35" t="e">
            <v>#NAME?</v>
          </cell>
        </row>
        <row r="36">
          <cell r="D36" t="str">
            <v>Nagroda roczna</v>
          </cell>
          <cell r="F36">
            <v>200.71</v>
          </cell>
          <cell r="G36">
            <v>200.71</v>
          </cell>
          <cell r="H36">
            <v>200.71</v>
          </cell>
          <cell r="I36">
            <v>200.71</v>
          </cell>
          <cell r="J36">
            <v>6870264.15</v>
          </cell>
          <cell r="K36">
            <v>6870540.15</v>
          </cell>
          <cell r="L36">
            <v>6870996.15</v>
          </cell>
          <cell r="M36">
            <v>11031236.71</v>
          </cell>
          <cell r="R36">
            <v>817.87</v>
          </cell>
          <cell r="S36">
            <v>60817.87</v>
          </cell>
          <cell r="T36">
            <v>60817.87</v>
          </cell>
          <cell r="U36">
            <v>60817.87</v>
          </cell>
          <cell r="V36">
            <v>7178842.87</v>
          </cell>
          <cell r="W36">
            <v>7242842.87</v>
          </cell>
          <cell r="X36">
            <v>7242842.87</v>
          </cell>
          <cell r="Y36">
            <v>10897526.870000001</v>
          </cell>
          <cell r="Z36">
            <v>10897526.870000001</v>
          </cell>
          <cell r="AA36">
            <v>10897526.870000001</v>
          </cell>
          <cell r="AB36">
            <v>15688770.87</v>
          </cell>
          <cell r="AC36">
            <v>200.71</v>
          </cell>
          <cell r="AD36">
            <v>0</v>
          </cell>
          <cell r="AE36">
            <v>0</v>
          </cell>
          <cell r="AF36">
            <v>0</v>
          </cell>
          <cell r="AG36">
            <v>6870063.44</v>
          </cell>
          <cell r="AH36">
            <v>276</v>
          </cell>
          <cell r="AI36">
            <v>456</v>
          </cell>
          <cell r="AJ36">
            <v>4160240.56</v>
          </cell>
          <cell r="AK36" t="e">
            <v>#NAME?</v>
          </cell>
          <cell r="AL36" t="e">
            <v>#NAME?</v>
          </cell>
          <cell r="AM36" t="e">
            <v>#NAME?</v>
          </cell>
        </row>
        <row r="37">
          <cell r="C37" t="str">
            <v>Wynagrodzenia osobowe Suma</v>
          </cell>
          <cell r="E37">
            <v>7697063.410000002</v>
          </cell>
          <cell r="F37">
            <v>15899558.120000005</v>
          </cell>
          <cell r="G37">
            <v>24083127.64</v>
          </cell>
          <cell r="H37">
            <v>31483300.07</v>
          </cell>
          <cell r="I37">
            <v>38982065.95000001</v>
          </cell>
          <cell r="J37">
            <v>53258175.73999998</v>
          </cell>
          <cell r="K37">
            <v>61256602.23999999</v>
          </cell>
          <cell r="L37">
            <v>68177469.96000002</v>
          </cell>
          <cell r="M37">
            <v>79776029.27000004</v>
          </cell>
          <cell r="N37">
            <v>0</v>
          </cell>
          <cell r="O37">
            <v>0</v>
          </cell>
          <cell r="P37">
            <v>0</v>
          </cell>
          <cell r="Q37">
            <v>6353370.290000001</v>
          </cell>
          <cell r="R37">
            <v>12879255.28</v>
          </cell>
          <cell r="S37">
            <v>19576916.630000006</v>
          </cell>
          <cell r="T37">
            <v>25982052.810000006</v>
          </cell>
          <cell r="U37">
            <v>32723521.009999994</v>
          </cell>
          <cell r="V37">
            <v>46897887.78</v>
          </cell>
          <cell r="W37">
            <v>54289984.37999999</v>
          </cell>
          <cell r="X37">
            <v>62570417.37999997</v>
          </cell>
          <cell r="Y37">
            <v>73533334.64000002</v>
          </cell>
          <cell r="Z37">
            <v>80664737.75000003</v>
          </cell>
          <cell r="AA37">
            <v>88133324.11000003</v>
          </cell>
          <cell r="AB37">
            <v>106026559.91000003</v>
          </cell>
          <cell r="AC37">
            <v>8202494.710000001</v>
          </cell>
          <cell r="AD37">
            <v>8183569.519999994</v>
          </cell>
          <cell r="AE37">
            <v>7400172.430000015</v>
          </cell>
          <cell r="AF37">
            <v>7498765.879999984</v>
          </cell>
          <cell r="AG37">
            <v>14276109.790000021</v>
          </cell>
          <cell r="AH37">
            <v>7998426.5</v>
          </cell>
          <cell r="AI37">
            <v>6920867.719999991</v>
          </cell>
          <cell r="AJ37">
            <v>11598559.310000017</v>
          </cell>
          <cell r="AK37" t="e">
            <v>#NAME?</v>
          </cell>
          <cell r="AL37" t="e">
            <v>#NAME?</v>
          </cell>
          <cell r="AM37" t="e">
            <v>#NAME?</v>
          </cell>
        </row>
        <row r="38">
          <cell r="C38" t="str">
            <v>Zmiana stanu rezerw</v>
          </cell>
          <cell r="D38" t="str">
            <v>Na niewykorzystane urlopy wypoczynkowe</v>
          </cell>
          <cell r="G38">
            <v>33106.89</v>
          </cell>
          <cell r="H38">
            <v>33106.89</v>
          </cell>
          <cell r="I38">
            <v>33106.89</v>
          </cell>
          <cell r="J38">
            <v>3663254.64</v>
          </cell>
          <cell r="K38">
            <v>3663254.64</v>
          </cell>
          <cell r="L38">
            <v>3663254.64</v>
          </cell>
          <cell r="M38">
            <v>-2509944.86</v>
          </cell>
          <cell r="S38">
            <v>-365506.47</v>
          </cell>
          <cell r="T38">
            <v>-365506.47</v>
          </cell>
          <cell r="U38">
            <v>-365506.47</v>
          </cell>
          <cell r="V38">
            <v>1151434.93</v>
          </cell>
          <cell r="W38">
            <v>1151434.93</v>
          </cell>
          <cell r="X38">
            <v>1151434.93</v>
          </cell>
          <cell r="Y38">
            <v>-677857.79</v>
          </cell>
          <cell r="Z38">
            <v>-677857.79</v>
          </cell>
          <cell r="AA38">
            <v>-677857.79</v>
          </cell>
          <cell r="AB38">
            <v>-47596.37</v>
          </cell>
          <cell r="AC38">
            <v>0</v>
          </cell>
          <cell r="AD38">
            <v>33106.89</v>
          </cell>
          <cell r="AE38">
            <v>0</v>
          </cell>
          <cell r="AF38">
            <v>0</v>
          </cell>
          <cell r="AG38">
            <v>3630147.75</v>
          </cell>
          <cell r="AH38">
            <v>0</v>
          </cell>
          <cell r="AI38">
            <v>0</v>
          </cell>
          <cell r="AJ38">
            <v>-6173199.5</v>
          </cell>
          <cell r="AK38" t="e">
            <v>#NAME?</v>
          </cell>
          <cell r="AL38" t="e">
            <v>#NAME?</v>
          </cell>
          <cell r="AM38" t="e">
            <v>#NAME?</v>
          </cell>
        </row>
        <row r="39">
          <cell r="D39" t="str">
            <v>Na nagrody jubileuszowe i odprawy emerytalno-</v>
          </cell>
          <cell r="J39">
            <v>651489.76</v>
          </cell>
          <cell r="K39">
            <v>651489.76</v>
          </cell>
          <cell r="L39">
            <v>651489.76</v>
          </cell>
          <cell r="M39">
            <v>1128271.99</v>
          </cell>
          <cell r="V39">
            <v>1017273.14</v>
          </cell>
          <cell r="W39">
            <v>1017273.14</v>
          </cell>
          <cell r="X39">
            <v>1017273.14</v>
          </cell>
          <cell r="Y39">
            <v>-4227302.16</v>
          </cell>
          <cell r="Z39">
            <v>-4227302.16</v>
          </cell>
          <cell r="AA39">
            <v>-4227302.16</v>
          </cell>
          <cell r="AB39">
            <v>-5353721.16</v>
          </cell>
          <cell r="AC39">
            <v>0</v>
          </cell>
          <cell r="AD39">
            <v>0</v>
          </cell>
          <cell r="AE39">
            <v>0</v>
          </cell>
          <cell r="AF39">
            <v>0</v>
          </cell>
          <cell r="AG39">
            <v>651489.76</v>
          </cell>
          <cell r="AH39">
            <v>0</v>
          </cell>
          <cell r="AI39">
            <v>0</v>
          </cell>
          <cell r="AJ39">
            <v>476782.23</v>
          </cell>
          <cell r="AK39" t="e">
            <v>#NAME?</v>
          </cell>
          <cell r="AL39" t="e">
            <v>#NAME?</v>
          </cell>
          <cell r="AM39" t="e">
            <v>#NAME?</v>
          </cell>
        </row>
        <row r="40">
          <cell r="C40" t="str">
            <v>Zmiana stanu rezerw Suma</v>
          </cell>
          <cell r="G40">
            <v>33106.89</v>
          </cell>
          <cell r="H40">
            <v>33106.89</v>
          </cell>
          <cell r="I40">
            <v>33106.89</v>
          </cell>
          <cell r="J40">
            <v>4314744.4</v>
          </cell>
          <cell r="K40">
            <v>4314744.4</v>
          </cell>
          <cell r="L40">
            <v>4314744.4</v>
          </cell>
          <cell r="M40">
            <v>-1381672.87</v>
          </cell>
          <cell r="S40">
            <v>-365506.47</v>
          </cell>
          <cell r="T40">
            <v>-365506.47</v>
          </cell>
          <cell r="U40">
            <v>-365506.47</v>
          </cell>
          <cell r="V40">
            <v>2168708.07</v>
          </cell>
          <cell r="W40">
            <v>2168708.07</v>
          </cell>
          <cell r="X40">
            <v>2168708.07</v>
          </cell>
          <cell r="Y40">
            <v>-4905159.95</v>
          </cell>
          <cell r="Z40">
            <v>-4905159.95</v>
          </cell>
          <cell r="AA40">
            <v>-4905159.95</v>
          </cell>
          <cell r="AB40">
            <v>-5401317.53</v>
          </cell>
          <cell r="AC40">
            <v>0</v>
          </cell>
          <cell r="AD40">
            <v>33106.89</v>
          </cell>
          <cell r="AE40">
            <v>0</v>
          </cell>
          <cell r="AF40">
            <v>0</v>
          </cell>
          <cell r="AG40">
            <v>4281637.51</v>
          </cell>
          <cell r="AH40">
            <v>0</v>
          </cell>
          <cell r="AI40">
            <v>0</v>
          </cell>
          <cell r="AJ40">
            <v>-5696417.2700000005</v>
          </cell>
          <cell r="AK40" t="e">
            <v>#NAME?</v>
          </cell>
          <cell r="AL40" t="e">
            <v>#NAME?</v>
          </cell>
          <cell r="AM40" t="e">
            <v>#NAME?</v>
          </cell>
        </row>
        <row r="41">
          <cell r="B41" t="str">
            <v>Kadry Suma</v>
          </cell>
          <cell r="E41">
            <v>10466578.470000003</v>
          </cell>
          <cell r="F41">
            <v>21390497.1</v>
          </cell>
          <cell r="G41">
            <v>31940095.520000003</v>
          </cell>
          <cell r="H41">
            <v>41296939.48</v>
          </cell>
          <cell r="I41">
            <v>50786978.580000006</v>
          </cell>
          <cell r="J41">
            <v>72997884.5</v>
          </cell>
          <cell r="K41">
            <v>82750165.33</v>
          </cell>
          <cell r="L41">
            <v>92143977.31000003</v>
          </cell>
          <cell r="M41">
            <v>101012165.65000004</v>
          </cell>
          <cell r="N41">
            <v>0</v>
          </cell>
          <cell r="O41">
            <v>0</v>
          </cell>
          <cell r="P41">
            <v>0</v>
          </cell>
          <cell r="Q41">
            <v>9087928.18</v>
          </cell>
          <cell r="R41">
            <v>17833138.54</v>
          </cell>
          <cell r="S41">
            <v>26452065.410000004</v>
          </cell>
          <cell r="T41">
            <v>36578611.87</v>
          </cell>
          <cell r="U41">
            <v>45319294.8</v>
          </cell>
          <cell r="V41">
            <v>66396932.580000006</v>
          </cell>
          <cell r="W41">
            <v>76351120.83</v>
          </cell>
          <cell r="X41">
            <v>86513787.62999998</v>
          </cell>
          <cell r="Y41">
            <v>91737140.28000002</v>
          </cell>
          <cell r="Z41">
            <v>101427026.96000004</v>
          </cell>
          <cell r="AA41">
            <v>110559699.88000004</v>
          </cell>
          <cell r="AB41">
            <v>137185507.75000003</v>
          </cell>
          <cell r="AC41">
            <v>10923918.629999993</v>
          </cell>
          <cell r="AD41">
            <v>10549598.420000013</v>
          </cell>
          <cell r="AE41">
            <v>9356843.960000016</v>
          </cell>
          <cell r="AF41">
            <v>9490039.099999957</v>
          </cell>
          <cell r="AG41">
            <v>22210905.92</v>
          </cell>
          <cell r="AH41">
            <v>9752280.830000013</v>
          </cell>
          <cell r="AI41">
            <v>9393811.980000049</v>
          </cell>
          <cell r="AJ41">
            <v>8868188.339999944</v>
          </cell>
          <cell r="AK41" t="e">
            <v>#NAME?</v>
          </cell>
          <cell r="AL41" t="e">
            <v>#NAME?</v>
          </cell>
          <cell r="AM41" t="e">
            <v>#NAME?</v>
          </cell>
        </row>
        <row r="42">
          <cell r="B42" t="str">
            <v>Koszty floty samochodowej</v>
          </cell>
          <cell r="C42" t="str">
            <v>Koszty ryczałtów samochodowych</v>
          </cell>
          <cell r="D42" t="str">
            <v>Koszty ryczałtów samochodowych</v>
          </cell>
          <cell r="E42">
            <v>9314.21</v>
          </cell>
          <cell r="F42">
            <v>20057.94</v>
          </cell>
          <cell r="G42">
            <v>28860.42</v>
          </cell>
          <cell r="H42">
            <v>38521.5</v>
          </cell>
          <cell r="I42">
            <v>45021.76</v>
          </cell>
          <cell r="J42">
            <v>56350.66</v>
          </cell>
          <cell r="K42">
            <v>67759.08</v>
          </cell>
          <cell r="L42">
            <v>76861.71</v>
          </cell>
          <cell r="M42">
            <v>86283.45</v>
          </cell>
          <cell r="Q42">
            <v>6255.38</v>
          </cell>
          <cell r="R42">
            <v>14112.07</v>
          </cell>
          <cell r="S42">
            <v>21330.4</v>
          </cell>
          <cell r="T42">
            <v>28313.34</v>
          </cell>
          <cell r="U42">
            <v>37240.13</v>
          </cell>
          <cell r="V42">
            <v>45018.37</v>
          </cell>
          <cell r="W42">
            <v>52689.68</v>
          </cell>
          <cell r="X42">
            <v>59847.37</v>
          </cell>
          <cell r="Y42">
            <v>67005.05</v>
          </cell>
          <cell r="Z42">
            <v>78620.59</v>
          </cell>
          <cell r="AA42">
            <v>88106.06</v>
          </cell>
          <cell r="AB42">
            <v>98335.21</v>
          </cell>
          <cell r="AC42">
            <v>10743.73</v>
          </cell>
          <cell r="AD42">
            <v>8802.48</v>
          </cell>
          <cell r="AE42">
            <v>9661.079999999994</v>
          </cell>
          <cell r="AF42">
            <v>6500.26</v>
          </cell>
          <cell r="AG42">
            <v>11328.9</v>
          </cell>
          <cell r="AH42">
            <v>11408.42</v>
          </cell>
          <cell r="AI42">
            <v>9102.62999999999</v>
          </cell>
          <cell r="AJ42">
            <v>9421.74</v>
          </cell>
          <cell r="AK42" t="e">
            <v>#NAME?</v>
          </cell>
          <cell r="AL42" t="e">
            <v>#NAME?</v>
          </cell>
          <cell r="AM42" t="e">
            <v>#NAME?</v>
          </cell>
        </row>
        <row r="43">
          <cell r="C43" t="str">
            <v>Koszty ryczałtów samochodowych Suma</v>
          </cell>
          <cell r="E43">
            <v>9314.21</v>
          </cell>
          <cell r="F43">
            <v>20057.94</v>
          </cell>
          <cell r="G43">
            <v>28860.42</v>
          </cell>
          <cell r="H43">
            <v>38521.5</v>
          </cell>
          <cell r="I43">
            <v>45021.76</v>
          </cell>
          <cell r="J43">
            <v>56350.66</v>
          </cell>
          <cell r="K43">
            <v>67759.08</v>
          </cell>
          <cell r="L43">
            <v>76861.71</v>
          </cell>
          <cell r="M43">
            <v>86283.45</v>
          </cell>
          <cell r="Q43">
            <v>6255.38</v>
          </cell>
          <cell r="R43">
            <v>14112.07</v>
          </cell>
          <cell r="S43">
            <v>21330.4</v>
          </cell>
          <cell r="T43">
            <v>28313.34</v>
          </cell>
          <cell r="U43">
            <v>37240.13</v>
          </cell>
          <cell r="V43">
            <v>45018.37</v>
          </cell>
          <cell r="W43">
            <v>52689.68</v>
          </cell>
          <cell r="X43">
            <v>59847.37</v>
          </cell>
          <cell r="Y43">
            <v>67005.05</v>
          </cell>
          <cell r="Z43">
            <v>78620.59</v>
          </cell>
          <cell r="AA43">
            <v>88106.06</v>
          </cell>
          <cell r="AB43">
            <v>98335.21</v>
          </cell>
          <cell r="AC43">
            <v>10743.73</v>
          </cell>
          <cell r="AD43">
            <v>8802.48</v>
          </cell>
          <cell r="AE43">
            <v>9661.079999999994</v>
          </cell>
          <cell r="AF43">
            <v>6500.26</v>
          </cell>
          <cell r="AG43">
            <v>11328.9</v>
          </cell>
          <cell r="AH43">
            <v>11408.42</v>
          </cell>
          <cell r="AI43">
            <v>9102.62999999999</v>
          </cell>
          <cell r="AJ43">
            <v>9421.74</v>
          </cell>
          <cell r="AK43" t="e">
            <v>#NAME?</v>
          </cell>
          <cell r="AL43" t="e">
            <v>#NAME?</v>
          </cell>
          <cell r="AM43" t="e">
            <v>#NAME?</v>
          </cell>
        </row>
        <row r="44">
          <cell r="C44" t="str">
            <v>Pozostałe koszty utrzymania floty</v>
          </cell>
          <cell r="D44" t="str">
            <v>Koszty myjni</v>
          </cell>
          <cell r="E44">
            <v>7086.2</v>
          </cell>
          <cell r="F44">
            <v>21121.57</v>
          </cell>
          <cell r="G44">
            <v>28286.95</v>
          </cell>
          <cell r="H44">
            <v>28751.29</v>
          </cell>
          <cell r="I44">
            <v>28890.49</v>
          </cell>
          <cell r="J44">
            <v>35849.7</v>
          </cell>
          <cell r="K44">
            <v>50730.95</v>
          </cell>
          <cell r="L44">
            <v>51176.65</v>
          </cell>
          <cell r="M44">
            <v>60537.54</v>
          </cell>
          <cell r="Q44">
            <v>1259.81</v>
          </cell>
          <cell r="R44">
            <v>5988.63</v>
          </cell>
          <cell r="S44">
            <v>18854.63</v>
          </cell>
          <cell r="T44">
            <v>25410.53</v>
          </cell>
          <cell r="U44">
            <v>30978.62</v>
          </cell>
          <cell r="V44">
            <v>22168.39</v>
          </cell>
          <cell r="W44">
            <v>28212.95</v>
          </cell>
          <cell r="X44">
            <v>34508.15</v>
          </cell>
          <cell r="Y44">
            <v>39475.62</v>
          </cell>
          <cell r="Z44">
            <v>40313.32</v>
          </cell>
          <cell r="AA44">
            <v>40619.42</v>
          </cell>
          <cell r="AB44">
            <v>57871.18</v>
          </cell>
          <cell r="AC44">
            <v>14035.37</v>
          </cell>
          <cell r="AD44">
            <v>7165.380000000019</v>
          </cell>
          <cell r="AE44">
            <v>464.3399999999965</v>
          </cell>
          <cell r="AF44">
            <v>139.1999999999971</v>
          </cell>
          <cell r="AG44">
            <v>6959.21</v>
          </cell>
          <cell r="AH44">
            <v>14881.25</v>
          </cell>
          <cell r="AI44">
            <v>445.70000000000437</v>
          </cell>
          <cell r="AJ44">
            <v>9360.89</v>
          </cell>
          <cell r="AK44" t="e">
            <v>#NAME?</v>
          </cell>
          <cell r="AL44" t="e">
            <v>#NAME?</v>
          </cell>
          <cell r="AM44" t="e">
            <v>#NAME?</v>
          </cell>
        </row>
        <row r="45">
          <cell r="D45" t="str">
            <v>Koszty parkingów</v>
          </cell>
          <cell r="E45">
            <v>6626</v>
          </cell>
          <cell r="F45">
            <v>16106.04</v>
          </cell>
          <cell r="G45">
            <v>24228.04</v>
          </cell>
          <cell r="H45">
            <v>30646.04</v>
          </cell>
          <cell r="I45">
            <v>35647.11</v>
          </cell>
          <cell r="J45">
            <v>44749.51</v>
          </cell>
          <cell r="K45">
            <v>52511.51</v>
          </cell>
          <cell r="L45">
            <v>60272.51</v>
          </cell>
          <cell r="M45">
            <v>67489.99</v>
          </cell>
          <cell r="Q45">
            <v>6500</v>
          </cell>
          <cell r="R45">
            <v>56308.4</v>
          </cell>
          <cell r="S45">
            <v>62413.2</v>
          </cell>
          <cell r="T45">
            <v>30829.8</v>
          </cell>
          <cell r="U45">
            <v>38127.8</v>
          </cell>
          <cell r="V45">
            <v>46146.8</v>
          </cell>
          <cell r="W45">
            <v>54952.88</v>
          </cell>
          <cell r="X45">
            <v>60672.88</v>
          </cell>
          <cell r="Y45">
            <v>70134.88</v>
          </cell>
          <cell r="Z45">
            <v>76417.88</v>
          </cell>
          <cell r="AA45">
            <v>79897.88</v>
          </cell>
          <cell r="AB45">
            <v>91812.88</v>
          </cell>
          <cell r="AC45">
            <v>9480.04</v>
          </cell>
          <cell r="AD45">
            <v>8122</v>
          </cell>
          <cell r="AE45">
            <v>6418</v>
          </cell>
          <cell r="AF45">
            <v>5001.07</v>
          </cell>
          <cell r="AG45">
            <v>9102.4</v>
          </cell>
          <cell r="AH45">
            <v>7762</v>
          </cell>
          <cell r="AI45">
            <v>7761</v>
          </cell>
          <cell r="AJ45">
            <v>7217.479999999989</v>
          </cell>
          <cell r="AK45" t="e">
            <v>#NAME?</v>
          </cell>
          <cell r="AL45" t="e">
            <v>#NAME?</v>
          </cell>
          <cell r="AM45" t="e">
            <v>#NAME?</v>
          </cell>
        </row>
        <row r="46">
          <cell r="D46" t="str">
            <v>Materiały eksploatacyjne do samochodów</v>
          </cell>
          <cell r="E46">
            <v>13844.15</v>
          </cell>
          <cell r="F46">
            <v>21482.67</v>
          </cell>
          <cell r="G46">
            <v>57724.1</v>
          </cell>
          <cell r="H46">
            <v>42688.77</v>
          </cell>
          <cell r="I46">
            <v>53781.35</v>
          </cell>
          <cell r="J46">
            <v>61974.8</v>
          </cell>
          <cell r="K46">
            <v>75512.68</v>
          </cell>
          <cell r="L46">
            <v>84336.24</v>
          </cell>
          <cell r="M46">
            <v>93290.55</v>
          </cell>
          <cell r="Q46">
            <v>5612.35</v>
          </cell>
          <cell r="R46">
            <v>8998.82</v>
          </cell>
          <cell r="S46">
            <v>26798.66</v>
          </cell>
          <cell r="T46">
            <v>40918.66</v>
          </cell>
          <cell r="U46">
            <v>64037.53</v>
          </cell>
          <cell r="V46">
            <v>88116.8</v>
          </cell>
          <cell r="W46">
            <v>97140.49</v>
          </cell>
          <cell r="X46">
            <v>100012.56</v>
          </cell>
          <cell r="Y46">
            <v>107481.3</v>
          </cell>
          <cell r="Z46">
            <v>120553.13</v>
          </cell>
          <cell r="AA46">
            <v>126420.42</v>
          </cell>
          <cell r="AB46">
            <v>163027.07</v>
          </cell>
          <cell r="AC46">
            <v>7638.520000000008</v>
          </cell>
          <cell r="AD46">
            <v>36241.43</v>
          </cell>
          <cell r="AE46">
            <v>-15035.33</v>
          </cell>
          <cell r="AF46">
            <v>11092.58</v>
          </cell>
          <cell r="AG46">
            <v>8193.45</v>
          </cell>
          <cell r="AH46">
            <v>13537.88</v>
          </cell>
          <cell r="AI46">
            <v>8823.56</v>
          </cell>
          <cell r="AJ46">
            <v>8954.31</v>
          </cell>
          <cell r="AK46" t="e">
            <v>#NAME?</v>
          </cell>
          <cell r="AL46" t="e">
            <v>#NAME?</v>
          </cell>
          <cell r="AM46" t="e">
            <v>#NAME?</v>
          </cell>
        </row>
        <row r="47">
          <cell r="D47" t="str">
            <v>Ubezpieczenia floty</v>
          </cell>
          <cell r="E47">
            <v>33554.74</v>
          </cell>
          <cell r="F47">
            <v>67109.48</v>
          </cell>
          <cell r="G47">
            <v>100664.22</v>
          </cell>
          <cell r="H47">
            <v>134218.96</v>
          </cell>
          <cell r="I47">
            <v>167773.7</v>
          </cell>
          <cell r="J47">
            <v>197257.81</v>
          </cell>
          <cell r="K47">
            <v>226082.11</v>
          </cell>
          <cell r="L47">
            <v>254271.41</v>
          </cell>
          <cell r="M47">
            <v>280839.3</v>
          </cell>
          <cell r="Q47">
            <v>25619.07</v>
          </cell>
          <cell r="R47">
            <v>52250.15</v>
          </cell>
          <cell r="S47">
            <v>77711.9</v>
          </cell>
          <cell r="T47">
            <v>103330.98</v>
          </cell>
          <cell r="U47">
            <v>128950.06</v>
          </cell>
          <cell r="V47">
            <v>155630.12</v>
          </cell>
          <cell r="W47">
            <v>155630.12</v>
          </cell>
          <cell r="X47">
            <v>215043.03</v>
          </cell>
          <cell r="Y47">
            <v>248737.85</v>
          </cell>
          <cell r="Z47">
            <v>282432.59</v>
          </cell>
          <cell r="AA47">
            <v>316127.33</v>
          </cell>
          <cell r="AB47">
            <v>349682.07</v>
          </cell>
          <cell r="AC47">
            <v>33554.74</v>
          </cell>
          <cell r="AD47">
            <v>33554.74</v>
          </cell>
          <cell r="AE47">
            <v>33554.74</v>
          </cell>
          <cell r="AF47">
            <v>33554.74</v>
          </cell>
          <cell r="AG47">
            <v>29484.11</v>
          </cell>
          <cell r="AH47">
            <v>28824.3</v>
          </cell>
          <cell r="AI47">
            <v>28189.3</v>
          </cell>
          <cell r="AJ47">
            <v>26567.889999999927</v>
          </cell>
          <cell r="AK47" t="e">
            <v>#NAME?</v>
          </cell>
          <cell r="AL47" t="e">
            <v>#NAME?</v>
          </cell>
          <cell r="AM47" t="e">
            <v>#NAME?</v>
          </cell>
        </row>
        <row r="48">
          <cell r="D48" t="str">
            <v>Usługi remontowe,naprawa,kons samochodów</v>
          </cell>
          <cell r="E48">
            <v>7465.64</v>
          </cell>
          <cell r="F48">
            <v>8729.01</v>
          </cell>
          <cell r="G48">
            <v>27416.85</v>
          </cell>
          <cell r="H48">
            <v>33250.75</v>
          </cell>
          <cell r="I48">
            <v>42671.19</v>
          </cell>
          <cell r="J48">
            <v>56214.49</v>
          </cell>
          <cell r="K48">
            <v>70829.22</v>
          </cell>
          <cell r="L48">
            <v>80027.17</v>
          </cell>
          <cell r="M48">
            <v>93413.55</v>
          </cell>
          <cell r="Q48">
            <v>29804.49</v>
          </cell>
          <cell r="R48">
            <v>31138.73</v>
          </cell>
          <cell r="S48">
            <v>41986.55</v>
          </cell>
          <cell r="T48">
            <v>53349.81</v>
          </cell>
          <cell r="U48">
            <v>61790.47</v>
          </cell>
          <cell r="V48">
            <v>63165.92</v>
          </cell>
          <cell r="W48">
            <v>75123.13</v>
          </cell>
          <cell r="X48">
            <v>78264.21</v>
          </cell>
          <cell r="Y48">
            <v>92040.51</v>
          </cell>
          <cell r="Z48">
            <v>95931.96</v>
          </cell>
          <cell r="AA48">
            <v>100280.58</v>
          </cell>
          <cell r="AB48">
            <v>120236.47</v>
          </cell>
          <cell r="AC48">
            <v>1263.37</v>
          </cell>
          <cell r="AD48">
            <v>18687.84</v>
          </cell>
          <cell r="AE48">
            <v>5833.9</v>
          </cell>
          <cell r="AF48">
            <v>9420.439999999988</v>
          </cell>
          <cell r="AG48">
            <v>13543.3</v>
          </cell>
          <cell r="AH48">
            <v>14614.73</v>
          </cell>
          <cell r="AI48">
            <v>9197.950000000012</v>
          </cell>
          <cell r="AJ48">
            <v>13386.38</v>
          </cell>
          <cell r="AK48" t="e">
            <v>#NAME?</v>
          </cell>
          <cell r="AL48" t="e">
            <v>#NAME?</v>
          </cell>
          <cell r="AM48" t="e">
            <v>#NAME?</v>
          </cell>
        </row>
        <row r="49">
          <cell r="D49" t="str">
            <v>Limit drobne wydatki na użytkowanie samochodu</v>
          </cell>
          <cell r="S49">
            <v>1310.02</v>
          </cell>
          <cell r="AC49">
            <v>0</v>
          </cell>
          <cell r="AD49">
            <v>0</v>
          </cell>
          <cell r="AE49">
            <v>0</v>
          </cell>
          <cell r="AF49">
            <v>0</v>
          </cell>
          <cell r="AG49">
            <v>0</v>
          </cell>
          <cell r="AH49">
            <v>0</v>
          </cell>
          <cell r="AI49">
            <v>0</v>
          </cell>
          <cell r="AJ49">
            <v>0</v>
          </cell>
          <cell r="AK49" t="e">
            <v>#NAME?</v>
          </cell>
          <cell r="AL49" t="e">
            <v>#NAME?</v>
          </cell>
          <cell r="AM49" t="e">
            <v>#NAME?</v>
          </cell>
        </row>
        <row r="50">
          <cell r="C50" t="str">
            <v>Pozostałe koszty utrzymania floty Suma</v>
          </cell>
          <cell r="E50">
            <v>68576.73</v>
          </cell>
          <cell r="F50">
            <v>134548.77</v>
          </cell>
          <cell r="G50">
            <v>238320.16</v>
          </cell>
          <cell r="H50">
            <v>269555.81</v>
          </cell>
          <cell r="I50">
            <v>328763.84</v>
          </cell>
          <cell r="J50">
            <v>396046.31</v>
          </cell>
          <cell r="K50">
            <v>475666.47</v>
          </cell>
          <cell r="L50">
            <v>530083.98</v>
          </cell>
          <cell r="M50">
            <v>595570.93</v>
          </cell>
          <cell r="Q50">
            <v>68795.72</v>
          </cell>
          <cell r="R50">
            <v>154684.73</v>
          </cell>
          <cell r="S50">
            <v>229074.96</v>
          </cell>
          <cell r="T50">
            <v>253839.78</v>
          </cell>
          <cell r="U50">
            <v>323884.48</v>
          </cell>
          <cell r="V50">
            <v>375228.03</v>
          </cell>
          <cell r="W50">
            <v>411059.57</v>
          </cell>
          <cell r="X50">
            <v>488500.83</v>
          </cell>
          <cell r="Y50">
            <v>557870.16</v>
          </cell>
          <cell r="Z50">
            <v>615648.88</v>
          </cell>
          <cell r="AA50">
            <v>663345.63</v>
          </cell>
          <cell r="AB50">
            <v>782629.67</v>
          </cell>
          <cell r="AC50">
            <v>65972.04</v>
          </cell>
          <cell r="AD50">
            <v>103771.39</v>
          </cell>
          <cell r="AE50">
            <v>31235.650000000052</v>
          </cell>
          <cell r="AF50">
            <v>59208.0300000002</v>
          </cell>
          <cell r="AG50">
            <v>67282.47</v>
          </cell>
          <cell r="AH50">
            <v>79620.16000000009</v>
          </cell>
          <cell r="AI50">
            <v>54417.51000000007</v>
          </cell>
          <cell r="AJ50">
            <v>65486.95</v>
          </cell>
          <cell r="AK50" t="e">
            <v>#NAME?</v>
          </cell>
          <cell r="AL50" t="e">
            <v>#NAME?</v>
          </cell>
          <cell r="AM50" t="e">
            <v>#NAME?</v>
          </cell>
        </row>
        <row r="51">
          <cell r="C51" t="str">
            <v>Zużycie paliwa</v>
          </cell>
          <cell r="D51" t="str">
            <v>Zużycie paliwa</v>
          </cell>
          <cell r="E51">
            <v>42124.1</v>
          </cell>
          <cell r="F51">
            <v>55987.64</v>
          </cell>
          <cell r="G51">
            <v>180682.25</v>
          </cell>
          <cell r="H51">
            <v>238144.48</v>
          </cell>
          <cell r="I51">
            <v>268185.77</v>
          </cell>
          <cell r="J51">
            <v>350115.55</v>
          </cell>
          <cell r="K51">
            <v>406462.66</v>
          </cell>
          <cell r="L51">
            <v>440047.93</v>
          </cell>
          <cell r="M51">
            <v>499790.2</v>
          </cell>
          <cell r="Q51">
            <v>47290.86</v>
          </cell>
          <cell r="R51">
            <v>69737.47</v>
          </cell>
          <cell r="S51">
            <v>140038.37</v>
          </cell>
          <cell r="T51">
            <v>164877.6</v>
          </cell>
          <cell r="U51">
            <v>191494.1</v>
          </cell>
          <cell r="V51">
            <v>233846.54</v>
          </cell>
          <cell r="W51">
            <v>322994.1</v>
          </cell>
          <cell r="X51">
            <v>324810.67</v>
          </cell>
          <cell r="Y51">
            <v>437887.79</v>
          </cell>
          <cell r="Z51">
            <v>505772.7</v>
          </cell>
          <cell r="AA51">
            <v>537010.17</v>
          </cell>
          <cell r="AB51">
            <v>635590.52</v>
          </cell>
          <cell r="AC51">
            <v>13863.54</v>
          </cell>
          <cell r="AD51">
            <v>124694.61</v>
          </cell>
          <cell r="AE51">
            <v>57462.23</v>
          </cell>
          <cell r="AF51">
            <v>30041.290000000095</v>
          </cell>
          <cell r="AG51">
            <v>81929.78</v>
          </cell>
          <cell r="AH51">
            <v>56347.1100000001</v>
          </cell>
          <cell r="AI51">
            <v>33585.2699999999</v>
          </cell>
          <cell r="AJ51">
            <v>59742.27</v>
          </cell>
          <cell r="AK51" t="e">
            <v>#NAME?</v>
          </cell>
          <cell r="AL51" t="e">
            <v>#NAME?</v>
          </cell>
          <cell r="AM51" t="e">
            <v>#NAME?</v>
          </cell>
        </row>
        <row r="52">
          <cell r="C52" t="str">
            <v>Zużycie paliwa Suma</v>
          </cell>
          <cell r="E52">
            <v>42124.1</v>
          </cell>
          <cell r="F52">
            <v>55987.64</v>
          </cell>
          <cell r="G52">
            <v>180682.25</v>
          </cell>
          <cell r="H52">
            <v>238144.48</v>
          </cell>
          <cell r="I52">
            <v>268185.77</v>
          </cell>
          <cell r="J52">
            <v>350115.55</v>
          </cell>
          <cell r="K52">
            <v>406462.66</v>
          </cell>
          <cell r="L52">
            <v>440047.93</v>
          </cell>
          <cell r="M52">
            <v>499790.2</v>
          </cell>
          <cell r="Q52">
            <v>47290.86</v>
          </cell>
          <cell r="R52">
            <v>69737.47</v>
          </cell>
          <cell r="S52">
            <v>140038.37</v>
          </cell>
          <cell r="T52">
            <v>164877.6</v>
          </cell>
          <cell r="U52">
            <v>191494.1</v>
          </cell>
          <cell r="V52">
            <v>233846.54</v>
          </cell>
          <cell r="W52">
            <v>322994.1</v>
          </cell>
          <cell r="X52">
            <v>324810.67</v>
          </cell>
          <cell r="Y52">
            <v>437887.79</v>
          </cell>
          <cell r="Z52">
            <v>505772.7</v>
          </cell>
          <cell r="AA52">
            <v>537010.17</v>
          </cell>
          <cell r="AB52">
            <v>635590.52</v>
          </cell>
          <cell r="AC52">
            <v>13863.54</v>
          </cell>
          <cell r="AD52">
            <v>124694.61</v>
          </cell>
          <cell r="AE52">
            <v>57462.23</v>
          </cell>
          <cell r="AF52">
            <v>30041.290000000095</v>
          </cell>
          <cell r="AG52">
            <v>81929.78</v>
          </cell>
          <cell r="AH52">
            <v>56347.1100000001</v>
          </cell>
          <cell r="AI52">
            <v>33585.2699999999</v>
          </cell>
          <cell r="AJ52">
            <v>59742.27</v>
          </cell>
          <cell r="AK52" t="e">
            <v>#NAME?</v>
          </cell>
          <cell r="AL52" t="e">
            <v>#NAME?</v>
          </cell>
          <cell r="AM52" t="e">
            <v>#NAME?</v>
          </cell>
        </row>
        <row r="53">
          <cell r="B53" t="str">
            <v>Koszty floty samochodowej Suma</v>
          </cell>
          <cell r="E53">
            <v>120015.04</v>
          </cell>
          <cell r="F53">
            <v>210594.35</v>
          </cell>
          <cell r="G53">
            <v>447862.83</v>
          </cell>
          <cell r="H53">
            <v>546221.79</v>
          </cell>
          <cell r="I53">
            <v>641971.37</v>
          </cell>
          <cell r="J53">
            <v>802512.52</v>
          </cell>
          <cell r="K53">
            <v>949888.21</v>
          </cell>
          <cell r="L53">
            <v>1046993.62</v>
          </cell>
          <cell r="M53">
            <v>1181644.58</v>
          </cell>
          <cell r="Q53">
            <v>122341.96</v>
          </cell>
          <cell r="R53">
            <v>238534.27</v>
          </cell>
          <cell r="S53">
            <v>390443.73</v>
          </cell>
          <cell r="T53">
            <v>447030.72</v>
          </cell>
          <cell r="U53">
            <v>552618.71</v>
          </cell>
          <cell r="V53">
            <v>654092.94</v>
          </cell>
          <cell r="W53">
            <v>786743.35</v>
          </cell>
          <cell r="X53">
            <v>873158.87</v>
          </cell>
          <cell r="Y53">
            <v>1062763</v>
          </cell>
          <cell r="Z53">
            <v>1200042.17</v>
          </cell>
          <cell r="AA53">
            <v>1288461.86</v>
          </cell>
          <cell r="AB53">
            <v>1516555.4</v>
          </cell>
          <cell r="AC53">
            <v>90579.30999999991</v>
          </cell>
          <cell r="AD53">
            <v>237268.48</v>
          </cell>
          <cell r="AE53">
            <v>98358.96000000025</v>
          </cell>
          <cell r="AF53">
            <v>95749.57999999984</v>
          </cell>
          <cell r="AG53">
            <v>160541.15</v>
          </cell>
          <cell r="AH53">
            <v>147375.69</v>
          </cell>
          <cell r="AI53">
            <v>97105.41000000027</v>
          </cell>
          <cell r="AJ53">
            <v>134650.96</v>
          </cell>
          <cell r="AK53" t="e">
            <v>#NAME?</v>
          </cell>
          <cell r="AL53" t="e">
            <v>#NAME?</v>
          </cell>
          <cell r="AM53" t="e">
            <v>#NAME?</v>
          </cell>
        </row>
        <row r="54">
          <cell r="B54" t="str">
            <v>Koszty IT</v>
          </cell>
          <cell r="C54" t="str">
            <v>Materiały eksploatacyjne do komputerów</v>
          </cell>
          <cell r="D54" t="str">
            <v>Przedmioty o niskiej wart. (IT)</v>
          </cell>
          <cell r="E54">
            <v>1287.22</v>
          </cell>
          <cell r="F54">
            <v>1287.22</v>
          </cell>
          <cell r="G54">
            <v>2155.43</v>
          </cell>
          <cell r="H54">
            <v>2155.43</v>
          </cell>
          <cell r="I54">
            <v>11389.61</v>
          </cell>
          <cell r="J54">
            <v>11389.61</v>
          </cell>
          <cell r="K54">
            <v>22867.17</v>
          </cell>
          <cell r="L54">
            <v>27685.56</v>
          </cell>
          <cell r="M54">
            <v>30494.79</v>
          </cell>
          <cell r="Q54">
            <v>904.81</v>
          </cell>
          <cell r="R54">
            <v>5730.7</v>
          </cell>
          <cell r="S54">
            <v>8901.1</v>
          </cell>
          <cell r="T54">
            <v>5295.49</v>
          </cell>
          <cell r="U54">
            <v>9500.83</v>
          </cell>
          <cell r="V54">
            <v>9500.83</v>
          </cell>
          <cell r="W54">
            <v>23471.05</v>
          </cell>
          <cell r="X54">
            <v>23471.05</v>
          </cell>
          <cell r="Y54">
            <v>42468.05</v>
          </cell>
          <cell r="Z54">
            <v>45847.45</v>
          </cell>
          <cell r="AA54">
            <v>48346.45</v>
          </cell>
          <cell r="AB54">
            <v>88227.77</v>
          </cell>
          <cell r="AC54">
            <v>0</v>
          </cell>
          <cell r="AD54">
            <v>868.21</v>
          </cell>
          <cell r="AE54">
            <v>0</v>
          </cell>
          <cell r="AF54">
            <v>9234.18</v>
          </cell>
          <cell r="AG54">
            <v>0</v>
          </cell>
          <cell r="AH54">
            <v>11477.56</v>
          </cell>
          <cell r="AI54">
            <v>4818.39</v>
          </cell>
          <cell r="AJ54">
            <v>2809.23</v>
          </cell>
          <cell r="AK54" t="e">
            <v>#NAME?</v>
          </cell>
          <cell r="AL54" t="e">
            <v>#NAME?</v>
          </cell>
          <cell r="AM54" t="e">
            <v>#NAME?</v>
          </cell>
        </row>
        <row r="55">
          <cell r="D55" t="str">
            <v>Zużycie mat eksploat do komputerów</v>
          </cell>
          <cell r="E55">
            <v>53.11</v>
          </cell>
          <cell r="F55">
            <v>53.11</v>
          </cell>
          <cell r="G55">
            <v>3458.64</v>
          </cell>
          <cell r="H55">
            <v>4154.87</v>
          </cell>
          <cell r="I55">
            <v>29289.31</v>
          </cell>
          <cell r="J55">
            <v>29493.81</v>
          </cell>
          <cell r="K55">
            <v>33927.58</v>
          </cell>
          <cell r="L55">
            <v>33927.58</v>
          </cell>
          <cell r="M55">
            <v>34150.84</v>
          </cell>
          <cell r="Q55">
            <v>4747.06</v>
          </cell>
          <cell r="R55">
            <v>24750</v>
          </cell>
          <cell r="S55">
            <v>46717.27</v>
          </cell>
          <cell r="T55">
            <v>46717.27</v>
          </cell>
          <cell r="U55">
            <v>144020.49</v>
          </cell>
          <cell r="V55">
            <v>144020.49</v>
          </cell>
          <cell r="W55">
            <v>206476.29</v>
          </cell>
          <cell r="X55">
            <v>207102.92</v>
          </cell>
          <cell r="Y55">
            <v>207102.92</v>
          </cell>
          <cell r="Z55">
            <v>460632.31</v>
          </cell>
          <cell r="AA55">
            <v>478668.78</v>
          </cell>
          <cell r="AB55">
            <v>494431.23</v>
          </cell>
          <cell r="AC55">
            <v>0</v>
          </cell>
          <cell r="AD55">
            <v>3405.53</v>
          </cell>
          <cell r="AE55">
            <v>696.23</v>
          </cell>
          <cell r="AF55">
            <v>25134.44</v>
          </cell>
          <cell r="AG55">
            <v>204.5</v>
          </cell>
          <cell r="AH55">
            <v>4433.77</v>
          </cell>
          <cell r="AI55">
            <v>0</v>
          </cell>
          <cell r="AJ55">
            <v>223.26000000000204</v>
          </cell>
          <cell r="AK55" t="e">
            <v>#NAME?</v>
          </cell>
          <cell r="AL55" t="e">
            <v>#NAME?</v>
          </cell>
          <cell r="AM55" t="e">
            <v>#NAME?</v>
          </cell>
        </row>
        <row r="56">
          <cell r="C56" t="str">
            <v>Materiały eksploatacyjne do komputerów Suma</v>
          </cell>
          <cell r="E56">
            <v>1340.33</v>
          </cell>
          <cell r="F56">
            <v>1340.33</v>
          </cell>
          <cell r="G56">
            <v>5614.07</v>
          </cell>
          <cell r="H56">
            <v>6310.3</v>
          </cell>
          <cell r="I56">
            <v>40678.92</v>
          </cell>
          <cell r="J56">
            <v>40883.42</v>
          </cell>
          <cell r="K56">
            <v>56794.75</v>
          </cell>
          <cell r="L56">
            <v>61613.14</v>
          </cell>
          <cell r="M56">
            <v>64645.63</v>
          </cell>
          <cell r="Q56">
            <v>5651.87</v>
          </cell>
          <cell r="R56">
            <v>30480.7</v>
          </cell>
          <cell r="S56">
            <v>55618.37</v>
          </cell>
          <cell r="T56">
            <v>52012.76</v>
          </cell>
          <cell r="U56">
            <v>153521.32</v>
          </cell>
          <cell r="V56">
            <v>153521.32</v>
          </cell>
          <cell r="W56">
            <v>229947.34</v>
          </cell>
          <cell r="X56">
            <v>230573.97</v>
          </cell>
          <cell r="Y56">
            <v>249570.97</v>
          </cell>
          <cell r="Z56">
            <v>506479.76</v>
          </cell>
          <cell r="AA56">
            <v>527015.23</v>
          </cell>
          <cell r="AB56">
            <v>582659</v>
          </cell>
          <cell r="AC56">
            <v>0</v>
          </cell>
          <cell r="AD56">
            <v>4273.74</v>
          </cell>
          <cell r="AE56">
            <v>696.23</v>
          </cell>
          <cell r="AF56">
            <v>34368.62</v>
          </cell>
          <cell r="AG56">
            <v>204.5</v>
          </cell>
          <cell r="AH56">
            <v>15911.33</v>
          </cell>
          <cell r="AI56">
            <v>4818.39</v>
          </cell>
          <cell r="AJ56">
            <v>3032.4900000000052</v>
          </cell>
          <cell r="AK56" t="e">
            <v>#NAME?</v>
          </cell>
          <cell r="AL56" t="e">
            <v>#NAME?</v>
          </cell>
          <cell r="AM56" t="e">
            <v>#NAME?</v>
          </cell>
        </row>
        <row r="57">
          <cell r="C57" t="str">
            <v>Opłaty serwisowe, asysta techniczna, opłaty l</v>
          </cell>
          <cell r="D57" t="str">
            <v>Opłaty serwisowe, asysta techn i opłaty lic</v>
          </cell>
          <cell r="E57">
            <v>1431523.11</v>
          </cell>
          <cell r="F57">
            <v>2126988.18</v>
          </cell>
          <cell r="G57">
            <v>2727116.89</v>
          </cell>
          <cell r="H57">
            <v>4146805.17</v>
          </cell>
          <cell r="I57">
            <v>5221083.64</v>
          </cell>
          <cell r="J57">
            <v>5490174.220000001</v>
          </cell>
          <cell r="K57">
            <v>6305860.1000000015</v>
          </cell>
          <cell r="L57">
            <v>6341727.780000001</v>
          </cell>
          <cell r="M57">
            <v>7498197.410000001</v>
          </cell>
          <cell r="Q57">
            <v>1342006.75</v>
          </cell>
          <cell r="R57">
            <v>2189506.56</v>
          </cell>
          <cell r="S57">
            <v>3204155.48</v>
          </cell>
          <cell r="T57">
            <v>3990064.17</v>
          </cell>
          <cell r="U57">
            <v>6163744.14</v>
          </cell>
          <cell r="V57">
            <v>6680478.21</v>
          </cell>
          <cell r="W57">
            <v>7873423.369999999</v>
          </cell>
          <cell r="X57">
            <v>8104027.93</v>
          </cell>
          <cell r="Y57">
            <v>10596014.96</v>
          </cell>
          <cell r="Z57">
            <v>11259118.63</v>
          </cell>
          <cell r="AA57">
            <v>11863131.950000001</v>
          </cell>
          <cell r="AB57">
            <v>12540640.22</v>
          </cell>
          <cell r="AC57">
            <v>695465.07</v>
          </cell>
          <cell r="AD57">
            <v>600128.7099999995</v>
          </cell>
          <cell r="AE57">
            <v>1419688.28</v>
          </cell>
          <cell r="AF57">
            <v>1074278.47</v>
          </cell>
          <cell r="AG57">
            <v>269090.58</v>
          </cell>
          <cell r="AH57">
            <v>815685.8800000008</v>
          </cell>
          <cell r="AI57">
            <v>35867.6799999997</v>
          </cell>
          <cell r="AJ57">
            <v>1156469.63</v>
          </cell>
          <cell r="AK57" t="e">
            <v>#NAME?</v>
          </cell>
          <cell r="AL57" t="e">
            <v>#NAME?</v>
          </cell>
          <cell r="AM57" t="e">
            <v>#NAME?</v>
          </cell>
        </row>
        <row r="58">
          <cell r="D58" t="str">
            <v>Poz opłaty serwis i licenc, koszty asysty</v>
          </cell>
          <cell r="E58">
            <v>1534796.56</v>
          </cell>
          <cell r="F58">
            <v>3399585.7</v>
          </cell>
          <cell r="G58">
            <v>7697476.43</v>
          </cell>
          <cell r="H58">
            <v>10318201.000000002</v>
          </cell>
          <cell r="I58">
            <v>12500966.049999997</v>
          </cell>
          <cell r="J58">
            <v>15749660.699999996</v>
          </cell>
          <cell r="K58">
            <v>19206943.729999993</v>
          </cell>
          <cell r="L58">
            <v>22662029.830000002</v>
          </cell>
          <cell r="M58">
            <v>26097263.789999988</v>
          </cell>
          <cell r="Q58">
            <v>342909.19</v>
          </cell>
          <cell r="R58">
            <v>959663.08</v>
          </cell>
          <cell r="S58">
            <v>2728417.08</v>
          </cell>
          <cell r="T58">
            <v>9792448.979999999</v>
          </cell>
          <cell r="U58">
            <v>8520525.34</v>
          </cell>
          <cell r="V58">
            <v>11463929.950000001</v>
          </cell>
          <cell r="W58">
            <v>12097321.490000002</v>
          </cell>
          <cell r="X58">
            <v>14490813.879999999</v>
          </cell>
          <cell r="Y58">
            <v>17697853.520000003</v>
          </cell>
          <cell r="Z58">
            <v>26446177.310000002</v>
          </cell>
          <cell r="AA58">
            <v>28115785.919999998</v>
          </cell>
          <cell r="AB58">
            <v>36603579.480000004</v>
          </cell>
          <cell r="AC58">
            <v>1864789.14</v>
          </cell>
          <cell r="AD58">
            <v>4297890.73</v>
          </cell>
          <cell r="AE58">
            <v>2620724.57</v>
          </cell>
          <cell r="AF58">
            <v>2182765.05</v>
          </cell>
          <cell r="AG58">
            <v>3248694.65</v>
          </cell>
          <cell r="AH58">
            <v>3457283.03</v>
          </cell>
          <cell r="AI58">
            <v>3455086.100000009</v>
          </cell>
          <cell r="AJ58">
            <v>3435233.959999986</v>
          </cell>
          <cell r="AK58" t="e">
            <v>#NAME?</v>
          </cell>
          <cell r="AL58" t="e">
            <v>#NAME?</v>
          </cell>
          <cell r="AM58" t="e">
            <v>#NAME?</v>
          </cell>
        </row>
        <row r="59">
          <cell r="D59" t="str">
            <v>Wart niem i prawne o niskiej wartości</v>
          </cell>
          <cell r="E59">
            <v>17856.53</v>
          </cell>
          <cell r="F59">
            <v>35439.78</v>
          </cell>
          <cell r="G59">
            <v>43017.2</v>
          </cell>
          <cell r="H59">
            <v>43017.2</v>
          </cell>
          <cell r="I59">
            <v>162731.21</v>
          </cell>
          <cell r="J59">
            <v>188216.3</v>
          </cell>
          <cell r="K59">
            <v>230465.36</v>
          </cell>
          <cell r="L59">
            <v>320108.53</v>
          </cell>
          <cell r="M59">
            <v>347423.62</v>
          </cell>
          <cell r="Q59">
            <v>48690.2</v>
          </cell>
          <cell r="R59">
            <v>76564.15</v>
          </cell>
          <cell r="S59">
            <v>115111.27</v>
          </cell>
          <cell r="T59">
            <v>463250.64</v>
          </cell>
          <cell r="U59">
            <v>646000.71</v>
          </cell>
          <cell r="V59">
            <v>799859.18</v>
          </cell>
          <cell r="W59">
            <v>818787.42</v>
          </cell>
          <cell r="X59">
            <v>850286.31</v>
          </cell>
          <cell r="Y59">
            <v>873306</v>
          </cell>
          <cell r="Z59">
            <v>906975.56</v>
          </cell>
          <cell r="AA59">
            <v>1926563.72</v>
          </cell>
          <cell r="AB59">
            <v>1934756.02</v>
          </cell>
          <cell r="AC59">
            <v>17583.25</v>
          </cell>
          <cell r="AD59">
            <v>7577.42</v>
          </cell>
          <cell r="AE59">
            <v>0</v>
          </cell>
          <cell r="AF59">
            <v>119714.01</v>
          </cell>
          <cell r="AG59">
            <v>25485.09</v>
          </cell>
          <cell r="AH59">
            <v>42249.06</v>
          </cell>
          <cell r="AI59">
            <v>89643.1700000001</v>
          </cell>
          <cell r="AJ59">
            <v>27315.08999999991</v>
          </cell>
          <cell r="AK59" t="e">
            <v>#NAME?</v>
          </cell>
          <cell r="AL59" t="e">
            <v>#NAME?</v>
          </cell>
          <cell r="AM59" t="e">
            <v>#NAME?</v>
          </cell>
        </row>
        <row r="60">
          <cell r="C60" t="str">
            <v>Opłaty serwisowe, asysta techniczna, opłaty l Suma</v>
          </cell>
          <cell r="E60">
            <v>2984176.2</v>
          </cell>
          <cell r="F60">
            <v>5562013.66</v>
          </cell>
          <cell r="G60">
            <v>10467610.52</v>
          </cell>
          <cell r="H60">
            <v>14508023.370000001</v>
          </cell>
          <cell r="I60">
            <v>17884780.9</v>
          </cell>
          <cell r="J60">
            <v>21428051.219999995</v>
          </cell>
          <cell r="K60">
            <v>25743269.189999994</v>
          </cell>
          <cell r="L60">
            <v>29323866.140000004</v>
          </cell>
          <cell r="M60">
            <v>33942884.819999985</v>
          </cell>
          <cell r="Q60">
            <v>1733606.14</v>
          </cell>
          <cell r="R60">
            <v>3225733.79</v>
          </cell>
          <cell r="S60">
            <v>6047683.829999999</v>
          </cell>
          <cell r="T60">
            <v>14245763.79</v>
          </cell>
          <cell r="U60">
            <v>15330270.190000001</v>
          </cell>
          <cell r="V60">
            <v>18944267.34</v>
          </cell>
          <cell r="W60">
            <v>20789532.28</v>
          </cell>
          <cell r="X60">
            <v>23445128.119999997</v>
          </cell>
          <cell r="Y60">
            <v>29167174.480000004</v>
          </cell>
          <cell r="Z60">
            <v>38612271.50000001</v>
          </cell>
          <cell r="AA60">
            <v>41905481.589999996</v>
          </cell>
          <cell r="AB60">
            <v>51078975.720000006</v>
          </cell>
          <cell r="AC60">
            <v>2577837.46</v>
          </cell>
          <cell r="AD60">
            <v>4905596.86</v>
          </cell>
          <cell r="AE60">
            <v>4040412.85</v>
          </cell>
          <cell r="AF60">
            <v>3376757.53</v>
          </cell>
          <cell r="AG60">
            <v>3543270.32</v>
          </cell>
          <cell r="AH60">
            <v>4315217.97</v>
          </cell>
          <cell r="AI60">
            <v>3580596.9500000104</v>
          </cell>
          <cell r="AJ60">
            <v>4619018.679999981</v>
          </cell>
          <cell r="AK60" t="e">
            <v>#NAME?</v>
          </cell>
          <cell r="AL60" t="e">
            <v>#NAME?</v>
          </cell>
          <cell r="AM60" t="e">
            <v>#NAME?</v>
          </cell>
        </row>
        <row r="61">
          <cell r="C61" t="str">
            <v>Usługi remontowe, naprawy i konserwacje sprzę</v>
          </cell>
          <cell r="D61" t="str">
            <v>Usługi remontowe, naprawy i konserwacje sprzę</v>
          </cell>
          <cell r="E61">
            <v>2769.4</v>
          </cell>
          <cell r="F61">
            <v>5272.86</v>
          </cell>
          <cell r="G61">
            <v>5370.46</v>
          </cell>
          <cell r="H61">
            <v>7860.28</v>
          </cell>
          <cell r="I61">
            <v>7860.28</v>
          </cell>
          <cell r="J61">
            <v>7860.28</v>
          </cell>
          <cell r="K61">
            <v>18731.33</v>
          </cell>
          <cell r="L61">
            <v>36693.1</v>
          </cell>
          <cell r="M61">
            <v>36693.1</v>
          </cell>
          <cell r="Q61">
            <v>33542.17</v>
          </cell>
          <cell r="R61">
            <v>183657.53</v>
          </cell>
          <cell r="S61">
            <v>447381.11</v>
          </cell>
          <cell r="T61">
            <v>744317.42</v>
          </cell>
          <cell r="U61">
            <v>1074833.37</v>
          </cell>
          <cell r="V61">
            <v>1552540.98</v>
          </cell>
          <cell r="W61">
            <v>9365099.560000002</v>
          </cell>
          <cell r="X61">
            <v>4269350.74</v>
          </cell>
          <cell r="Y61">
            <v>2321727.79</v>
          </cell>
          <cell r="Z61">
            <v>2687232.63</v>
          </cell>
          <cell r="AA61">
            <v>2717738.71</v>
          </cell>
          <cell r="AB61">
            <v>2817771.61</v>
          </cell>
          <cell r="AC61">
            <v>2503.46</v>
          </cell>
          <cell r="AD61">
            <v>97.60000000000036</v>
          </cell>
          <cell r="AE61">
            <v>2489.82</v>
          </cell>
          <cell r="AF61">
            <v>0</v>
          </cell>
          <cell r="AG61">
            <v>0</v>
          </cell>
          <cell r="AH61">
            <v>10871.05</v>
          </cell>
          <cell r="AI61">
            <v>17961.77</v>
          </cell>
          <cell r="AJ61">
            <v>0</v>
          </cell>
          <cell r="AK61" t="e">
            <v>#NAME?</v>
          </cell>
          <cell r="AL61" t="e">
            <v>#NAME?</v>
          </cell>
          <cell r="AM61" t="e">
            <v>#NAME?</v>
          </cell>
        </row>
        <row r="62">
          <cell r="C62" t="str">
            <v>Usługi remontowe, naprawy i konserwacje sprzę Suma</v>
          </cell>
          <cell r="E62">
            <v>2769.4</v>
          </cell>
          <cell r="F62">
            <v>5272.86</v>
          </cell>
          <cell r="G62">
            <v>5370.46</v>
          </cell>
          <cell r="H62">
            <v>7860.28</v>
          </cell>
          <cell r="I62">
            <v>7860.28</v>
          </cell>
          <cell r="J62">
            <v>7860.28</v>
          </cell>
          <cell r="K62">
            <v>18731.33</v>
          </cell>
          <cell r="L62">
            <v>36693.1</v>
          </cell>
          <cell r="M62">
            <v>36693.1</v>
          </cell>
          <cell r="Q62">
            <v>33542.17</v>
          </cell>
          <cell r="R62">
            <v>183657.53</v>
          </cell>
          <cell r="S62">
            <v>447381.11</v>
          </cell>
          <cell r="T62">
            <v>744317.42</v>
          </cell>
          <cell r="U62">
            <v>1074833.37</v>
          </cell>
          <cell r="V62">
            <v>1552540.98</v>
          </cell>
          <cell r="W62">
            <v>9365099.560000002</v>
          </cell>
          <cell r="X62">
            <v>4269350.74</v>
          </cell>
          <cell r="Y62">
            <v>2321727.79</v>
          </cell>
          <cell r="Z62">
            <v>2687232.63</v>
          </cell>
          <cell r="AA62">
            <v>2717738.71</v>
          </cell>
          <cell r="AB62">
            <v>2817771.61</v>
          </cell>
          <cell r="AC62">
            <v>2503.46</v>
          </cell>
          <cell r="AD62">
            <v>97.60000000000036</v>
          </cell>
          <cell r="AE62">
            <v>2489.82</v>
          </cell>
          <cell r="AF62">
            <v>0</v>
          </cell>
          <cell r="AG62">
            <v>0</v>
          </cell>
          <cell r="AH62">
            <v>10871.05</v>
          </cell>
          <cell r="AI62">
            <v>17961.77</v>
          </cell>
          <cell r="AJ62">
            <v>0</v>
          </cell>
          <cell r="AK62" t="e">
            <v>#NAME?</v>
          </cell>
          <cell r="AL62" t="e">
            <v>#NAME?</v>
          </cell>
          <cell r="AM62" t="e">
            <v>#NAME?</v>
          </cell>
        </row>
        <row r="63">
          <cell r="C63" t="str">
            <v>WAN (opłaty za łącza)</v>
          </cell>
          <cell r="D63" t="str">
            <v>WAN (opłaty za łącza)</v>
          </cell>
          <cell r="E63">
            <v>1915359.52</v>
          </cell>
          <cell r="F63">
            <v>3934756.84</v>
          </cell>
          <cell r="G63">
            <v>5943176.03</v>
          </cell>
          <cell r="H63">
            <v>7901846.069999999</v>
          </cell>
          <cell r="I63">
            <v>9448826.4</v>
          </cell>
          <cell r="J63">
            <v>11125433.82</v>
          </cell>
          <cell r="K63">
            <v>12861830.17</v>
          </cell>
          <cell r="L63">
            <v>14354768.399999999</v>
          </cell>
          <cell r="M63">
            <v>15146846.39</v>
          </cell>
          <cell r="Q63">
            <v>1908995.37</v>
          </cell>
          <cell r="R63">
            <v>2317629.19</v>
          </cell>
          <cell r="S63">
            <v>4141736.7</v>
          </cell>
          <cell r="T63">
            <v>6495612.95</v>
          </cell>
          <cell r="U63">
            <v>8217913.89</v>
          </cell>
          <cell r="V63">
            <v>9841004.680000002</v>
          </cell>
          <cell r="W63">
            <v>11270530.250000002</v>
          </cell>
          <cell r="X63">
            <v>12918154.750000002</v>
          </cell>
          <cell r="Y63">
            <v>14664650.78</v>
          </cell>
          <cell r="Z63">
            <v>16474191.94</v>
          </cell>
          <cell r="AA63">
            <v>18365874.169999998</v>
          </cell>
          <cell r="AB63">
            <v>20766192.99</v>
          </cell>
          <cell r="AC63">
            <v>2019397.32</v>
          </cell>
          <cell r="AD63">
            <v>2008419.19</v>
          </cell>
          <cell r="AE63">
            <v>1958670.04</v>
          </cell>
          <cell r="AF63">
            <v>1546980.33</v>
          </cell>
          <cell r="AG63">
            <v>1676607.42</v>
          </cell>
          <cell r="AH63">
            <v>1736396.35</v>
          </cell>
          <cell r="AI63">
            <v>1492938.23</v>
          </cell>
          <cell r="AJ63">
            <v>792077.9900000021</v>
          </cell>
          <cell r="AK63" t="e">
            <v>#NAME?</v>
          </cell>
          <cell r="AL63" t="e">
            <v>#NAME?</v>
          </cell>
          <cell r="AM63" t="e">
            <v>#NAME?</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terujacy"/>
      <sheetName val="Struktura portfela produk (LUb)"/>
      <sheetName val="Struktura portfela produktów(m)"/>
      <sheetName val="Struktura portfela produktów(r)"/>
      <sheetName val="Zmiana struktury portfela"/>
      <sheetName val="Rentowność(m1)"/>
      <sheetName val="Rentowność(m2)"/>
      <sheetName val="Rentowność(r)"/>
      <sheetName val="Świadczenia"/>
      <sheetName val="Nowe produkty"/>
      <sheetName val="Założenia produktowe vs. wyk"/>
      <sheetName val="2006 08-09 is Thruputso"/>
      <sheetName val="2006 08"/>
      <sheetName val="PMSELL"/>
      <sheetName val="arkusz roboczy"/>
      <sheetName val="Arkusz1 (4)"/>
      <sheetName val="dane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3">
          <cell r="A73" t="str">
            <v>Dziecko</v>
          </cell>
        </row>
        <row r="112">
          <cell r="A112">
            <v>1</v>
          </cell>
        </row>
        <row r="113">
          <cell r="A113">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Zmiana struktury portfela"/>
      <sheetName val="Zmiana rezerw (BAK)"/>
      <sheetName val="Zmiana rezerw (prognoza BPK)"/>
      <sheetName val="Dane ogólne"/>
      <sheetName val="2006 08-09 is Thruputso"/>
      <sheetName val="odp z O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zestawienie"/>
      <sheetName val="!DANE!"/>
      <sheetName val="urzadzenia PZUZ"/>
      <sheetName val="Arkusz3"/>
      <sheetName val="zest urz PZUZ"/>
      <sheetName val="sł_KRK"/>
      <sheetName val="sł"/>
      <sheetName val="słownik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yzyka"/>
      <sheetName val="Zarządzanie aktywami"/>
      <sheetName val="Wypłacalność"/>
      <sheetName val="PMSELL"/>
      <sheetName val="sterujący"/>
      <sheetName val="centrala"/>
      <sheetName val="oddziały"/>
      <sheetName val="nowy układ"/>
      <sheetName val="PZU"/>
      <sheetName val="koszty_centrala"/>
      <sheetName val="oil consumption – barr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TER"/>
      <sheetName val="FX"/>
      <sheetName val="CHECKS 2011"/>
      <sheetName val="CHECKS 2010"/>
      <sheetName val="CHECKS comp"/>
      <sheetName val="FINANCIAL 2011"/>
      <sheetName val="FINANCIAL 2010"/>
      <sheetName val="FINANCIAL-comparatives"/>
      <sheetName val="EQUITY"/>
      <sheetName val="T1"/>
      <sheetName val="T5"/>
      <sheetName val="T79"/>
      <sheetName val="T161"/>
      <sheetName val="Segments_2011"/>
      <sheetName val="Segments_2010"/>
      <sheetName val="Prezentacja"/>
    </sheetNames>
    <sheetDataSet>
      <sheetData sheetId="0">
        <row r="6">
          <cell r="C6" t="str">
            <v>PZU SA</v>
          </cell>
        </row>
        <row r="11">
          <cell r="C11">
            <v>40544</v>
          </cell>
        </row>
        <row r="12">
          <cell r="C12">
            <v>40633</v>
          </cell>
        </row>
        <row r="22">
          <cell r="C22" t="str">
            <v>w tysiącach złotych</v>
          </cell>
        </row>
        <row r="32">
          <cell r="C32" t="str">
            <v>31.03.2011</v>
          </cell>
        </row>
        <row r="35">
          <cell r="C35" t="str">
            <v>01.01.2011  - 31.03.2011</v>
          </cell>
        </row>
        <row r="37">
          <cell r="C37" t="str">
            <v>01.01.2011  - 31.03.2011</v>
          </cell>
        </row>
        <row r="38">
          <cell r="C38" t="str">
            <v>01.01.2011 - 31.03.2011</v>
          </cell>
        </row>
        <row r="39">
          <cell r="C39" t="str">
            <v>01.01.2011  - 31.12.2010</v>
          </cell>
        </row>
        <row r="42">
          <cell r="C42" t="str">
            <v>31.03.2010</v>
          </cell>
        </row>
        <row r="46">
          <cell r="C46" t="str">
            <v>01.01.2010  - 31.03.2010</v>
          </cell>
        </row>
        <row r="50">
          <cell r="C50" t="str">
            <v>01.01.2010  - 31.03.2010</v>
          </cell>
        </row>
        <row r="59">
          <cell r="C59" t="str">
            <v>Pakiet konsolidacyjny (MSSF): </v>
          </cell>
        </row>
      </sheetData>
      <sheetData sheetId="1"/>
      <sheetData sheetId="2"/>
      <sheetData sheetId="3"/>
      <sheetData sheetId="4"/>
      <sheetData sheetId="5">
        <row r="2315">
          <cell r="GK2315">
            <v>103747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nowy układ"/>
      <sheetName val="EKA"/>
      <sheetName val="baza_etaty_FWZ"/>
      <sheetName val="pivotHR"/>
      <sheetName val="pivotHRwyk"/>
      <sheetName val="wykonanie"/>
      <sheetName val="sterujący"/>
      <sheetName val="spr"/>
      <sheetName val="koszty_Spółka"/>
      <sheetName val="koszty_oddziały"/>
      <sheetName val="koszty_centrala"/>
      <sheetName val="PZU"/>
      <sheetName val="centrala"/>
      <sheetName val="oddziały"/>
      <sheetName val="PZU_B"/>
      <sheetName val="centrala_B"/>
      <sheetName val="oddziały_B"/>
      <sheetName val="pivoty"/>
      <sheetName val="Spółka_2007"/>
      <sheetName val="baza_2008"/>
      <sheetName val="HR"/>
      <sheetName val="prezentacje"/>
      <sheetName val="wykres"/>
      <sheetName val="tabela_koszty_korekty"/>
      <sheetName val="Arkusz1"/>
      <sheetName val=""/>
    </sheetNames>
    <sheetDataSet>
      <sheetData sheetId="0" refreshError="1">
        <row r="6">
          <cell r="G6" t="str">
            <v>Katowice</v>
          </cell>
        </row>
      </sheetData>
      <sheetData sheetId="1" refreshError="1"/>
      <sheetData sheetId="2" refreshError="1"/>
      <sheetData sheetId="3" refreshError="1"/>
      <sheetData sheetId="4" refreshError="1"/>
      <sheetData sheetId="5" refreshError="1"/>
      <sheetData sheetId="6" refreshError="1">
        <row r="1">
          <cell r="A1" t="str">
            <v>(wszystkie)</v>
          </cell>
        </row>
      </sheetData>
      <sheetData sheetId="7" refreshError="1"/>
      <sheetData sheetId="8" refreshError="1"/>
      <sheetData sheetId="9" refreshError="1"/>
      <sheetData sheetId="10" refreshError="1"/>
      <sheetData sheetId="11" refreshError="1">
        <row r="2">
          <cell r="D2" t="str">
            <v>(wszystkie)</v>
          </cell>
        </row>
      </sheetData>
      <sheetData sheetId="12" refreshError="1">
        <row r="1">
          <cell r="J1" t="str">
            <v>(wszystkie)</v>
          </cell>
        </row>
        <row r="2">
          <cell r="J2" t="str">
            <v>(wszystkie)</v>
          </cell>
        </row>
        <row r="3">
          <cell r="E3" t="str">
            <v>Centrala - Razem</v>
          </cell>
        </row>
      </sheetData>
      <sheetData sheetId="13" refreshError="1">
        <row r="1">
          <cell r="H1">
            <v>10</v>
          </cell>
          <cell r="K1" t="str">
            <v>0060</v>
          </cell>
        </row>
        <row r="2">
          <cell r="H2">
            <v>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Zestawienie rezerw ubezp"/>
      <sheetName val="Zestawienie rezerw ubezpie"/>
      <sheetName val="Wykorzystanie rezerw"/>
      <sheetName val="wykaz lokat 1a"/>
      <sheetName val="lokatyzycie1b"/>
      <sheetName val="deklaracja Grupy"/>
      <sheetName val="deklaracja PZU9"/>
      <sheetName val="marg9a"/>
      <sheetName val="marg9b"/>
      <sheetName val="margines - życie10abc"/>
      <sheetName val="Sheet1"/>
      <sheetName val="Uzupelnienie_ubezpieczenia"/>
      <sheetName val="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Zestawienie rezerw ubezp"/>
      <sheetName val="Zestawienie rezerw ubezpie"/>
      <sheetName val="Wykorzystanie rezerw"/>
      <sheetName val="wykaz lokat 1a"/>
      <sheetName val="lokatyzycie1b"/>
      <sheetName val="deklaracja Grupy"/>
      <sheetName val="deklaracja PZU9"/>
      <sheetName val="marg9a"/>
      <sheetName val="marg9b"/>
      <sheetName val="margines - życie10abc"/>
      <sheetName val="Sheet1"/>
      <sheetName val="Uzupelnienie_ubezpieczenia"/>
      <sheetName val="ster"/>
      <sheetName val="POU_Gdańsk"/>
      <sheetName val="POU_Katowice"/>
      <sheetName val="POU_Kraków"/>
      <sheetName val="POU_Lublin"/>
      <sheetName val="POU_Poznań"/>
      <sheetName val="POU_Szczecin"/>
      <sheetName val="POU_total"/>
      <sheetName val="POU_Warszawa"/>
      <sheetName val="POU_Wrocław"/>
      <sheetName val="POU_Łódź"/>
      <sheetName val="Konwersja"/>
      <sheetName val="19b-loka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AS Solutions Worksheet Hidden"/>
      <sheetName val="Spis_tresci"/>
      <sheetName val="sterujący"/>
      <sheetName val="z_bazy"/>
      <sheetName val="sterujacy_streams"/>
      <sheetName val="formatka_streams"/>
      <sheetName val="Tytuł"/>
      <sheetName val="Spis tabel"/>
      <sheetName val="1 - makro"/>
      <sheetName val="2 - rynek"/>
      <sheetName val="3 - składka"/>
      <sheetName val="4-grup typ P"/>
      <sheetName val="5 _kontynuowane P i D"/>
      <sheetName val="6 _ indywidualne"/>
      <sheetName val="7 _bankowe"/>
      <sheetName val="8 - NS składka"/>
      <sheetName val="9 - NS ryzyka"/>
      <sheetName val="10-portfel razem"/>
      <sheetName val="11-gr.ochronne"/>
      <sheetName val="12-gr.inwestycyjne"/>
      <sheetName val="13 - bank_zdrow"/>
      <sheetName val="14-indywidualne"/>
      <sheetName val="15-st_portfel"/>
      <sheetName val="16-rezerwy"/>
      <sheetName val="17-lokaty"/>
      <sheetName val="25-techniczny"/>
      <sheetName val="26-techniczny_prod"/>
      <sheetName val="27-techniczny_prod_mth"/>
      <sheetName val="28-bilans"/>
      <sheetName val="29-wsk_bezp"/>
      <sheetName val="koszty_nakłady"/>
      <sheetName val="19b-lokaty"/>
      <sheetName val="pomocniczy_RT"/>
      <sheetName val="Sheet1"/>
      <sheetName val="Segmentacja"/>
      <sheetName val="dane_new"/>
      <sheetName val="ster"/>
      <sheetName val="sa_r"/>
      <sheetName val="PMSELL"/>
      <sheetName val="centrala"/>
      <sheetName val="oddziały"/>
      <sheetName val="nowy układ"/>
      <sheetName val="PZU"/>
      <sheetName val="koszty_centrala"/>
      <sheetName val="koszty_spółk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45">
          <cell r="GK45">
            <v>12</v>
          </cell>
          <cell r="GX45">
            <v>12</v>
          </cell>
        </row>
        <row r="48">
          <cell r="FX48">
            <v>0</v>
          </cell>
          <cell r="FZ48">
            <v>-94047.39680295934</v>
          </cell>
          <cell r="GZ48">
            <v>-115630.39522562425</v>
          </cell>
        </row>
        <row r="49">
          <cell r="GM49">
            <v>-1137590.8681696032</v>
          </cell>
          <cell r="GX49">
            <v>0</v>
          </cell>
          <cell r="GZ49">
            <v>-1326281.0451374825</v>
          </cell>
        </row>
        <row r="65">
          <cell r="DL65">
            <v>20035501.31588746</v>
          </cell>
          <cell r="DM65">
            <v>20163863.56299449</v>
          </cell>
          <cell r="DN65">
            <v>20251432.379421614</v>
          </cell>
          <cell r="DO65">
            <v>20384530.225065306</v>
          </cell>
          <cell r="DP65">
            <v>20517277.00004254</v>
          </cell>
          <cell r="DQ65">
            <v>20607952.901168976</v>
          </cell>
          <cell r="DR65">
            <v>19865803.90224367</v>
          </cell>
          <cell r="DS65">
            <v>19119789.650790676</v>
          </cell>
          <cell r="DT65">
            <v>19210753.133636817</v>
          </cell>
          <cell r="DU65">
            <v>19345159.665155064</v>
          </cell>
          <cell r="DV65">
            <v>19482153.283873934</v>
          </cell>
          <cell r="DW65">
            <v>19558662.819660008</v>
          </cell>
          <cell r="GX65">
            <v>-45203293.88043991</v>
          </cell>
        </row>
        <row r="66">
          <cell r="DL66">
            <v>8239698.67564211</v>
          </cell>
          <cell r="DM66">
            <v>8315255.01697309</v>
          </cell>
          <cell r="DN66">
            <v>8374274.613524405</v>
          </cell>
          <cell r="DO66">
            <v>8452425.78292313</v>
          </cell>
          <cell r="DP66">
            <v>8530704.052079119</v>
          </cell>
          <cell r="DQ66">
            <v>8591795.091876952</v>
          </cell>
          <cell r="DR66">
            <v>8304445.048637194</v>
          </cell>
          <cell r="DS66">
            <v>8014762.220614535</v>
          </cell>
          <cell r="DT66">
            <v>8074765.408518668</v>
          </cell>
          <cell r="DU66">
            <v>8153332.678639264</v>
          </cell>
          <cell r="DV66">
            <v>8233277.93246851</v>
          </cell>
          <cell r="DW66">
            <v>8287934.384149401</v>
          </cell>
          <cell r="GX66">
            <v>-19059918.852188826</v>
          </cell>
        </row>
        <row r="67">
          <cell r="DL67">
            <v>3388353.439397282</v>
          </cell>
          <cell r="DM67">
            <v>3412739.23062702</v>
          </cell>
          <cell r="DN67">
            <v>3430254.0861018146</v>
          </cell>
          <cell r="DO67">
            <v>3455516.8674415774</v>
          </cell>
          <cell r="DP67">
            <v>3480752.2766501354</v>
          </cell>
          <cell r="DQ67">
            <v>3498886.0414588777</v>
          </cell>
          <cell r="DR67">
            <v>3375474.1214154228</v>
          </cell>
          <cell r="DS67">
            <v>3251321.1091584717</v>
          </cell>
          <cell r="DT67">
            <v>3269361.6830293597</v>
          </cell>
          <cell r="DU67">
            <v>3294831.488671341</v>
          </cell>
          <cell r="DV67">
            <v>3320775.7575471615</v>
          </cell>
          <cell r="DW67">
            <v>3336442.068903102</v>
          </cell>
          <cell r="GX67">
            <v>-7708835.07922627</v>
          </cell>
        </row>
        <row r="68">
          <cell r="DL68">
            <v>0</v>
          </cell>
          <cell r="DM68">
            <v>0</v>
          </cell>
          <cell r="DN68">
            <v>0</v>
          </cell>
          <cell r="DO68">
            <v>0</v>
          </cell>
          <cell r="DP68">
            <v>0</v>
          </cell>
          <cell r="DQ68">
            <v>0</v>
          </cell>
          <cell r="DR68">
            <v>0</v>
          </cell>
          <cell r="DS68">
            <v>0</v>
          </cell>
          <cell r="DT68">
            <v>0</v>
          </cell>
          <cell r="DU68">
            <v>0</v>
          </cell>
          <cell r="DV68">
            <v>0</v>
          </cell>
          <cell r="DW68">
            <v>0</v>
          </cell>
          <cell r="GX68">
            <v>0</v>
          </cell>
        </row>
        <row r="69">
          <cell r="DL69">
            <v>168969.51766608874</v>
          </cell>
          <cell r="DM69">
            <v>170185.58188765732</v>
          </cell>
          <cell r="DN69">
            <v>171059.00809262166</v>
          </cell>
          <cell r="DO69">
            <v>172318.80582627616</v>
          </cell>
          <cell r="DP69">
            <v>173577.2385736929</v>
          </cell>
          <cell r="DQ69">
            <v>174481.5283864983</v>
          </cell>
          <cell r="DR69">
            <v>168327.25522529316</v>
          </cell>
          <cell r="DS69">
            <v>162136.02547255388</v>
          </cell>
          <cell r="DT69">
            <v>163035.66806418725</v>
          </cell>
          <cell r="DU69">
            <v>164305.78963128032</v>
          </cell>
          <cell r="DV69">
            <v>165599.57160609547</v>
          </cell>
          <cell r="DW69">
            <v>166380.8150992605</v>
          </cell>
          <cell r="GX69">
            <v>-384422.16246849415</v>
          </cell>
        </row>
        <row r="70">
          <cell r="DL70">
            <v>3348633.5940772053</v>
          </cell>
          <cell r="DM70">
            <v>3370087.418635846</v>
          </cell>
          <cell r="DN70">
            <v>3384723.233034365</v>
          </cell>
          <cell r="DO70">
            <v>3406968.5418687603</v>
          </cell>
          <cell r="DP70">
            <v>3429155.1745062536</v>
          </cell>
          <cell r="DQ70">
            <v>3444310.2915153936</v>
          </cell>
          <cell r="DR70">
            <v>3320271.2163343704</v>
          </cell>
          <cell r="DS70">
            <v>3195586.122160436</v>
          </cell>
          <cell r="DT70">
            <v>3210789.3041411694</v>
          </cell>
          <cell r="DU70">
            <v>3233253.3401931683</v>
          </cell>
          <cell r="DV70">
            <v>3256149.7690722705</v>
          </cell>
          <cell r="DW70">
            <v>3268937.1905673826</v>
          </cell>
          <cell r="GX70">
            <v>-7555052.4072267115</v>
          </cell>
        </row>
        <row r="71">
          <cell r="DL71">
            <v>64762417.567358956</v>
          </cell>
          <cell r="DM71">
            <v>65202925.35981979</v>
          </cell>
          <cell r="DN71">
            <v>65511840.28299413</v>
          </cell>
          <cell r="DO71">
            <v>65968382.903239325</v>
          </cell>
          <cell r="DP71">
            <v>66424096.60034507</v>
          </cell>
          <cell r="DQ71">
            <v>66743948.01882825</v>
          </cell>
          <cell r="DR71">
            <v>64365095.49841119</v>
          </cell>
          <cell r="DS71">
            <v>61972913.50953463</v>
          </cell>
          <cell r="DT71">
            <v>62292338.89581748</v>
          </cell>
          <cell r="DU71">
            <v>62752975.047922164</v>
          </cell>
          <cell r="DV71">
            <v>63222326.757456616</v>
          </cell>
          <cell r="DW71">
            <v>63495702.005106635</v>
          </cell>
          <cell r="GX71">
            <v>-146727636.65716553</v>
          </cell>
        </row>
        <row r="72">
          <cell r="DL72">
            <v>2724252.118024884</v>
          </cell>
          <cell r="DM72">
            <v>2745186.5096496777</v>
          </cell>
          <cell r="DN72">
            <v>2760611.3654071894</v>
          </cell>
          <cell r="DO72">
            <v>2782288.659350164</v>
          </cell>
          <cell r="DP72">
            <v>2803959.5824555415</v>
          </cell>
          <cell r="DQ72">
            <v>2819928.0480928347</v>
          </cell>
          <cell r="DR72">
            <v>2721753.041803378</v>
          </cell>
          <cell r="DS72">
            <v>2622938.853678288</v>
          </cell>
          <cell r="DT72">
            <v>2638761.9597943933</v>
          </cell>
          <cell r="DU72">
            <v>2660598.4114325694</v>
          </cell>
          <cell r="DV72">
            <v>2682834.63267501</v>
          </cell>
          <cell r="DW72">
            <v>2696784.0546096065</v>
          </cell>
          <cell r="GX72">
            <v>-6199303.019351233</v>
          </cell>
        </row>
        <row r="73">
          <cell r="DL73">
            <v>410374.81215318386</v>
          </cell>
          <cell r="DM73">
            <v>409257.12535002077</v>
          </cell>
          <cell r="DN73">
            <v>407263.8255136755</v>
          </cell>
          <cell r="DO73">
            <v>406136.5751083398</v>
          </cell>
          <cell r="DP73">
            <v>404957.6185732278</v>
          </cell>
          <cell r="DQ73">
            <v>402897.58460764785</v>
          </cell>
          <cell r="DR73">
            <v>384751.3456860122</v>
          </cell>
          <cell r="DS73">
            <v>366648.235998285</v>
          </cell>
          <cell r="DT73">
            <v>364792.6519023905</v>
          </cell>
          <cell r="DU73">
            <v>363712.43872844434</v>
          </cell>
          <cell r="DV73">
            <v>362633.54963366396</v>
          </cell>
          <cell r="DW73">
            <v>360383.267016613</v>
          </cell>
          <cell r="GX73">
            <v>-869854.9697284959</v>
          </cell>
        </row>
        <row r="74">
          <cell r="DL74">
            <v>7045058.25117855</v>
          </cell>
          <cell r="DM74">
            <v>7115218.137073601</v>
          </cell>
          <cell r="DN74">
            <v>7171294.964582015</v>
          </cell>
          <cell r="DO74">
            <v>7243831.314855851</v>
          </cell>
          <cell r="DP74">
            <v>7316543.219486714</v>
          </cell>
          <cell r="DQ74">
            <v>7374585.761483767</v>
          </cell>
          <cell r="DR74">
            <v>7133235.74848939</v>
          </cell>
          <cell r="DS74">
            <v>6889709.72703485</v>
          </cell>
          <cell r="DT74">
            <v>6946527.971695506</v>
          </cell>
          <cell r="DU74">
            <v>7019390.777980664</v>
          </cell>
          <cell r="DV74">
            <v>7093508.484778808</v>
          </cell>
          <cell r="DW74">
            <v>7145899.7591140745</v>
          </cell>
          <cell r="GX74">
            <v>-16494885.882246211</v>
          </cell>
        </row>
        <row r="75">
          <cell r="DL75">
            <v>0</v>
          </cell>
          <cell r="DM75">
            <v>0</v>
          </cell>
          <cell r="DN75">
            <v>0</v>
          </cell>
          <cell r="DO75">
            <v>0</v>
          </cell>
          <cell r="DP75">
            <v>0</v>
          </cell>
          <cell r="DQ75">
            <v>0</v>
          </cell>
          <cell r="DR75">
            <v>0</v>
          </cell>
          <cell r="DS75">
            <v>0</v>
          </cell>
          <cell r="DT75">
            <v>0</v>
          </cell>
          <cell r="DU75">
            <v>0</v>
          </cell>
          <cell r="DV75">
            <v>0</v>
          </cell>
          <cell r="DW75">
            <v>0</v>
          </cell>
          <cell r="GX75">
            <v>0</v>
          </cell>
        </row>
        <row r="89">
          <cell r="GY89">
            <v>250202580.3296389</v>
          </cell>
        </row>
        <row r="96">
          <cell r="CU96">
            <v>22589775.683912877</v>
          </cell>
          <cell r="CV96">
            <v>22731734.545992102</v>
          </cell>
          <cell r="CW96">
            <v>22835258.934405982</v>
          </cell>
          <cell r="CX96">
            <v>22990152.05765541</v>
          </cell>
          <cell r="CY96">
            <v>23145051.619572513</v>
          </cell>
          <cell r="CZ96">
            <v>23251541.10877036</v>
          </cell>
          <cell r="DA96">
            <v>22409076.150426913</v>
          </cell>
          <cell r="DB96">
            <v>21560000.25571034</v>
          </cell>
          <cell r="DC96">
            <v>21658987.20063189</v>
          </cell>
          <cell r="DD96">
            <v>21803198.471206985</v>
          </cell>
          <cell r="DE96">
            <v>21947754.576463684</v>
          </cell>
          <cell r="DF96">
            <v>22031188.35623938</v>
          </cell>
          <cell r="DL96">
            <v>23777186.35455215</v>
          </cell>
          <cell r="DM96">
            <v>23923105.091199275</v>
          </cell>
          <cell r="DN96">
            <v>24030006.52689425</v>
          </cell>
          <cell r="DO96">
            <v>24181778.99447214</v>
          </cell>
          <cell r="DP96">
            <v>24330394.697895687</v>
          </cell>
          <cell r="DQ96">
            <v>24436801.58720181</v>
          </cell>
          <cell r="DR96">
            <v>23635645.452061214</v>
          </cell>
          <cell r="DS96">
            <v>22830340.220374286</v>
          </cell>
          <cell r="DT96">
            <v>22936556.10359201</v>
          </cell>
          <cell r="DU96">
            <v>23087668.443474386</v>
          </cell>
          <cell r="DV96">
            <v>23241462.19376837</v>
          </cell>
          <cell r="DW96">
            <v>23335062.567267984</v>
          </cell>
        </row>
        <row r="97">
          <cell r="CU97">
            <v>9018360.19555115</v>
          </cell>
          <cell r="CV97">
            <v>9097567.259372981</v>
          </cell>
          <cell r="CW97">
            <v>9161743.551893089</v>
          </cell>
          <cell r="CX97">
            <v>9246817.528258242</v>
          </cell>
          <cell r="CY97">
            <v>9332200.745796708</v>
          </cell>
          <cell r="CZ97">
            <v>9398439.701302009</v>
          </cell>
          <cell r="DA97">
            <v>9080377.650283467</v>
          </cell>
          <cell r="DB97">
            <v>8758846.370212175</v>
          </cell>
          <cell r="DC97">
            <v>8820709.504523322</v>
          </cell>
          <cell r="DD97">
            <v>8901286.38443457</v>
          </cell>
          <cell r="DE97">
            <v>8982298.055568114</v>
          </cell>
          <cell r="DF97">
            <v>9038591.845748924</v>
          </cell>
          <cell r="DL97">
            <v>9816573.183184538</v>
          </cell>
          <cell r="DM97">
            <v>9899546.988451436</v>
          </cell>
          <cell r="DN97">
            <v>9966760.426500244</v>
          </cell>
          <cell r="DO97">
            <v>10052873.675198635</v>
          </cell>
          <cell r="DP97">
            <v>10137990.36037075</v>
          </cell>
          <cell r="DQ97">
            <v>10205898.59240271</v>
          </cell>
          <cell r="DR97">
            <v>9894084.479242403</v>
          </cell>
          <cell r="DS97">
            <v>9579769.30987286</v>
          </cell>
          <cell r="DT97">
            <v>9646326.073719248</v>
          </cell>
          <cell r="DU97">
            <v>9732095.711337753</v>
          </cell>
          <cell r="DV97">
            <v>9819320.040973749</v>
          </cell>
          <cell r="DW97">
            <v>9881419.046807928</v>
          </cell>
        </row>
        <row r="98">
          <cell r="CU98">
            <v>3788342.3226128793</v>
          </cell>
          <cell r="CV98">
            <v>3814857.4998900127</v>
          </cell>
          <cell r="CW98">
            <v>3834965.840896214</v>
          </cell>
          <cell r="CX98">
            <v>3863734.422124653</v>
          </cell>
          <cell r="CY98">
            <v>3892540.9932518895</v>
          </cell>
          <cell r="CZ98">
            <v>3913252.295474839</v>
          </cell>
          <cell r="DA98">
            <v>3774190.2629701383</v>
          </cell>
          <cell r="DB98">
            <v>3633919.841009459</v>
          </cell>
          <cell r="DC98">
            <v>3653206.9786323835</v>
          </cell>
          <cell r="DD98">
            <v>3680156.4709017184</v>
          </cell>
          <cell r="DE98">
            <v>3707199.544986917</v>
          </cell>
          <cell r="DF98">
            <v>3723955.8044422017</v>
          </cell>
          <cell r="DL98">
            <v>4026357.670114074</v>
          </cell>
          <cell r="DM98">
            <v>4053736.315912146</v>
          </cell>
          <cell r="DN98">
            <v>4074549.8564433823</v>
          </cell>
          <cell r="DO98">
            <v>4103004.5889602127</v>
          </cell>
          <cell r="DP98">
            <v>4130960.917578604</v>
          </cell>
          <cell r="DQ98">
            <v>4151796.4428171483</v>
          </cell>
          <cell r="DR98">
            <v>4018380.3459879565</v>
          </cell>
          <cell r="DS98">
            <v>3884169.086661919</v>
          </cell>
          <cell r="DT98">
            <v>3904822.6166784223</v>
          </cell>
          <cell r="DU98">
            <v>3933157.224430783</v>
          </cell>
          <cell r="DV98">
            <v>3961986.7072082544</v>
          </cell>
          <cell r="DW98">
            <v>3980592.568328299</v>
          </cell>
        </row>
        <row r="99">
          <cell r="CU99">
            <v>0</v>
          </cell>
          <cell r="CV99">
            <v>0</v>
          </cell>
          <cell r="CW99">
            <v>0</v>
          </cell>
          <cell r="CX99">
            <v>0</v>
          </cell>
          <cell r="CY99">
            <v>0</v>
          </cell>
          <cell r="CZ99">
            <v>0</v>
          </cell>
          <cell r="DA99">
            <v>0</v>
          </cell>
          <cell r="DB99">
            <v>0</v>
          </cell>
          <cell r="DC99">
            <v>0</v>
          </cell>
          <cell r="DD99">
            <v>0</v>
          </cell>
          <cell r="DE99">
            <v>0</v>
          </cell>
          <cell r="DF99">
            <v>0</v>
          </cell>
          <cell r="DL99">
            <v>0</v>
          </cell>
          <cell r="DM99">
            <v>0</v>
          </cell>
          <cell r="DN99">
            <v>0</v>
          </cell>
          <cell r="DO99">
            <v>0</v>
          </cell>
          <cell r="DP99">
            <v>0</v>
          </cell>
          <cell r="DQ99">
            <v>0</v>
          </cell>
          <cell r="DR99">
            <v>0</v>
          </cell>
          <cell r="DS99">
            <v>0</v>
          </cell>
          <cell r="DT99">
            <v>0</v>
          </cell>
          <cell r="DU99">
            <v>0</v>
          </cell>
          <cell r="DV99">
            <v>0</v>
          </cell>
          <cell r="DW99">
            <v>0</v>
          </cell>
        </row>
        <row r="100">
          <cell r="CU100">
            <v>188916.0585298448</v>
          </cell>
          <cell r="CV100">
            <v>190238.31041462062</v>
          </cell>
          <cell r="CW100">
            <v>191241.0678737644</v>
          </cell>
          <cell r="CX100">
            <v>192675.69191395267</v>
          </cell>
          <cell r="CY100">
            <v>194112.21042441973</v>
          </cell>
          <cell r="CZ100">
            <v>195145.03619489173</v>
          </cell>
          <cell r="DA100">
            <v>188210.32734274064</v>
          </cell>
          <cell r="DB100">
            <v>181215.35884310497</v>
          </cell>
          <cell r="DC100">
            <v>182177.16474797574</v>
          </cell>
          <cell r="DD100">
            <v>183521.07493852195</v>
          </cell>
          <cell r="DE100">
            <v>184869.65184244196</v>
          </cell>
          <cell r="DF100">
            <v>185705.24858067877</v>
          </cell>
          <cell r="DL100">
            <v>200785.4339058492</v>
          </cell>
          <cell r="DM100">
            <v>202150.74501166368</v>
          </cell>
          <cell r="DN100">
            <v>203188.66917519612</v>
          </cell>
          <cell r="DO100">
            <v>204607.642290402</v>
          </cell>
          <cell r="DP100">
            <v>206001.76113112186</v>
          </cell>
          <cell r="DQ100">
            <v>207040.78162225458</v>
          </cell>
          <cell r="DR100">
            <v>200387.62280502258</v>
          </cell>
          <cell r="DS100">
            <v>193694.81103359122</v>
          </cell>
          <cell r="DT100">
            <v>194724.755834871</v>
          </cell>
          <cell r="DU100">
            <v>196137.73859992504</v>
          </cell>
          <cell r="DV100">
            <v>197575.39966253826</v>
          </cell>
          <cell r="DW100">
            <v>198503.23184999535</v>
          </cell>
        </row>
        <row r="101">
          <cell r="CU101">
            <v>3775542.206309522</v>
          </cell>
          <cell r="CV101">
            <v>3799268.5011526817</v>
          </cell>
          <cell r="CW101">
            <v>3816571.0501234867</v>
          </cell>
          <cell r="CX101">
            <v>3842459.1127464636</v>
          </cell>
          <cell r="CY101">
            <v>3868348.2514961846</v>
          </cell>
          <cell r="CZ101">
            <v>3886146.372595489</v>
          </cell>
          <cell r="DA101">
            <v>3745340.9892335725</v>
          </cell>
          <cell r="DB101">
            <v>3603430.687000928</v>
          </cell>
          <cell r="DC101">
            <v>3619974.870339913</v>
          </cell>
          <cell r="DD101">
            <v>3644077.621483845</v>
          </cell>
          <cell r="DE101">
            <v>3668238.0065733306</v>
          </cell>
          <cell r="DF101">
            <v>3682182.7116086003</v>
          </cell>
          <cell r="DL101">
            <v>3973990.687974134</v>
          </cell>
          <cell r="DM101">
            <v>3998378.816465181</v>
          </cell>
          <cell r="DN101">
            <v>4016245.7882435303</v>
          </cell>
          <cell r="DO101">
            <v>4041612.280071404</v>
          </cell>
          <cell r="DP101">
            <v>4066451.1661127885</v>
          </cell>
          <cell r="DQ101">
            <v>4084235.4818789414</v>
          </cell>
          <cell r="DR101">
            <v>3950334.2488080277</v>
          </cell>
          <cell r="DS101">
            <v>3815739.556473289</v>
          </cell>
          <cell r="DT101">
            <v>3833491.948436278</v>
          </cell>
          <cell r="DU101">
            <v>3858748.109819765</v>
          </cell>
          <cell r="DV101">
            <v>3884452.4287405093</v>
          </cell>
          <cell r="DW101">
            <v>3900096.3274485893</v>
          </cell>
        </row>
        <row r="102">
          <cell r="CU102">
            <v>72711716.25893581</v>
          </cell>
          <cell r="CV102">
            <v>73194661.63706271</v>
          </cell>
          <cell r="CW102">
            <v>73554266.09075409</v>
          </cell>
          <cell r="CX102">
            <v>74079653.74418168</v>
          </cell>
          <cell r="CY102">
            <v>74605416.57841718</v>
          </cell>
          <cell r="CZ102">
            <v>74975580.21183309</v>
          </cell>
          <cell r="DA102">
            <v>72285189.52117386</v>
          </cell>
          <cell r="DB102">
            <v>69572561.94519982</v>
          </cell>
          <cell r="DC102">
            <v>69916982.5723741</v>
          </cell>
          <cell r="DD102">
            <v>70407721.35103014</v>
          </cell>
          <cell r="DE102">
            <v>70899913.41863364</v>
          </cell>
          <cell r="DF102">
            <v>71195015.10733065</v>
          </cell>
          <cell r="DL102">
            <v>76906886.42519672</v>
          </cell>
          <cell r="DM102">
            <v>77404370.46017058</v>
          </cell>
          <cell r="DN102">
            <v>77776054.89828788</v>
          </cell>
          <cell r="DO102">
            <v>78293283.56601003</v>
          </cell>
          <cell r="DP102">
            <v>78800647.29534863</v>
          </cell>
          <cell r="DQ102">
            <v>79171742.71140212</v>
          </cell>
          <cell r="DR102">
            <v>76601917.15817116</v>
          </cell>
          <cell r="DS102">
            <v>74017786.66272117</v>
          </cell>
          <cell r="DT102">
            <v>74386833.89023384</v>
          </cell>
          <cell r="DU102">
            <v>74901847.66557668</v>
          </cell>
          <cell r="DV102">
            <v>75425924.50903589</v>
          </cell>
          <cell r="DW102">
            <v>75755013.99323389</v>
          </cell>
        </row>
        <row r="103">
          <cell r="CU103">
            <v>3027828.5185671304</v>
          </cell>
          <cell r="CV103">
            <v>3050369.8855612986</v>
          </cell>
          <cell r="CW103">
            <v>3067806.3047259753</v>
          </cell>
          <cell r="CX103">
            <v>3092191.4474855815</v>
          </cell>
          <cell r="CY103">
            <v>3116625.169690502</v>
          </cell>
          <cell r="CZ103">
            <v>3134595.9343636124</v>
          </cell>
          <cell r="DA103">
            <v>3024472.5324464906</v>
          </cell>
          <cell r="DB103">
            <v>2913333.529519325</v>
          </cell>
          <cell r="DC103">
            <v>2930083.4611258637</v>
          </cell>
          <cell r="DD103">
            <v>2953000.076152107</v>
          </cell>
          <cell r="DE103">
            <v>2976009.1608846523</v>
          </cell>
          <cell r="DF103">
            <v>2990773.125666834</v>
          </cell>
          <cell r="DL103">
            <v>3237262.509417093</v>
          </cell>
          <cell r="DM103">
            <v>3260613.0667545516</v>
          </cell>
          <cell r="DN103">
            <v>3278702.4923116392</v>
          </cell>
          <cell r="DO103">
            <v>3302960.8647410637</v>
          </cell>
          <cell r="DP103">
            <v>3326836.1692688027</v>
          </cell>
          <cell r="DQ103">
            <v>3344995.693820731</v>
          </cell>
          <cell r="DR103">
            <v>3238771.1696453984</v>
          </cell>
          <cell r="DS103">
            <v>3131861.0135570187</v>
          </cell>
          <cell r="DT103">
            <v>3149799.931009488</v>
          </cell>
          <cell r="DU103">
            <v>3173957.522847411</v>
          </cell>
          <cell r="DV103">
            <v>3198533.4963035863</v>
          </cell>
          <cell r="DW103">
            <v>3214868.88970079</v>
          </cell>
        </row>
        <row r="104">
          <cell r="CU104">
            <v>516126.91645259067</v>
          </cell>
          <cell r="CV104">
            <v>515059.61613525875</v>
          </cell>
          <cell r="CW104">
            <v>513057.0982841054</v>
          </cell>
          <cell r="CX104">
            <v>512150.1871401055</v>
          </cell>
          <cell r="CY104">
            <v>511184.8915940986</v>
          </cell>
          <cell r="CZ104">
            <v>509082.16032047116</v>
          </cell>
          <cell r="DA104">
            <v>486405.8660271917</v>
          </cell>
          <cell r="DB104">
            <v>463737.40161811427</v>
          </cell>
          <cell r="DC104">
            <v>461727.2867361476</v>
          </cell>
          <cell r="DD104">
            <v>460621.47202526114</v>
          </cell>
          <cell r="DE104">
            <v>459466.8026316713</v>
          </cell>
          <cell r="DF104">
            <v>456980.3033182177</v>
          </cell>
          <cell r="DL104">
            <v>482521.2288345213</v>
          </cell>
          <cell r="DM104">
            <v>481731.99336616043</v>
          </cell>
          <cell r="DN104">
            <v>480096.0993003823</v>
          </cell>
          <cell r="DO104">
            <v>479306.3380852713</v>
          </cell>
          <cell r="DP104">
            <v>478402.227482088</v>
          </cell>
          <cell r="DQ104">
            <v>476608.3626872287</v>
          </cell>
          <cell r="DR104">
            <v>457281.5494544782</v>
          </cell>
          <cell r="DS104">
            <v>438000.5095900011</v>
          </cell>
          <cell r="DT104">
            <v>436412.24527614954</v>
          </cell>
          <cell r="DU104">
            <v>435620.8274063861</v>
          </cell>
          <cell r="DV104">
            <v>434826.4345433112</v>
          </cell>
          <cell r="DW104">
            <v>432859.39790995786</v>
          </cell>
        </row>
        <row r="105">
          <cell r="CU105">
            <v>7653475.0035902215</v>
          </cell>
          <cell r="CV105">
            <v>7726078.870381985</v>
          </cell>
          <cell r="CW105">
            <v>7786011.1106848465</v>
          </cell>
          <cell r="CX105">
            <v>7863760.007537362</v>
          </cell>
          <cell r="CY105">
            <v>7941845.073602998</v>
          </cell>
          <cell r="CZ105">
            <v>8003738.424052146</v>
          </cell>
          <cell r="DA105">
            <v>7738403.66227247</v>
          </cell>
          <cell r="DB105">
            <v>7469926.7221893845</v>
          </cell>
          <cell r="DC105">
            <v>7527776.331003173</v>
          </cell>
          <cell r="DD105">
            <v>7601655.315554013</v>
          </cell>
          <cell r="DE105">
            <v>7675974.643589831</v>
          </cell>
          <cell r="DF105">
            <v>7729255.285212789</v>
          </cell>
          <cell r="DL105">
            <v>8409561.832978724</v>
          </cell>
          <cell r="DM105">
            <v>8486117.147337768</v>
          </cell>
          <cell r="DN105">
            <v>8549264.984918632</v>
          </cell>
          <cell r="DO105">
            <v>8628683.515027713</v>
          </cell>
          <cell r="DP105">
            <v>8707323.443798885</v>
          </cell>
          <cell r="DQ105">
            <v>8771284.524615467</v>
          </cell>
          <cell r="DR105">
            <v>8508952.119569387</v>
          </cell>
          <cell r="DS105">
            <v>8244287.119583737</v>
          </cell>
          <cell r="DT105">
            <v>8306782.000797714</v>
          </cell>
          <cell r="DU105">
            <v>8385889.102998804</v>
          </cell>
          <cell r="DV105">
            <v>8466326.011734467</v>
          </cell>
          <cell r="DW105">
            <v>8525187.112103362</v>
          </cell>
        </row>
        <row r="106">
          <cell r="CU106">
            <v>0</v>
          </cell>
          <cell r="CV106">
            <v>0</v>
          </cell>
          <cell r="CW106">
            <v>0</v>
          </cell>
          <cell r="CX106">
            <v>0</v>
          </cell>
          <cell r="CY106">
            <v>0</v>
          </cell>
          <cell r="CZ106">
            <v>0</v>
          </cell>
          <cell r="DA106">
            <v>0</v>
          </cell>
          <cell r="DB106">
            <v>0</v>
          </cell>
          <cell r="DC106">
            <v>0</v>
          </cell>
          <cell r="DD106">
            <v>0</v>
          </cell>
          <cell r="DE106">
            <v>0</v>
          </cell>
          <cell r="DF106">
            <v>0</v>
          </cell>
          <cell r="DL106">
            <v>0</v>
          </cell>
          <cell r="DM106">
            <v>0</v>
          </cell>
          <cell r="DN106">
            <v>0</v>
          </cell>
          <cell r="DO106">
            <v>0</v>
          </cell>
          <cell r="DP106">
            <v>0</v>
          </cell>
          <cell r="DQ106">
            <v>0</v>
          </cell>
          <cell r="DR106">
            <v>0</v>
          </cell>
          <cell r="DS106">
            <v>0</v>
          </cell>
          <cell r="DT106">
            <v>0</v>
          </cell>
          <cell r="DU106">
            <v>0</v>
          </cell>
          <cell r="DV106">
            <v>0</v>
          </cell>
          <cell r="DW106">
            <v>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FX"/>
      <sheetName val="checks"/>
      <sheetName val="wprowadzenie"/>
      <sheetName val="DANE Grupa"/>
      <sheetName val="T185"/>
      <sheetName val="prez"/>
    </sheetNames>
    <sheetDataSet>
      <sheetData sheetId="0">
        <row r="24">
          <cell r="B24">
            <v>0</v>
          </cell>
        </row>
        <row r="25">
          <cell r="B25" t="str">
            <v>Sprawdzenie: </v>
          </cell>
        </row>
        <row r="38">
          <cell r="A38" t="str">
            <v>WYKONANIE</v>
          </cell>
          <cell r="B38">
            <v>2007</v>
          </cell>
          <cell r="C38" t="str">
            <v>STY</v>
          </cell>
          <cell r="D38" t="str">
            <v>YTD</v>
          </cell>
          <cell r="E38" t="str">
            <v>GRUPA_PZU</v>
          </cell>
          <cell r="F38" t="str">
            <v>PLN</v>
          </cell>
          <cell r="H38" t="str">
            <v>GRUPA_PZU</v>
          </cell>
          <cell r="I38" t="str">
            <v>AllCustom1</v>
          </cell>
          <cell r="J38" t="str">
            <v>AllCustom2</v>
          </cell>
          <cell r="K38" t="str">
            <v>AllCustom3</v>
          </cell>
          <cell r="L38" t="str">
            <v>AllCustom4</v>
          </cell>
        </row>
        <row r="39">
          <cell r="B39">
            <v>2008</v>
          </cell>
          <cell r="C39" t="str">
            <v>LUT</v>
          </cell>
          <cell r="E39" t="str">
            <v>Grupa_PZU.00111K</v>
          </cell>
          <cell r="F39" t="str">
            <v>[Elimination]</v>
          </cell>
          <cell r="H39" t="str">
            <v>00111K</v>
          </cell>
          <cell r="I39" t="str">
            <v>MPOZ_BZ</v>
          </cell>
          <cell r="J39" t="str">
            <v>[None]</v>
          </cell>
          <cell r="K39" t="str">
            <v>PSR_PLN</v>
          </cell>
          <cell r="L39" t="str">
            <v>SegmentyWejsciowe</v>
          </cell>
        </row>
        <row r="40">
          <cell r="B40">
            <v>2009</v>
          </cell>
          <cell r="C40" t="str">
            <v>MAR</v>
          </cell>
          <cell r="E40" t="str">
            <v>Grupa_PZU.00211K</v>
          </cell>
          <cell r="F40" t="str">
            <v>[Contribution Total]</v>
          </cell>
          <cell r="H40" t="str">
            <v>00211K</v>
          </cell>
          <cell r="K40" t="str">
            <v>ZakupSpolki</v>
          </cell>
        </row>
        <row r="41">
          <cell r="B41">
            <v>2010</v>
          </cell>
          <cell r="C41" t="str">
            <v>KWI</v>
          </cell>
          <cell r="E41" t="str">
            <v>10411P</v>
          </cell>
          <cell r="F41" t="str">
            <v>[Elimination]</v>
          </cell>
          <cell r="H41" t="str">
            <v>10411P</v>
          </cell>
          <cell r="K41" t="str">
            <v>MSRSpolkiZew</v>
          </cell>
        </row>
        <row r="42">
          <cell r="B42">
            <v>2011</v>
          </cell>
          <cell r="C42" t="str">
            <v>MAJ</v>
          </cell>
          <cell r="E42" t="str">
            <v>Grupa_PZU.10411P</v>
          </cell>
          <cell r="F42" t="str">
            <v>[Parent Total]</v>
          </cell>
          <cell r="H42" t="str">
            <v>SpolkaTEST</v>
          </cell>
          <cell r="K42" t="str">
            <v>KorektyKapitalowe</v>
          </cell>
        </row>
        <row r="43">
          <cell r="B43">
            <v>2012</v>
          </cell>
          <cell r="C43" t="str">
            <v>CZE</v>
          </cell>
          <cell r="E43" t="str">
            <v>Grupa_PZU.07011Z</v>
          </cell>
          <cell r="F43" t="str">
            <v>&lt;Entity Currency&gt;</v>
          </cell>
          <cell r="H43" t="str">
            <v>SpolkaTEST2</v>
          </cell>
          <cell r="K43" t="str">
            <v>KorektyKonsolidacyjne</v>
          </cell>
        </row>
        <row r="44">
          <cell r="B44">
            <v>2013</v>
          </cell>
          <cell r="C44" t="str">
            <v>LIP</v>
          </cell>
          <cell r="F44" t="str">
            <v>&lt;Parent Currency&gt;</v>
          </cell>
          <cell r="H44" t="str">
            <v>[ICP TOP]</v>
          </cell>
          <cell r="K44" t="str">
            <v>DokupienieAkcji</v>
          </cell>
        </row>
        <row r="45">
          <cell r="B45">
            <v>2014</v>
          </cell>
          <cell r="C45" t="str">
            <v>SIE</v>
          </cell>
          <cell r="K45" t="str">
            <v>EmisjaAkcji</v>
          </cell>
        </row>
        <row r="46">
          <cell r="B46">
            <v>2015</v>
          </cell>
          <cell r="C46" t="str">
            <v>WRZ</v>
          </cell>
          <cell r="K46" t="str">
            <v>Dywidenda</v>
          </cell>
        </row>
        <row r="47">
          <cell r="B47">
            <v>2016</v>
          </cell>
          <cell r="C47" t="str">
            <v>PAZ</v>
          </cell>
          <cell r="K47" t="str">
            <v>Odpisy</v>
          </cell>
        </row>
        <row r="48">
          <cell r="B48">
            <v>2017</v>
          </cell>
          <cell r="C48" t="str">
            <v>LIS</v>
          </cell>
          <cell r="K48" t="str">
            <v>Dane_MSR</v>
          </cell>
        </row>
        <row r="49">
          <cell r="B49">
            <v>2018</v>
          </cell>
          <cell r="C49" t="str">
            <v>GRU</v>
          </cell>
          <cell r="K49" t="str">
            <v>SprzedazAkcji</v>
          </cell>
        </row>
        <row r="50">
          <cell r="B50">
            <v>2019</v>
          </cell>
          <cell r="C50" t="str">
            <v>KW1</v>
          </cell>
          <cell r="K50" t="str">
            <v>SprzedazSpolki</v>
          </cell>
        </row>
        <row r="51">
          <cell r="C51" t="str">
            <v>KW2</v>
          </cell>
          <cell r="K51" t="str">
            <v>Alokacje</v>
          </cell>
        </row>
        <row r="52">
          <cell r="C52" t="str">
            <v>KW3</v>
          </cell>
          <cell r="K52" t="str">
            <v>AlokacjaABC</v>
          </cell>
        </row>
        <row r="53">
          <cell r="C53" t="str">
            <v>KW4</v>
          </cell>
          <cell r="K53" t="str">
            <v>Eliminacje</v>
          </cell>
        </row>
        <row r="54">
          <cell r="K54" t="str">
            <v>Konsolidacja_raporty</v>
          </cell>
        </row>
      </sheetData>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AS Solutions Worksheet Hidden"/>
      <sheetName val="z bazy"/>
      <sheetName val="Tytuł (uwagi BPK)"/>
      <sheetName val="Tytuł"/>
      <sheetName val="Spis tabel"/>
      <sheetName val="1 - makro"/>
      <sheetName val="2 - rynek"/>
      <sheetName val="3 - składka"/>
      <sheetName val="4-grup typ P"/>
      <sheetName val="5 _kontynuowane P i D"/>
      <sheetName val="6 _ indywidualne"/>
      <sheetName val="7 _bankowe"/>
      <sheetName val="8 - NS składka"/>
      <sheetName val="9 - NS ryzyka"/>
      <sheetName val="10-portfel razem"/>
      <sheetName val="11-gr.ochronne"/>
      <sheetName val="12-gr.inwestycyjne"/>
      <sheetName val="13 - bank_zdrow"/>
      <sheetName val="14-indywidualne"/>
      <sheetName val="15-st_portfel"/>
      <sheetName val="16-rezerwy"/>
      <sheetName val="17-lokaty"/>
      <sheetName val="25-techniczny"/>
      <sheetName val="26-techniczny_prod"/>
      <sheetName val="27-techniczny_prod_mth"/>
      <sheetName val="28-bilans"/>
      <sheetName val="29-wsk_bezp"/>
      <sheetName val="koszty_nakłady"/>
      <sheetName val="pomocniczy_RT"/>
      <sheetName val="Baza"/>
      <sheetName val="sprzedaż"/>
      <sheetName val="2 - rynek_old"/>
      <sheetName val="19b-lokaty"/>
      <sheetName val="Rozrachunki"/>
      <sheetName val="PLIKI"/>
      <sheetName val="zatwierdzenie"/>
      <sheetName val="GSU (podsum)"/>
      <sheetName val="Zarządzanie aktyw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49">
          <cell r="BT49">
            <v>0</v>
          </cell>
          <cell r="BV49">
            <v>-1054492.4421784163</v>
          </cell>
        </row>
        <row r="89">
          <cell r="BU89">
            <v>403.55900153517723</v>
          </cell>
        </row>
      </sheetData>
      <sheetData sheetId="33" refreshError="1"/>
      <sheetData sheetId="34" refreshError="1"/>
      <sheetData sheetId="35" refreshError="1"/>
      <sheetData sheetId="36" refreshError="1"/>
      <sheetData sheetId="37"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AS Solutions Worksheet Hidden"/>
      <sheetName val="Baza SWPS"/>
      <sheetName val="Pivoty SWPS"/>
      <sheetName val="dane_07"/>
      <sheetName val="raport"/>
      <sheetName val="total"/>
      <sheetName val="sprzedaż"/>
      <sheetName val="razem_ubezp"/>
      <sheetName val="g_ochronne"/>
      <sheetName val="g_inwest"/>
      <sheetName val="bank_zdrow"/>
      <sheetName val="indyw"/>
      <sheetName val="st_portfel"/>
      <sheetName val="techniczny"/>
      <sheetName val="techniczny_prod"/>
      <sheetName val="techniczny_prod_mth"/>
      <sheetName val="rezerwy"/>
      <sheetName val="lokaty"/>
      <sheetName val="bilans"/>
      <sheetName val="Aktywa_MW"/>
      <sheetName val="koszty_nakłady"/>
      <sheetName val="koszty_obszary"/>
      <sheetName val="sprawdzenie"/>
      <sheetName val="koszty"/>
      <sheetName val="projekty - poza IT"/>
      <sheetName val="projekty (2)"/>
      <sheetName val="techniczny (2)"/>
      <sheetName val="AnalizaWyboru"/>
      <sheetName val="ANALIZA_WYBORU"/>
      <sheetName val="oil consumption – barrels"/>
      <sheetName val="koszty_spółka"/>
      <sheetName val="koszty_centrala"/>
      <sheetName val="dane_new"/>
    </sheetNames>
    <sheetDataSet>
      <sheetData sheetId="0" refreshError="1"/>
      <sheetData sheetId="1" refreshError="1">
        <row r="1">
          <cell r="A1" t="str">
            <v>PRODUKT</v>
          </cell>
          <cell r="B1" t="str">
            <v>PRODUKT_ID</v>
          </cell>
          <cell r="C1" t="str">
            <v>STAN</v>
          </cell>
          <cell r="D1" t="str">
            <v>Zmienna</v>
          </cell>
          <cell r="E1" t="str">
            <v>ACCOUNT_ID</v>
          </cell>
          <cell r="F1" t="str">
            <v>ANALYSIS_ID</v>
          </cell>
          <cell r="G1" t="str">
            <v>AFFECTED_TIME_PERIOD_ID</v>
          </cell>
          <cell r="H1" t="str">
            <v>PION_ID</v>
          </cell>
          <cell r="I1" t="str">
            <v>USZCZEGOLOWIENIE_ID</v>
          </cell>
        </row>
        <row r="2">
          <cell r="B2" t="str">
            <v>52XX-05</v>
          </cell>
          <cell r="C2" t="str">
            <v>S</v>
          </cell>
          <cell r="D2">
            <v>4178263.72998394</v>
          </cell>
          <cell r="E2" t="str">
            <v>L_RYZYK_WYK</v>
          </cell>
          <cell r="F2" t="str">
            <v>PLAN</v>
          </cell>
          <cell r="G2" t="str">
            <v>01</v>
          </cell>
          <cell r="H2" t="str">
            <v>PKK</v>
          </cell>
          <cell r="I2" t="str">
            <v>RAZEM</v>
          </cell>
        </row>
        <row r="3">
          <cell r="B3" t="str">
            <v>52XX-05</v>
          </cell>
          <cell r="C3" t="str">
            <v>S</v>
          </cell>
          <cell r="D3">
            <v>198631.18018339537</v>
          </cell>
          <cell r="E3" t="str">
            <v>L_RYZYK_WYK</v>
          </cell>
          <cell r="F3" t="str">
            <v>PLAN</v>
          </cell>
          <cell r="G3" t="str">
            <v>01</v>
          </cell>
          <cell r="H3" t="str">
            <v>PSA</v>
          </cell>
          <cell r="I3" t="str">
            <v>RAZEM</v>
          </cell>
        </row>
        <row r="4">
          <cell r="B4" t="str">
            <v>52XX-05</v>
          </cell>
          <cell r="C4" t="str">
            <v>S</v>
          </cell>
          <cell r="D4">
            <v>4184133.79936328</v>
          </cell>
          <cell r="E4" t="str">
            <v>L_RYZYK_WYK</v>
          </cell>
          <cell r="F4" t="str">
            <v>PLAN</v>
          </cell>
          <cell r="G4" t="str">
            <v>02</v>
          </cell>
          <cell r="H4" t="str">
            <v>PKK</v>
          </cell>
          <cell r="I4" t="str">
            <v>RAZEM</v>
          </cell>
        </row>
        <row r="5">
          <cell r="B5" t="str">
            <v>52XX-05</v>
          </cell>
          <cell r="C5" t="str">
            <v>S</v>
          </cell>
          <cell r="D5">
            <v>197362.42687537154</v>
          </cell>
          <cell r="E5" t="str">
            <v>L_RYZYK_WYK</v>
          </cell>
          <cell r="F5" t="str">
            <v>PLAN</v>
          </cell>
          <cell r="G5" t="str">
            <v>02</v>
          </cell>
          <cell r="H5" t="str">
            <v>PSA</v>
          </cell>
          <cell r="I5" t="str">
            <v>RAZEM</v>
          </cell>
        </row>
        <row r="6">
          <cell r="B6" t="str">
            <v>52XX-05</v>
          </cell>
          <cell r="C6" t="str">
            <v>S</v>
          </cell>
          <cell r="D6">
            <v>4193785.899570535</v>
          </cell>
          <cell r="E6" t="str">
            <v>L_RYZYK_WYK</v>
          </cell>
          <cell r="F6" t="str">
            <v>PLAN</v>
          </cell>
          <cell r="G6" t="str">
            <v>03</v>
          </cell>
          <cell r="H6" t="str">
            <v>PKK</v>
          </cell>
          <cell r="I6" t="str">
            <v>RAZEM</v>
          </cell>
        </row>
        <row r="7">
          <cell r="B7" t="str">
            <v>52XX-05</v>
          </cell>
          <cell r="C7" t="str">
            <v>S</v>
          </cell>
          <cell r="D7">
            <v>194495.2742231951</v>
          </cell>
          <cell r="E7" t="str">
            <v>L_RYZYK_WYK</v>
          </cell>
          <cell r="F7" t="str">
            <v>PLAN</v>
          </cell>
          <cell r="G7" t="str">
            <v>03</v>
          </cell>
          <cell r="H7" t="str">
            <v>PSA</v>
          </cell>
          <cell r="I7" t="str">
            <v>RAZEM</v>
          </cell>
        </row>
        <row r="8">
          <cell r="B8" t="str">
            <v>52XX-05</v>
          </cell>
          <cell r="C8" t="str">
            <v>S</v>
          </cell>
          <cell r="D8">
            <v>14236933.898851475</v>
          </cell>
          <cell r="E8" t="str">
            <v>L_RYZYK_WYK</v>
          </cell>
          <cell r="F8" t="str">
            <v>PLAN</v>
          </cell>
          <cell r="G8" t="str">
            <v>04</v>
          </cell>
          <cell r="H8" t="str">
            <v>PKK</v>
          </cell>
          <cell r="I8" t="str">
            <v>RAZEM</v>
          </cell>
        </row>
        <row r="9">
          <cell r="B9" t="str">
            <v>52XX-05</v>
          </cell>
          <cell r="C9" t="str">
            <v>S</v>
          </cell>
          <cell r="D9">
            <v>193392.64450647726</v>
          </cell>
          <cell r="E9" t="str">
            <v>L_RYZYK_WYK</v>
          </cell>
          <cell r="F9" t="str">
            <v>PLAN</v>
          </cell>
          <cell r="G9" t="str">
            <v>04</v>
          </cell>
          <cell r="H9" t="str">
            <v>PSA</v>
          </cell>
          <cell r="I9" t="str">
            <v>RAZEM</v>
          </cell>
        </row>
        <row r="10">
          <cell r="B10" t="str">
            <v>52XX-05</v>
          </cell>
          <cell r="C10" t="str">
            <v>S</v>
          </cell>
          <cell r="D10">
            <v>14232945.923055883</v>
          </cell>
          <cell r="E10" t="str">
            <v>L_RYZYK_WYK</v>
          </cell>
          <cell r="F10" t="str">
            <v>PLAN</v>
          </cell>
          <cell r="G10" t="str">
            <v>05</v>
          </cell>
          <cell r="H10" t="str">
            <v>PKK</v>
          </cell>
          <cell r="I10" t="str">
            <v>RAZEM</v>
          </cell>
        </row>
        <row r="11">
          <cell r="B11" t="str">
            <v>52XX-05</v>
          </cell>
          <cell r="C11" t="str">
            <v>S</v>
          </cell>
          <cell r="D11">
            <v>192348.80725485308</v>
          </cell>
          <cell r="E11" t="str">
            <v>L_RYZYK_WYK</v>
          </cell>
          <cell r="F11" t="str">
            <v>PLAN</v>
          </cell>
          <cell r="G11" t="str">
            <v>05</v>
          </cell>
          <cell r="H11" t="str">
            <v>PSA</v>
          </cell>
          <cell r="I11" t="str">
            <v>RAZEM</v>
          </cell>
        </row>
        <row r="12">
          <cell r="B12" t="str">
            <v>52XX-05</v>
          </cell>
          <cell r="C12" t="str">
            <v>S</v>
          </cell>
          <cell r="D12">
            <v>14236417.563414687</v>
          </cell>
          <cell r="E12" t="str">
            <v>L_RYZYK_WYK</v>
          </cell>
          <cell r="F12" t="str">
            <v>PLAN</v>
          </cell>
          <cell r="G12" t="str">
            <v>06</v>
          </cell>
          <cell r="H12" t="str">
            <v>PKK</v>
          </cell>
          <cell r="I12" t="str">
            <v>RAZEM</v>
          </cell>
        </row>
        <row r="13">
          <cell r="B13" t="str">
            <v>52XX-05</v>
          </cell>
          <cell r="C13" t="str">
            <v>S</v>
          </cell>
          <cell r="D13">
            <v>190831.8390022303</v>
          </cell>
          <cell r="E13" t="str">
            <v>L_RYZYK_WYK</v>
          </cell>
          <cell r="F13" t="str">
            <v>PLAN</v>
          </cell>
          <cell r="G13" t="str">
            <v>06</v>
          </cell>
          <cell r="H13" t="str">
            <v>PSA</v>
          </cell>
          <cell r="I13" t="str">
            <v>RAZEM</v>
          </cell>
        </row>
        <row r="14">
          <cell r="B14" t="str">
            <v>52XX-05</v>
          </cell>
          <cell r="C14" t="str">
            <v>S</v>
          </cell>
          <cell r="D14">
            <v>14237603.35145406</v>
          </cell>
          <cell r="E14" t="str">
            <v>L_RYZYK_WYK</v>
          </cell>
          <cell r="F14" t="str">
            <v>PLAN</v>
          </cell>
          <cell r="G14" t="str">
            <v>07</v>
          </cell>
          <cell r="H14" t="str">
            <v>PKK</v>
          </cell>
          <cell r="I14" t="str">
            <v>RAZEM</v>
          </cell>
        </row>
        <row r="15">
          <cell r="B15" t="str">
            <v>52XX-05</v>
          </cell>
          <cell r="C15" t="str">
            <v>S</v>
          </cell>
          <cell r="D15">
            <v>189929.3624710994</v>
          </cell>
          <cell r="E15" t="str">
            <v>L_RYZYK_WYK</v>
          </cell>
          <cell r="F15" t="str">
            <v>PLAN</v>
          </cell>
          <cell r="G15" t="str">
            <v>07</v>
          </cell>
          <cell r="H15" t="str">
            <v>PSA</v>
          </cell>
          <cell r="I15" t="str">
            <v>RAZEM</v>
          </cell>
        </row>
        <row r="16">
          <cell r="B16" t="str">
            <v>52XX-05</v>
          </cell>
          <cell r="C16" t="str">
            <v>S</v>
          </cell>
          <cell r="D16">
            <v>14234190.64572688</v>
          </cell>
          <cell r="E16" t="str">
            <v>L_RYZYK_WYK</v>
          </cell>
          <cell r="F16" t="str">
            <v>PLAN</v>
          </cell>
          <cell r="G16" t="str">
            <v>08</v>
          </cell>
          <cell r="H16" t="str">
            <v>PKK</v>
          </cell>
          <cell r="I16" t="str">
            <v>RAZEM</v>
          </cell>
        </row>
        <row r="17">
          <cell r="B17" t="str">
            <v>52XX-05</v>
          </cell>
          <cell r="C17" t="str">
            <v>S</v>
          </cell>
          <cell r="D17">
            <v>185330.18154124846</v>
          </cell>
          <cell r="E17" t="str">
            <v>L_RYZYK_WYK</v>
          </cell>
          <cell r="F17" t="str">
            <v>PLAN</v>
          </cell>
          <cell r="G17" t="str">
            <v>08</v>
          </cell>
          <cell r="H17" t="str">
            <v>PSA</v>
          </cell>
          <cell r="I17" t="str">
            <v>RAZEM</v>
          </cell>
        </row>
        <row r="18">
          <cell r="B18" t="str">
            <v>52XX-05</v>
          </cell>
          <cell r="C18" t="str">
            <v>S</v>
          </cell>
          <cell r="D18">
            <v>14232171.059627367</v>
          </cell>
          <cell r="E18" t="str">
            <v>L_RYZYK_WYK</v>
          </cell>
          <cell r="F18" t="str">
            <v>PLAN</v>
          </cell>
          <cell r="G18" t="str">
            <v>09</v>
          </cell>
          <cell r="H18" t="str">
            <v>PKK</v>
          </cell>
          <cell r="I18" t="str">
            <v>RAZEM</v>
          </cell>
        </row>
        <row r="19">
          <cell r="B19" t="str">
            <v>52XX-05</v>
          </cell>
          <cell r="C19" t="str">
            <v>S</v>
          </cell>
          <cell r="D19">
            <v>186163.34621267763</v>
          </cell>
          <cell r="E19" t="str">
            <v>L_RYZYK_WYK</v>
          </cell>
          <cell r="F19" t="str">
            <v>PLAN</v>
          </cell>
          <cell r="G19" t="str">
            <v>09</v>
          </cell>
          <cell r="H19" t="str">
            <v>PSA</v>
          </cell>
          <cell r="I19" t="str">
            <v>RAZEM</v>
          </cell>
        </row>
        <row r="20">
          <cell r="B20" t="str">
            <v>52XX-05</v>
          </cell>
          <cell r="C20" t="str">
            <v>S</v>
          </cell>
          <cell r="D20">
            <v>14231644.581678787</v>
          </cell>
          <cell r="E20" t="str">
            <v>L_RYZYK_WYK</v>
          </cell>
          <cell r="F20" t="str">
            <v>PLAN</v>
          </cell>
          <cell r="G20" t="str">
            <v>10</v>
          </cell>
          <cell r="H20" t="str">
            <v>PKK</v>
          </cell>
          <cell r="I20" t="str">
            <v>RAZEM</v>
          </cell>
        </row>
        <row r="21">
          <cell r="B21" t="str">
            <v>52XX-05</v>
          </cell>
          <cell r="C21" t="str">
            <v>S</v>
          </cell>
          <cell r="D21">
            <v>185471.53648538684</v>
          </cell>
          <cell r="E21" t="str">
            <v>L_RYZYK_WYK</v>
          </cell>
          <cell r="F21" t="str">
            <v>PLAN</v>
          </cell>
          <cell r="G21" t="str">
            <v>10</v>
          </cell>
          <cell r="H21" t="str">
            <v>PSA</v>
          </cell>
          <cell r="I21" t="str">
            <v>RAZEM</v>
          </cell>
        </row>
        <row r="22">
          <cell r="B22" t="str">
            <v>52XX-05</v>
          </cell>
          <cell r="C22" t="str">
            <v>S</v>
          </cell>
          <cell r="D22">
            <v>14229809.919132628</v>
          </cell>
          <cell r="E22" t="str">
            <v>L_RYZYK_WYK</v>
          </cell>
          <cell r="F22" t="str">
            <v>PLAN</v>
          </cell>
          <cell r="G22" t="str">
            <v>11</v>
          </cell>
          <cell r="H22" t="str">
            <v>PKK</v>
          </cell>
          <cell r="I22" t="str">
            <v>RAZEM</v>
          </cell>
        </row>
        <row r="23">
          <cell r="B23" t="str">
            <v>52XX-05</v>
          </cell>
          <cell r="C23" t="str">
            <v>S</v>
          </cell>
          <cell r="D23">
            <v>184052.85235937615</v>
          </cell>
          <cell r="E23" t="str">
            <v>L_RYZYK_WYK</v>
          </cell>
          <cell r="F23" t="str">
            <v>PLAN</v>
          </cell>
          <cell r="G23" t="str">
            <v>11</v>
          </cell>
          <cell r="H23" t="str">
            <v>PSA</v>
          </cell>
          <cell r="I23" t="str">
            <v>RAZEM</v>
          </cell>
        </row>
        <row r="24">
          <cell r="B24" t="str">
            <v>52XX-05</v>
          </cell>
          <cell r="C24" t="str">
            <v>S</v>
          </cell>
          <cell r="D24">
            <v>14227300.229414398</v>
          </cell>
          <cell r="E24" t="str">
            <v>L_RYZYK_WYK</v>
          </cell>
          <cell r="F24" t="str">
            <v>PLAN</v>
          </cell>
          <cell r="G24" t="str">
            <v>12</v>
          </cell>
          <cell r="H24" t="str">
            <v>PKK</v>
          </cell>
          <cell r="I24" t="str">
            <v>RAZEM</v>
          </cell>
        </row>
        <row r="25">
          <cell r="B25" t="str">
            <v>52XX-05</v>
          </cell>
          <cell r="C25" t="str">
            <v>S</v>
          </cell>
          <cell r="D25">
            <v>181991.87383464543</v>
          </cell>
          <cell r="E25" t="str">
            <v>L_RYZYK_WYK</v>
          </cell>
          <cell r="F25" t="str">
            <v>PLAN</v>
          </cell>
          <cell r="G25" t="str">
            <v>12</v>
          </cell>
          <cell r="H25" t="str">
            <v>PSA</v>
          </cell>
          <cell r="I25" t="str">
            <v>RAZEM</v>
          </cell>
        </row>
        <row r="26">
          <cell r="B26" t="str">
            <v>52XX-05</v>
          </cell>
          <cell r="C26" t="str">
            <v>S</v>
          </cell>
          <cell r="D26">
            <v>4172405.0251920866</v>
          </cell>
          <cell r="E26" t="str">
            <v>L_RYZYK_WYK</v>
          </cell>
          <cell r="F26" t="str">
            <v>PROGNOZA</v>
          </cell>
          <cell r="G26" t="str">
            <v>10</v>
          </cell>
          <cell r="H26" t="str">
            <v>PKK</v>
          </cell>
          <cell r="I26" t="str">
            <v>RAZEM</v>
          </cell>
        </row>
        <row r="27">
          <cell r="B27" t="str">
            <v>52XX-05</v>
          </cell>
          <cell r="C27" t="str">
            <v>S</v>
          </cell>
          <cell r="D27">
            <v>161718.68397422062</v>
          </cell>
          <cell r="E27" t="str">
            <v>L_RYZYK_WYK</v>
          </cell>
          <cell r="F27" t="str">
            <v>PROGNOZA</v>
          </cell>
          <cell r="G27" t="str">
            <v>10</v>
          </cell>
          <cell r="H27" t="str">
            <v>PSA</v>
          </cell>
          <cell r="I27" t="str">
            <v>RAZEM</v>
          </cell>
        </row>
        <row r="28">
          <cell r="B28" t="str">
            <v>52XX-05</v>
          </cell>
          <cell r="C28" t="str">
            <v>S</v>
          </cell>
          <cell r="D28">
            <v>4168926.3840378206</v>
          </cell>
          <cell r="E28" t="str">
            <v>L_RYZYK_WYK</v>
          </cell>
          <cell r="F28" t="str">
            <v>PROGNOZA</v>
          </cell>
          <cell r="G28" t="str">
            <v>11</v>
          </cell>
          <cell r="H28" t="str">
            <v>PKK</v>
          </cell>
          <cell r="I28" t="str">
            <v>RAZEM</v>
          </cell>
        </row>
        <row r="29">
          <cell r="B29" t="str">
            <v>52XX-05</v>
          </cell>
          <cell r="C29" t="str">
            <v>S</v>
          </cell>
          <cell r="D29">
            <v>158709.01160168267</v>
          </cell>
          <cell r="E29" t="str">
            <v>L_RYZYK_WYK</v>
          </cell>
          <cell r="F29" t="str">
            <v>PROGNOZA</v>
          </cell>
          <cell r="G29" t="str">
            <v>11</v>
          </cell>
          <cell r="H29" t="str">
            <v>PSA</v>
          </cell>
          <cell r="I29" t="str">
            <v>RAZEM</v>
          </cell>
        </row>
        <row r="30">
          <cell r="B30" t="str">
            <v>52XX-05</v>
          </cell>
          <cell r="C30" t="str">
            <v>S</v>
          </cell>
          <cell r="D30">
            <v>4157829.395797186</v>
          </cell>
          <cell r="E30" t="str">
            <v>L_RYZYK_WYK</v>
          </cell>
          <cell r="F30" t="str">
            <v>PROGNOZA</v>
          </cell>
          <cell r="G30" t="str">
            <v>12</v>
          </cell>
          <cell r="H30" t="str">
            <v>PKK</v>
          </cell>
          <cell r="I30" t="str">
            <v>RAZEM</v>
          </cell>
        </row>
        <row r="31">
          <cell r="B31" t="str">
            <v>52XX-05</v>
          </cell>
          <cell r="C31" t="str">
            <v>S</v>
          </cell>
          <cell r="D31">
            <v>156006.5737819048</v>
          </cell>
          <cell r="E31" t="str">
            <v>L_RYZYK_WYK</v>
          </cell>
          <cell r="F31" t="str">
            <v>PROGNOZA</v>
          </cell>
          <cell r="G31" t="str">
            <v>12</v>
          </cell>
          <cell r="H31" t="str">
            <v>PSA</v>
          </cell>
          <cell r="I31" t="str">
            <v>RAZEM</v>
          </cell>
        </row>
        <row r="32">
          <cell r="B32" t="str">
            <v>52XX-05</v>
          </cell>
          <cell r="C32" t="str">
            <v>S</v>
          </cell>
          <cell r="D32">
            <v>4083754</v>
          </cell>
          <cell r="E32" t="str">
            <v>L_RYZYK_WYK</v>
          </cell>
          <cell r="F32" t="str">
            <v>WYK_POP</v>
          </cell>
          <cell r="G32" t="str">
            <v>01</v>
          </cell>
          <cell r="H32" t="str">
            <v>PKK</v>
          </cell>
          <cell r="I32" t="str">
            <v>RAZEM</v>
          </cell>
        </row>
        <row r="33">
          <cell r="B33" t="str">
            <v>52XX-05</v>
          </cell>
          <cell r="C33" t="str">
            <v>S</v>
          </cell>
          <cell r="D33">
            <v>179543</v>
          </cell>
          <cell r="E33" t="str">
            <v>L_RYZYK_WYK</v>
          </cell>
          <cell r="F33" t="str">
            <v>WYK_POP</v>
          </cell>
          <cell r="G33" t="str">
            <v>01</v>
          </cell>
          <cell r="H33" t="str">
            <v>PSA</v>
          </cell>
          <cell r="I33" t="str">
            <v>RAZEM</v>
          </cell>
        </row>
        <row r="34">
          <cell r="B34" t="str">
            <v>52XX-05</v>
          </cell>
          <cell r="C34" t="str">
            <v>S</v>
          </cell>
          <cell r="D34">
            <v>4112215</v>
          </cell>
          <cell r="E34" t="str">
            <v>L_RYZYK_WYK</v>
          </cell>
          <cell r="F34" t="str">
            <v>WYK_POP</v>
          </cell>
          <cell r="G34" t="str">
            <v>02</v>
          </cell>
          <cell r="H34" t="str">
            <v>PKK</v>
          </cell>
          <cell r="I34" t="str">
            <v>RAZEM</v>
          </cell>
        </row>
        <row r="35">
          <cell r="B35" t="str">
            <v>52XX-05</v>
          </cell>
          <cell r="C35" t="str">
            <v>S</v>
          </cell>
          <cell r="D35">
            <v>180736</v>
          </cell>
          <cell r="E35" t="str">
            <v>L_RYZYK_WYK</v>
          </cell>
          <cell r="F35" t="str">
            <v>WYK_POP</v>
          </cell>
          <cell r="G35" t="str">
            <v>02</v>
          </cell>
          <cell r="H35" t="str">
            <v>PSA</v>
          </cell>
          <cell r="I35" t="str">
            <v>RAZEM</v>
          </cell>
        </row>
        <row r="36">
          <cell r="B36" t="str">
            <v>52XX-05</v>
          </cell>
          <cell r="C36" t="str">
            <v>S</v>
          </cell>
          <cell r="D36">
            <v>4143498</v>
          </cell>
          <cell r="E36" t="str">
            <v>L_RYZYK_WYK</v>
          </cell>
          <cell r="F36" t="str">
            <v>WYK_POP</v>
          </cell>
          <cell r="G36" t="str">
            <v>03</v>
          </cell>
          <cell r="H36" t="str">
            <v>PKK</v>
          </cell>
          <cell r="I36" t="str">
            <v>RAZEM</v>
          </cell>
        </row>
        <row r="37">
          <cell r="B37" t="str">
            <v>52XX-05</v>
          </cell>
          <cell r="C37" t="str">
            <v>S</v>
          </cell>
          <cell r="D37">
            <v>183337</v>
          </cell>
          <cell r="E37" t="str">
            <v>L_RYZYK_WYK</v>
          </cell>
          <cell r="F37" t="str">
            <v>WYK_POP</v>
          </cell>
          <cell r="G37" t="str">
            <v>03</v>
          </cell>
          <cell r="H37" t="str">
            <v>PSA</v>
          </cell>
          <cell r="I37" t="str">
            <v>RAZEM</v>
          </cell>
        </row>
        <row r="38">
          <cell r="B38" t="str">
            <v>52XX-05</v>
          </cell>
          <cell r="C38" t="str">
            <v>S</v>
          </cell>
          <cell r="D38">
            <v>4179986</v>
          </cell>
          <cell r="E38" t="str">
            <v>L_RYZYK_WYK</v>
          </cell>
          <cell r="F38" t="str">
            <v>WYK_POP</v>
          </cell>
          <cell r="G38" t="str">
            <v>04</v>
          </cell>
          <cell r="H38" t="str">
            <v>PKK</v>
          </cell>
          <cell r="I38" t="str">
            <v>RAZEM</v>
          </cell>
        </row>
        <row r="39">
          <cell r="B39" t="str">
            <v>52XX-05</v>
          </cell>
          <cell r="C39" t="str">
            <v>S</v>
          </cell>
          <cell r="D39">
            <v>185561</v>
          </cell>
          <cell r="E39" t="str">
            <v>L_RYZYK_WYK</v>
          </cell>
          <cell r="F39" t="str">
            <v>WYK_POP</v>
          </cell>
          <cell r="G39" t="str">
            <v>04</v>
          </cell>
          <cell r="H39" t="str">
            <v>PSA</v>
          </cell>
          <cell r="I39" t="str">
            <v>RAZEM</v>
          </cell>
        </row>
        <row r="40">
          <cell r="B40" t="str">
            <v>52XX-05</v>
          </cell>
          <cell r="C40" t="str">
            <v>S</v>
          </cell>
          <cell r="D40">
            <v>4191492</v>
          </cell>
          <cell r="E40" t="str">
            <v>L_RYZYK_WYK</v>
          </cell>
          <cell r="F40" t="str">
            <v>WYK_POP</v>
          </cell>
          <cell r="G40" t="str">
            <v>05</v>
          </cell>
          <cell r="H40" t="str">
            <v>PKK</v>
          </cell>
          <cell r="I40" t="str">
            <v>RAZEM</v>
          </cell>
        </row>
        <row r="41">
          <cell r="B41" t="str">
            <v>52XX-05</v>
          </cell>
          <cell r="C41" t="str">
            <v>S</v>
          </cell>
          <cell r="D41">
            <v>186478</v>
          </cell>
          <cell r="E41" t="str">
            <v>L_RYZYK_WYK</v>
          </cell>
          <cell r="F41" t="str">
            <v>WYK_POP</v>
          </cell>
          <cell r="G41" t="str">
            <v>05</v>
          </cell>
          <cell r="H41" t="str">
            <v>PSA</v>
          </cell>
          <cell r="I41" t="str">
            <v>RAZEM</v>
          </cell>
        </row>
        <row r="42">
          <cell r="B42" t="str">
            <v>52XX-05</v>
          </cell>
          <cell r="C42" t="str">
            <v>S</v>
          </cell>
          <cell r="D42">
            <v>4206854</v>
          </cell>
          <cell r="E42" t="str">
            <v>L_RYZYK_WYK</v>
          </cell>
          <cell r="F42" t="str">
            <v>WYK_POP</v>
          </cell>
          <cell r="G42" t="str">
            <v>06</v>
          </cell>
          <cell r="H42" t="str">
            <v>PKK</v>
          </cell>
          <cell r="I42" t="str">
            <v>RAZEM</v>
          </cell>
        </row>
        <row r="43">
          <cell r="B43" t="str">
            <v>52XX-05</v>
          </cell>
          <cell r="C43" t="str">
            <v>S</v>
          </cell>
          <cell r="D43">
            <v>189214</v>
          </cell>
          <cell r="E43" t="str">
            <v>L_RYZYK_WYK</v>
          </cell>
          <cell r="F43" t="str">
            <v>WYK_POP</v>
          </cell>
          <cell r="G43" t="str">
            <v>06</v>
          </cell>
          <cell r="H43" t="str">
            <v>PSA</v>
          </cell>
          <cell r="I43" t="str">
            <v>RAZEM</v>
          </cell>
        </row>
        <row r="44">
          <cell r="B44" t="str">
            <v>52XX-05</v>
          </cell>
          <cell r="C44" t="str">
            <v>S</v>
          </cell>
          <cell r="D44">
            <v>4210783</v>
          </cell>
          <cell r="E44" t="str">
            <v>L_RYZYK_WYK</v>
          </cell>
          <cell r="F44" t="str">
            <v>WYK_POP</v>
          </cell>
          <cell r="G44" t="str">
            <v>07</v>
          </cell>
          <cell r="H44" t="str">
            <v>PKK</v>
          </cell>
          <cell r="I44" t="str">
            <v>RAZEM</v>
          </cell>
        </row>
        <row r="45">
          <cell r="B45" t="str">
            <v>52XX-05</v>
          </cell>
          <cell r="C45" t="str">
            <v>S</v>
          </cell>
          <cell r="D45">
            <v>191322</v>
          </cell>
          <cell r="E45" t="str">
            <v>L_RYZYK_WYK</v>
          </cell>
          <cell r="F45" t="str">
            <v>WYK_POP</v>
          </cell>
          <cell r="G45" t="str">
            <v>07</v>
          </cell>
          <cell r="H45" t="str">
            <v>PSA</v>
          </cell>
          <cell r="I45" t="str">
            <v>RAZEM</v>
          </cell>
        </row>
        <row r="46">
          <cell r="B46" t="str">
            <v>52XX-05</v>
          </cell>
          <cell r="C46" t="str">
            <v>S</v>
          </cell>
          <cell r="D46">
            <v>4214452</v>
          </cell>
          <cell r="E46" t="str">
            <v>L_RYZYK_WYK</v>
          </cell>
          <cell r="F46" t="str">
            <v>WYK_POP</v>
          </cell>
          <cell r="G46" t="str">
            <v>08</v>
          </cell>
          <cell r="H46" t="str">
            <v>PKK</v>
          </cell>
          <cell r="I46" t="str">
            <v>RAZEM</v>
          </cell>
        </row>
        <row r="47">
          <cell r="B47" t="str">
            <v>52XX-05</v>
          </cell>
          <cell r="C47" t="str">
            <v>S</v>
          </cell>
          <cell r="D47">
            <v>192054</v>
          </cell>
          <cell r="E47" t="str">
            <v>L_RYZYK_WYK</v>
          </cell>
          <cell r="F47" t="str">
            <v>WYK_POP</v>
          </cell>
          <cell r="G47" t="str">
            <v>08</v>
          </cell>
          <cell r="H47" t="str">
            <v>PSA</v>
          </cell>
          <cell r="I47" t="str">
            <v>RAZEM</v>
          </cell>
        </row>
        <row r="48">
          <cell r="B48" t="str">
            <v>52XX-05</v>
          </cell>
          <cell r="C48" t="str">
            <v>S</v>
          </cell>
          <cell r="D48">
            <v>4208285</v>
          </cell>
          <cell r="E48" t="str">
            <v>L_RYZYK_WYK</v>
          </cell>
          <cell r="F48" t="str">
            <v>WYK_POP</v>
          </cell>
          <cell r="G48" t="str">
            <v>09</v>
          </cell>
          <cell r="H48" t="str">
            <v>PKK</v>
          </cell>
          <cell r="I48" t="str">
            <v>RAZEM</v>
          </cell>
        </row>
        <row r="49">
          <cell r="B49" t="str">
            <v>52XX-05</v>
          </cell>
          <cell r="C49" t="str">
            <v>S</v>
          </cell>
          <cell r="D49">
            <v>193683</v>
          </cell>
          <cell r="E49" t="str">
            <v>L_RYZYK_WYK</v>
          </cell>
          <cell r="F49" t="str">
            <v>WYK_POP</v>
          </cell>
          <cell r="G49" t="str">
            <v>09</v>
          </cell>
          <cell r="H49" t="str">
            <v>PSA</v>
          </cell>
          <cell r="I49" t="str">
            <v>RAZEM</v>
          </cell>
        </row>
        <row r="50">
          <cell r="B50" t="str">
            <v>52XX-06</v>
          </cell>
          <cell r="C50" t="str">
            <v>S</v>
          </cell>
          <cell r="D50">
            <v>4437777.682197659</v>
          </cell>
          <cell r="E50" t="str">
            <v>L_RYZYK_WYK</v>
          </cell>
          <cell r="F50" t="str">
            <v>PLAN</v>
          </cell>
          <cell r="G50" t="str">
            <v>01</v>
          </cell>
          <cell r="H50" t="str">
            <v>PKK</v>
          </cell>
          <cell r="I50" t="str">
            <v>RAZEM</v>
          </cell>
        </row>
        <row r="51">
          <cell r="B51" t="str">
            <v>52XX-06</v>
          </cell>
          <cell r="C51" t="str">
            <v>S</v>
          </cell>
          <cell r="D51">
            <v>241411.04338077432</v>
          </cell>
          <cell r="E51" t="str">
            <v>L_RYZYK_WYK</v>
          </cell>
          <cell r="F51" t="str">
            <v>PLAN</v>
          </cell>
          <cell r="G51" t="str">
            <v>01</v>
          </cell>
          <cell r="H51" t="str">
            <v>PSA</v>
          </cell>
          <cell r="I51" t="str">
            <v>RAZEM</v>
          </cell>
        </row>
        <row r="52">
          <cell r="B52" t="str">
            <v>52XX-06</v>
          </cell>
          <cell r="C52" t="str">
            <v>S</v>
          </cell>
          <cell r="D52">
            <v>4443308.068564752</v>
          </cell>
          <cell r="E52" t="str">
            <v>L_RYZYK_WYK</v>
          </cell>
          <cell r="F52" t="str">
            <v>PLAN</v>
          </cell>
          <cell r="G52" t="str">
            <v>02</v>
          </cell>
          <cell r="H52" t="str">
            <v>PKK</v>
          </cell>
          <cell r="I52" t="str">
            <v>RAZEM</v>
          </cell>
        </row>
        <row r="53">
          <cell r="B53" t="str">
            <v>52XX-06</v>
          </cell>
          <cell r="C53" t="str">
            <v>S</v>
          </cell>
          <cell r="D53">
            <v>238978.9757028256</v>
          </cell>
          <cell r="E53" t="str">
            <v>L_RYZYK_WYK</v>
          </cell>
          <cell r="F53" t="str">
            <v>PLAN</v>
          </cell>
          <cell r="G53" t="str">
            <v>02</v>
          </cell>
          <cell r="H53" t="str">
            <v>PSA</v>
          </cell>
          <cell r="I53" t="str">
            <v>RAZEM</v>
          </cell>
        </row>
        <row r="54">
          <cell r="B54" t="str">
            <v>52XX-06</v>
          </cell>
          <cell r="C54" t="str">
            <v>S</v>
          </cell>
          <cell r="D54">
            <v>4449888.29512385</v>
          </cell>
          <cell r="E54" t="str">
            <v>L_RYZYK_WYK</v>
          </cell>
          <cell r="F54" t="str">
            <v>PLAN</v>
          </cell>
          <cell r="G54" t="str">
            <v>03</v>
          </cell>
          <cell r="H54" t="str">
            <v>PKK</v>
          </cell>
          <cell r="I54" t="str">
            <v>RAZEM</v>
          </cell>
        </row>
        <row r="55">
          <cell r="B55" t="str">
            <v>52XX-06</v>
          </cell>
          <cell r="C55" t="str">
            <v>S</v>
          </cell>
          <cell r="D55">
            <v>236672.22962394432</v>
          </cell>
          <cell r="E55" t="str">
            <v>L_RYZYK_WYK</v>
          </cell>
          <cell r="F55" t="str">
            <v>PLAN</v>
          </cell>
          <cell r="G55" t="str">
            <v>03</v>
          </cell>
          <cell r="H55" t="str">
            <v>PSA</v>
          </cell>
          <cell r="I55" t="str">
            <v>RAZEM</v>
          </cell>
        </row>
        <row r="56">
          <cell r="B56" t="str">
            <v>52XX-06</v>
          </cell>
          <cell r="C56" t="str">
            <v>S</v>
          </cell>
          <cell r="D56">
            <v>4455996.914218515</v>
          </cell>
          <cell r="E56" t="str">
            <v>L_RYZYK_WYK</v>
          </cell>
          <cell r="F56" t="str">
            <v>PLAN</v>
          </cell>
          <cell r="G56" t="str">
            <v>04</v>
          </cell>
          <cell r="H56" t="str">
            <v>PKK</v>
          </cell>
          <cell r="I56" t="str">
            <v>RAZEM</v>
          </cell>
        </row>
        <row r="57">
          <cell r="B57" t="str">
            <v>52XX-06</v>
          </cell>
          <cell r="C57" t="str">
            <v>S</v>
          </cell>
          <cell r="D57">
            <v>235703.07514413062</v>
          </cell>
          <cell r="E57" t="str">
            <v>L_RYZYK_WYK</v>
          </cell>
          <cell r="F57" t="str">
            <v>PLAN</v>
          </cell>
          <cell r="G57" t="str">
            <v>04</v>
          </cell>
          <cell r="H57" t="str">
            <v>PSA</v>
          </cell>
          <cell r="I57" t="str">
            <v>RAZEM</v>
          </cell>
        </row>
        <row r="58">
          <cell r="B58" t="str">
            <v>52XX-06</v>
          </cell>
          <cell r="C58" t="str">
            <v>S</v>
          </cell>
          <cell r="D58">
            <v>4462351.369121226</v>
          </cell>
          <cell r="E58" t="str">
            <v>L_RYZYK_WYK</v>
          </cell>
          <cell r="F58" t="str">
            <v>PLAN</v>
          </cell>
          <cell r="G58" t="str">
            <v>05</v>
          </cell>
          <cell r="H58" t="str">
            <v>PKK</v>
          </cell>
          <cell r="I58" t="str">
            <v>RAZEM</v>
          </cell>
        </row>
        <row r="59">
          <cell r="B59" t="str">
            <v>52XX-06</v>
          </cell>
          <cell r="C59" t="str">
            <v>S</v>
          </cell>
          <cell r="D59">
            <v>234192.3222633844</v>
          </cell>
          <cell r="E59" t="str">
            <v>L_RYZYK_WYK</v>
          </cell>
          <cell r="F59" t="str">
            <v>PLAN</v>
          </cell>
          <cell r="G59" t="str">
            <v>05</v>
          </cell>
          <cell r="H59" t="str">
            <v>PSA</v>
          </cell>
          <cell r="I59" t="str">
            <v>RAZEM</v>
          </cell>
        </row>
        <row r="60">
          <cell r="B60" t="str">
            <v>52XX-06</v>
          </cell>
          <cell r="C60" t="str">
            <v>S</v>
          </cell>
          <cell r="D60">
            <v>4470261.82120328</v>
          </cell>
          <cell r="E60" t="str">
            <v>L_RYZYK_WYK</v>
          </cell>
          <cell r="F60" t="str">
            <v>PLAN</v>
          </cell>
          <cell r="G60" t="str">
            <v>06</v>
          </cell>
          <cell r="H60" t="str">
            <v>PKK</v>
          </cell>
          <cell r="I60" t="str">
            <v>RAZEM</v>
          </cell>
        </row>
        <row r="61">
          <cell r="B61" t="str">
            <v>52XX-06</v>
          </cell>
          <cell r="C61" t="str">
            <v>S</v>
          </cell>
          <cell r="D61">
            <v>232109.7309817058</v>
          </cell>
          <cell r="E61" t="str">
            <v>L_RYZYK_WYK</v>
          </cell>
          <cell r="F61" t="str">
            <v>PLAN</v>
          </cell>
          <cell r="G61" t="str">
            <v>06</v>
          </cell>
          <cell r="H61" t="str">
            <v>PSA</v>
          </cell>
          <cell r="I61" t="str">
            <v>RAZEM</v>
          </cell>
        </row>
        <row r="62">
          <cell r="B62" t="str">
            <v>52XX-06</v>
          </cell>
          <cell r="C62" t="str">
            <v>S</v>
          </cell>
          <cell r="D62">
            <v>4477247.026010603</v>
          </cell>
          <cell r="E62" t="str">
            <v>L_RYZYK_WYK</v>
          </cell>
          <cell r="F62" t="str">
            <v>PLAN</v>
          </cell>
          <cell r="G62" t="str">
            <v>07</v>
          </cell>
          <cell r="H62" t="str">
            <v>PKK</v>
          </cell>
          <cell r="I62" t="str">
            <v>RAZEM</v>
          </cell>
        </row>
        <row r="63">
          <cell r="B63" t="str">
            <v>52XX-06</v>
          </cell>
          <cell r="C63" t="str">
            <v>S</v>
          </cell>
          <cell r="D63">
            <v>231103.15129909472</v>
          </cell>
          <cell r="E63" t="str">
            <v>L_RYZYK_WYK</v>
          </cell>
          <cell r="F63" t="str">
            <v>PLAN</v>
          </cell>
          <cell r="G63" t="str">
            <v>07</v>
          </cell>
          <cell r="H63" t="str">
            <v>PSA</v>
          </cell>
          <cell r="I63" t="str">
            <v>RAZEM</v>
          </cell>
        </row>
        <row r="64">
          <cell r="B64" t="str">
            <v>52XX-06</v>
          </cell>
          <cell r="C64" t="str">
            <v>S</v>
          </cell>
          <cell r="D64">
            <v>4482045.74052516</v>
          </cell>
          <cell r="E64" t="str">
            <v>L_RYZYK_WYK</v>
          </cell>
          <cell r="F64" t="str">
            <v>PLAN</v>
          </cell>
          <cell r="G64" t="str">
            <v>08</v>
          </cell>
          <cell r="H64" t="str">
            <v>PKK</v>
          </cell>
          <cell r="I64" t="str">
            <v>RAZEM</v>
          </cell>
        </row>
        <row r="65">
          <cell r="B65" t="str">
            <v>52XX-06</v>
          </cell>
          <cell r="C65" t="str">
            <v>S</v>
          </cell>
          <cell r="D65">
            <v>229327.65321555125</v>
          </cell>
          <cell r="E65" t="str">
            <v>L_RYZYK_WYK</v>
          </cell>
          <cell r="F65" t="str">
            <v>PLAN</v>
          </cell>
          <cell r="G65" t="str">
            <v>08</v>
          </cell>
          <cell r="H65" t="str">
            <v>PSA</v>
          </cell>
          <cell r="I65" t="str">
            <v>RAZEM</v>
          </cell>
        </row>
        <row r="66">
          <cell r="B66" t="str">
            <v>52XX-06</v>
          </cell>
          <cell r="C66" t="str">
            <v>S</v>
          </cell>
          <cell r="D66">
            <v>4490621.851500806</v>
          </cell>
          <cell r="E66" t="str">
            <v>L_RYZYK_WYK</v>
          </cell>
          <cell r="F66" t="str">
            <v>PLAN</v>
          </cell>
          <cell r="G66" t="str">
            <v>09</v>
          </cell>
          <cell r="H66" t="str">
            <v>PKK</v>
          </cell>
          <cell r="I66" t="str">
            <v>RAZEM</v>
          </cell>
        </row>
        <row r="67">
          <cell r="B67" t="str">
            <v>52XX-06</v>
          </cell>
          <cell r="C67" t="str">
            <v>S</v>
          </cell>
          <cell r="D67">
            <v>227982.8867310753</v>
          </cell>
          <cell r="E67" t="str">
            <v>L_RYZYK_WYK</v>
          </cell>
          <cell r="F67" t="str">
            <v>PLAN</v>
          </cell>
          <cell r="G67" t="str">
            <v>09</v>
          </cell>
          <cell r="H67" t="str">
            <v>PSA</v>
          </cell>
          <cell r="I67" t="str">
            <v>RAZEM</v>
          </cell>
        </row>
        <row r="68">
          <cell r="B68" t="str">
            <v>52XX-06</v>
          </cell>
          <cell r="C68" t="str">
            <v>S</v>
          </cell>
          <cell r="D68">
            <v>4497802.615567819</v>
          </cell>
          <cell r="E68" t="str">
            <v>L_RYZYK_WYK</v>
          </cell>
          <cell r="F68" t="str">
            <v>PLAN</v>
          </cell>
          <cell r="G68" t="str">
            <v>10</v>
          </cell>
          <cell r="H68" t="str">
            <v>PKK</v>
          </cell>
          <cell r="I68" t="str">
            <v>RAZEM</v>
          </cell>
        </row>
        <row r="69">
          <cell r="B69" t="str">
            <v>52XX-06</v>
          </cell>
          <cell r="C69" t="str">
            <v>S</v>
          </cell>
          <cell r="D69">
            <v>227849.95184566686</v>
          </cell>
          <cell r="E69" t="str">
            <v>L_RYZYK_WYK</v>
          </cell>
          <cell r="F69" t="str">
            <v>PLAN</v>
          </cell>
          <cell r="G69" t="str">
            <v>10</v>
          </cell>
          <cell r="H69" t="str">
            <v>PSA</v>
          </cell>
          <cell r="I69" t="str">
            <v>RAZEM</v>
          </cell>
        </row>
        <row r="70">
          <cell r="B70" t="str">
            <v>52XX-06</v>
          </cell>
          <cell r="C70" t="str">
            <v>S</v>
          </cell>
          <cell r="D70">
            <v>4506734.176054563</v>
          </cell>
          <cell r="E70" t="str">
            <v>L_RYZYK_WYK</v>
          </cell>
          <cell r="F70" t="str">
            <v>PLAN</v>
          </cell>
          <cell r="G70" t="str">
            <v>11</v>
          </cell>
          <cell r="H70" t="str">
            <v>PKK</v>
          </cell>
          <cell r="I70" t="str">
            <v>RAZEM</v>
          </cell>
        </row>
        <row r="71">
          <cell r="B71" t="str">
            <v>52XX-06</v>
          </cell>
          <cell r="C71" t="str">
            <v>S</v>
          </cell>
          <cell r="D71">
            <v>226037.10855932604</v>
          </cell>
          <cell r="E71" t="str">
            <v>L_RYZYK_WYK</v>
          </cell>
          <cell r="F71" t="str">
            <v>PLAN</v>
          </cell>
          <cell r="G71" t="str">
            <v>11</v>
          </cell>
          <cell r="H71" t="str">
            <v>PSA</v>
          </cell>
          <cell r="I71" t="str">
            <v>RAZEM</v>
          </cell>
        </row>
        <row r="72">
          <cell r="B72" t="str">
            <v>52XX-06</v>
          </cell>
          <cell r="C72" t="str">
            <v>S</v>
          </cell>
          <cell r="D72">
            <v>4513419.605898879</v>
          </cell>
          <cell r="E72" t="str">
            <v>L_RYZYK_WYK</v>
          </cell>
          <cell r="F72" t="str">
            <v>PLAN</v>
          </cell>
          <cell r="G72" t="str">
            <v>12</v>
          </cell>
          <cell r="H72" t="str">
            <v>PKK</v>
          </cell>
          <cell r="I72" t="str">
            <v>RAZEM</v>
          </cell>
        </row>
        <row r="73">
          <cell r="B73" t="str">
            <v>52XX-06</v>
          </cell>
          <cell r="C73" t="str">
            <v>S</v>
          </cell>
          <cell r="D73">
            <v>223478.8568720527</v>
          </cell>
          <cell r="E73" t="str">
            <v>L_RYZYK_WYK</v>
          </cell>
          <cell r="F73" t="str">
            <v>PLAN</v>
          </cell>
          <cell r="G73" t="str">
            <v>12</v>
          </cell>
          <cell r="H73" t="str">
            <v>PSA</v>
          </cell>
          <cell r="I73" t="str">
            <v>RAZEM</v>
          </cell>
        </row>
        <row r="74">
          <cell r="B74" t="str">
            <v>52XX-06</v>
          </cell>
          <cell r="C74" t="str">
            <v>S</v>
          </cell>
          <cell r="D74">
            <v>4435974.855478822</v>
          </cell>
          <cell r="E74" t="str">
            <v>L_RYZYK_WYK</v>
          </cell>
          <cell r="F74" t="str">
            <v>PROGNOZA</v>
          </cell>
          <cell r="G74" t="str">
            <v>10</v>
          </cell>
          <cell r="H74" t="str">
            <v>PKK</v>
          </cell>
          <cell r="I74" t="str">
            <v>RAZEM</v>
          </cell>
        </row>
        <row r="75">
          <cell r="B75" t="str">
            <v>52XX-06</v>
          </cell>
          <cell r="C75" t="str">
            <v>S</v>
          </cell>
          <cell r="D75">
            <v>195059.01255969668</v>
          </cell>
          <cell r="E75" t="str">
            <v>L_RYZYK_WYK</v>
          </cell>
          <cell r="F75" t="str">
            <v>PROGNOZA</v>
          </cell>
          <cell r="G75" t="str">
            <v>10</v>
          </cell>
          <cell r="H75" t="str">
            <v>PSA</v>
          </cell>
          <cell r="I75" t="str">
            <v>RAZEM</v>
          </cell>
        </row>
        <row r="76">
          <cell r="B76" t="str">
            <v>52XX-06</v>
          </cell>
          <cell r="C76" t="str">
            <v>S</v>
          </cell>
          <cell r="D76">
            <v>4528549.664111222</v>
          </cell>
          <cell r="E76" t="str">
            <v>L_RYZYK_WYK</v>
          </cell>
          <cell r="F76" t="str">
            <v>PROGNOZA</v>
          </cell>
          <cell r="G76" t="str">
            <v>11</v>
          </cell>
          <cell r="H76" t="str">
            <v>PKK</v>
          </cell>
          <cell r="I76" t="str">
            <v>RAZEM</v>
          </cell>
        </row>
        <row r="77">
          <cell r="B77" t="str">
            <v>52XX-06</v>
          </cell>
          <cell r="C77" t="str">
            <v>S</v>
          </cell>
          <cell r="D77">
            <v>192160.72394068915</v>
          </cell>
          <cell r="E77" t="str">
            <v>L_RYZYK_WYK</v>
          </cell>
          <cell r="F77" t="str">
            <v>PROGNOZA</v>
          </cell>
          <cell r="G77" t="str">
            <v>11</v>
          </cell>
          <cell r="H77" t="str">
            <v>PSA</v>
          </cell>
          <cell r="I77" t="str">
            <v>RAZEM</v>
          </cell>
        </row>
        <row r="78">
          <cell r="B78" t="str">
            <v>52XX-06</v>
          </cell>
          <cell r="C78" t="str">
            <v>S</v>
          </cell>
          <cell r="D78">
            <v>4515340.663145575</v>
          </cell>
          <cell r="E78" t="str">
            <v>L_RYZYK_WYK</v>
          </cell>
          <cell r="F78" t="str">
            <v>PROGNOZA</v>
          </cell>
          <cell r="G78" t="str">
            <v>12</v>
          </cell>
          <cell r="H78" t="str">
            <v>PKK</v>
          </cell>
          <cell r="I78" t="str">
            <v>RAZEM</v>
          </cell>
        </row>
        <row r="79">
          <cell r="B79" t="str">
            <v>52XX-06</v>
          </cell>
          <cell r="C79" t="str">
            <v>S</v>
          </cell>
          <cell r="D79">
            <v>189343.24290869854</v>
          </cell>
          <cell r="E79" t="str">
            <v>L_RYZYK_WYK</v>
          </cell>
          <cell r="F79" t="str">
            <v>PROGNOZA</v>
          </cell>
          <cell r="G79" t="str">
            <v>12</v>
          </cell>
          <cell r="H79" t="str">
            <v>PSA</v>
          </cell>
          <cell r="I79" t="str">
            <v>RAZEM</v>
          </cell>
        </row>
        <row r="80">
          <cell r="B80" t="str">
            <v>52XX-06</v>
          </cell>
          <cell r="C80" t="str">
            <v>S</v>
          </cell>
          <cell r="D80">
            <v>4354070</v>
          </cell>
          <cell r="E80" t="str">
            <v>L_RYZYK_WYK</v>
          </cell>
          <cell r="F80" t="str">
            <v>WYK_POP</v>
          </cell>
          <cell r="G80" t="str">
            <v>01</v>
          </cell>
          <cell r="H80" t="str">
            <v>PKK</v>
          </cell>
          <cell r="I80" t="str">
            <v>RAZEM</v>
          </cell>
        </row>
        <row r="81">
          <cell r="B81" t="str">
            <v>52XX-06</v>
          </cell>
          <cell r="C81" t="str">
            <v>S</v>
          </cell>
          <cell r="D81">
            <v>205510</v>
          </cell>
          <cell r="E81" t="str">
            <v>L_RYZYK_WYK</v>
          </cell>
          <cell r="F81" t="str">
            <v>WYK_POP</v>
          </cell>
          <cell r="G81" t="str">
            <v>01</v>
          </cell>
          <cell r="H81" t="str">
            <v>PSA</v>
          </cell>
          <cell r="I81" t="str">
            <v>RAZEM</v>
          </cell>
        </row>
        <row r="82">
          <cell r="B82" t="str">
            <v>52XX-06</v>
          </cell>
          <cell r="C82" t="str">
            <v>S</v>
          </cell>
          <cell r="D82">
            <v>4390071</v>
          </cell>
          <cell r="E82" t="str">
            <v>L_RYZYK_WYK</v>
          </cell>
          <cell r="F82" t="str">
            <v>WYK_POP</v>
          </cell>
          <cell r="G82" t="str">
            <v>02</v>
          </cell>
          <cell r="H82" t="str">
            <v>PKK</v>
          </cell>
          <cell r="I82" t="str">
            <v>RAZEM</v>
          </cell>
        </row>
        <row r="83">
          <cell r="B83" t="str">
            <v>52XX-06</v>
          </cell>
          <cell r="C83" t="str">
            <v>S</v>
          </cell>
          <cell r="D83">
            <v>207555</v>
          </cell>
          <cell r="E83" t="str">
            <v>L_RYZYK_WYK</v>
          </cell>
          <cell r="F83" t="str">
            <v>WYK_POP</v>
          </cell>
          <cell r="G83" t="str">
            <v>02</v>
          </cell>
          <cell r="H83" t="str">
            <v>PSA</v>
          </cell>
          <cell r="I83" t="str">
            <v>RAZEM</v>
          </cell>
        </row>
        <row r="84">
          <cell r="B84" t="str">
            <v>52XX-06</v>
          </cell>
          <cell r="C84" t="str">
            <v>S</v>
          </cell>
          <cell r="D84">
            <v>4420520</v>
          </cell>
          <cell r="E84" t="str">
            <v>L_RYZYK_WYK</v>
          </cell>
          <cell r="F84" t="str">
            <v>WYK_POP</v>
          </cell>
          <cell r="G84" t="str">
            <v>03</v>
          </cell>
          <cell r="H84" t="str">
            <v>PKK</v>
          </cell>
          <cell r="I84" t="str">
            <v>RAZEM</v>
          </cell>
        </row>
        <row r="85">
          <cell r="B85" t="str">
            <v>52XX-06</v>
          </cell>
          <cell r="C85" t="str">
            <v>S</v>
          </cell>
          <cell r="D85">
            <v>214917</v>
          </cell>
          <cell r="E85" t="str">
            <v>L_RYZYK_WYK</v>
          </cell>
          <cell r="F85" t="str">
            <v>WYK_POP</v>
          </cell>
          <cell r="G85" t="str">
            <v>03</v>
          </cell>
          <cell r="H85" t="str">
            <v>PSA</v>
          </cell>
          <cell r="I85" t="str">
            <v>RAZEM</v>
          </cell>
        </row>
        <row r="86">
          <cell r="B86" t="str">
            <v>52XX-06</v>
          </cell>
          <cell r="C86" t="str">
            <v>S</v>
          </cell>
          <cell r="D86">
            <v>4456877</v>
          </cell>
          <cell r="E86" t="str">
            <v>L_RYZYK_WYK</v>
          </cell>
          <cell r="F86" t="str">
            <v>WYK_POP</v>
          </cell>
          <cell r="G86" t="str">
            <v>04</v>
          </cell>
          <cell r="H86" t="str">
            <v>PKK</v>
          </cell>
          <cell r="I86" t="str">
            <v>RAZEM</v>
          </cell>
        </row>
        <row r="87">
          <cell r="B87" t="str">
            <v>52XX-06</v>
          </cell>
          <cell r="C87" t="str">
            <v>S</v>
          </cell>
          <cell r="D87">
            <v>219986</v>
          </cell>
          <cell r="E87" t="str">
            <v>L_RYZYK_WYK</v>
          </cell>
          <cell r="F87" t="str">
            <v>WYK_POP</v>
          </cell>
          <cell r="G87" t="str">
            <v>04</v>
          </cell>
          <cell r="H87" t="str">
            <v>PSA</v>
          </cell>
          <cell r="I87" t="str">
            <v>RAZEM</v>
          </cell>
        </row>
        <row r="88">
          <cell r="B88" t="str">
            <v>52XX-06</v>
          </cell>
          <cell r="C88" t="str">
            <v>S</v>
          </cell>
          <cell r="D88">
            <v>4471495</v>
          </cell>
          <cell r="E88" t="str">
            <v>L_RYZYK_WYK</v>
          </cell>
          <cell r="F88" t="str">
            <v>WYK_POP</v>
          </cell>
          <cell r="G88" t="str">
            <v>05</v>
          </cell>
          <cell r="H88" t="str">
            <v>PKK</v>
          </cell>
          <cell r="I88" t="str">
            <v>RAZEM</v>
          </cell>
        </row>
        <row r="89">
          <cell r="B89" t="str">
            <v>52XX-06</v>
          </cell>
          <cell r="C89" t="str">
            <v>S</v>
          </cell>
          <cell r="D89">
            <v>221744</v>
          </cell>
          <cell r="E89" t="str">
            <v>L_RYZYK_WYK</v>
          </cell>
          <cell r="F89" t="str">
            <v>WYK_POP</v>
          </cell>
          <cell r="G89" t="str">
            <v>05</v>
          </cell>
          <cell r="H89" t="str">
            <v>PSA</v>
          </cell>
          <cell r="I89" t="str">
            <v>RAZEM</v>
          </cell>
        </row>
        <row r="90">
          <cell r="B90" t="str">
            <v>52XX-06</v>
          </cell>
          <cell r="C90" t="str">
            <v>S</v>
          </cell>
          <cell r="D90">
            <v>4489605</v>
          </cell>
          <cell r="E90" t="str">
            <v>L_RYZYK_WYK</v>
          </cell>
          <cell r="F90" t="str">
            <v>WYK_POP</v>
          </cell>
          <cell r="G90" t="str">
            <v>06</v>
          </cell>
          <cell r="H90" t="str">
            <v>PKK</v>
          </cell>
          <cell r="I90" t="str">
            <v>RAZEM</v>
          </cell>
        </row>
        <row r="91">
          <cell r="B91" t="str">
            <v>52XX-06</v>
          </cell>
          <cell r="C91" t="str">
            <v>S</v>
          </cell>
          <cell r="D91">
            <v>226290</v>
          </cell>
          <cell r="E91" t="str">
            <v>L_RYZYK_WYK</v>
          </cell>
          <cell r="F91" t="str">
            <v>WYK_POP</v>
          </cell>
          <cell r="G91" t="str">
            <v>06</v>
          </cell>
          <cell r="H91" t="str">
            <v>PSA</v>
          </cell>
          <cell r="I91" t="str">
            <v>RAZEM</v>
          </cell>
        </row>
        <row r="92">
          <cell r="B92" t="str">
            <v>52XX-06</v>
          </cell>
          <cell r="C92" t="str">
            <v>S</v>
          </cell>
          <cell r="D92">
            <v>4497731</v>
          </cell>
          <cell r="E92" t="str">
            <v>L_RYZYK_WYK</v>
          </cell>
          <cell r="F92" t="str">
            <v>WYK_POP</v>
          </cell>
          <cell r="G92" t="str">
            <v>07</v>
          </cell>
          <cell r="H92" t="str">
            <v>PKK</v>
          </cell>
          <cell r="I92" t="str">
            <v>RAZEM</v>
          </cell>
        </row>
        <row r="93">
          <cell r="B93" t="str">
            <v>52XX-06</v>
          </cell>
          <cell r="C93" t="str">
            <v>S</v>
          </cell>
          <cell r="D93">
            <v>230417</v>
          </cell>
          <cell r="E93" t="str">
            <v>L_RYZYK_WYK</v>
          </cell>
          <cell r="F93" t="str">
            <v>WYK_POP</v>
          </cell>
          <cell r="G93" t="str">
            <v>07</v>
          </cell>
          <cell r="H93" t="str">
            <v>PSA</v>
          </cell>
          <cell r="I93" t="str">
            <v>RAZEM</v>
          </cell>
        </row>
        <row r="94">
          <cell r="B94" t="str">
            <v>52XX-06</v>
          </cell>
          <cell r="C94" t="str">
            <v>S</v>
          </cell>
          <cell r="D94">
            <v>4501623</v>
          </cell>
          <cell r="E94" t="str">
            <v>L_RYZYK_WYK</v>
          </cell>
          <cell r="F94" t="str">
            <v>WYK_POP</v>
          </cell>
          <cell r="G94" t="str">
            <v>08</v>
          </cell>
          <cell r="H94" t="str">
            <v>PKK</v>
          </cell>
          <cell r="I94" t="str">
            <v>RAZEM</v>
          </cell>
        </row>
        <row r="95">
          <cell r="B95" t="str">
            <v>52XX-06</v>
          </cell>
          <cell r="C95" t="str">
            <v>S</v>
          </cell>
          <cell r="D95">
            <v>231032</v>
          </cell>
          <cell r="E95" t="str">
            <v>L_RYZYK_WYK</v>
          </cell>
          <cell r="F95" t="str">
            <v>WYK_POP</v>
          </cell>
          <cell r="G95" t="str">
            <v>08</v>
          </cell>
          <cell r="H95" t="str">
            <v>PSA</v>
          </cell>
          <cell r="I95" t="str">
            <v>RAZEM</v>
          </cell>
        </row>
        <row r="96">
          <cell r="B96" t="str">
            <v>52XX-06</v>
          </cell>
          <cell r="C96" t="str">
            <v>S</v>
          </cell>
          <cell r="D96">
            <v>4495434</v>
          </cell>
          <cell r="E96" t="str">
            <v>L_RYZYK_WYK</v>
          </cell>
          <cell r="F96" t="str">
            <v>WYK_POP</v>
          </cell>
          <cell r="G96" t="str">
            <v>09</v>
          </cell>
          <cell r="H96" t="str">
            <v>PKK</v>
          </cell>
          <cell r="I96" t="str">
            <v>RAZEM</v>
          </cell>
        </row>
        <row r="97">
          <cell r="B97" t="str">
            <v>52XX-06</v>
          </cell>
          <cell r="C97" t="str">
            <v>S</v>
          </cell>
          <cell r="D97">
            <v>232401</v>
          </cell>
          <cell r="E97" t="str">
            <v>L_RYZYK_WYK</v>
          </cell>
          <cell r="F97" t="str">
            <v>WYK_POP</v>
          </cell>
          <cell r="G97" t="str">
            <v>09</v>
          </cell>
          <cell r="H97" t="str">
            <v>PSA</v>
          </cell>
          <cell r="I97" t="str">
            <v>RAZEM</v>
          </cell>
        </row>
        <row r="98">
          <cell r="B98" t="str">
            <v>52XX-07</v>
          </cell>
          <cell r="C98" t="str">
            <v>S</v>
          </cell>
          <cell r="D98">
            <v>867619.3223309228</v>
          </cell>
          <cell r="E98" t="str">
            <v>L_RYZYK_WYK</v>
          </cell>
          <cell r="F98" t="str">
            <v>PLAN</v>
          </cell>
          <cell r="G98" t="str">
            <v>01</v>
          </cell>
          <cell r="H98" t="str">
            <v>PKK</v>
          </cell>
          <cell r="I98" t="str">
            <v>RAZEM</v>
          </cell>
        </row>
        <row r="99">
          <cell r="B99" t="str">
            <v>52XX-07</v>
          </cell>
          <cell r="C99" t="str">
            <v>S</v>
          </cell>
          <cell r="D99">
            <v>6380.039825684774</v>
          </cell>
          <cell r="E99" t="str">
            <v>L_RYZYK_WYK</v>
          </cell>
          <cell r="F99" t="str">
            <v>PLAN</v>
          </cell>
          <cell r="G99" t="str">
            <v>01</v>
          </cell>
          <cell r="H99" t="str">
            <v>PSA</v>
          </cell>
          <cell r="I99" t="str">
            <v>RAZEM</v>
          </cell>
        </row>
        <row r="100">
          <cell r="B100" t="str">
            <v>52XX-07</v>
          </cell>
          <cell r="C100" t="str">
            <v>S</v>
          </cell>
          <cell r="D100">
            <v>874379.3367575932</v>
          </cell>
          <cell r="E100" t="str">
            <v>L_RYZYK_WYK</v>
          </cell>
          <cell r="F100" t="str">
            <v>PLAN</v>
          </cell>
          <cell r="G100" t="str">
            <v>02</v>
          </cell>
          <cell r="H100" t="str">
            <v>PKK</v>
          </cell>
          <cell r="I100" t="str">
            <v>RAZEM</v>
          </cell>
        </row>
        <row r="101">
          <cell r="B101" t="str">
            <v>52XX-07</v>
          </cell>
          <cell r="C101" t="str">
            <v>S</v>
          </cell>
          <cell r="D101">
            <v>6390.914740234043</v>
          </cell>
          <cell r="E101" t="str">
            <v>L_RYZYK_WYK</v>
          </cell>
          <cell r="F101" t="str">
            <v>PLAN</v>
          </cell>
          <cell r="G101" t="str">
            <v>02</v>
          </cell>
          <cell r="H101" t="str">
            <v>PSA</v>
          </cell>
          <cell r="I101" t="str">
            <v>RAZEM</v>
          </cell>
        </row>
        <row r="102">
          <cell r="B102" t="str">
            <v>52XX-07</v>
          </cell>
          <cell r="C102" t="str">
            <v>S</v>
          </cell>
          <cell r="D102">
            <v>878996.9286135121</v>
          </cell>
          <cell r="E102" t="str">
            <v>L_RYZYK_WYK</v>
          </cell>
          <cell r="F102" t="str">
            <v>PLAN</v>
          </cell>
          <cell r="G102" t="str">
            <v>03</v>
          </cell>
          <cell r="H102" t="str">
            <v>PKK</v>
          </cell>
          <cell r="I102" t="str">
            <v>RAZEM</v>
          </cell>
        </row>
        <row r="103">
          <cell r="B103" t="str">
            <v>52XX-07</v>
          </cell>
          <cell r="C103" t="str">
            <v>S</v>
          </cell>
          <cell r="D103">
            <v>6395.668134999069</v>
          </cell>
          <cell r="E103" t="str">
            <v>L_RYZYK_WYK</v>
          </cell>
          <cell r="F103" t="str">
            <v>PLAN</v>
          </cell>
          <cell r="G103" t="str">
            <v>03</v>
          </cell>
          <cell r="H103" t="str">
            <v>PSA</v>
          </cell>
          <cell r="I103" t="str">
            <v>RAZEM</v>
          </cell>
        </row>
        <row r="104">
          <cell r="B104" t="str">
            <v>52XX-07</v>
          </cell>
          <cell r="C104" t="str">
            <v>S</v>
          </cell>
          <cell r="D104">
            <v>884599.3550784875</v>
          </cell>
          <cell r="E104" t="str">
            <v>L_RYZYK_WYK</v>
          </cell>
          <cell r="F104" t="str">
            <v>PLAN</v>
          </cell>
          <cell r="G104" t="str">
            <v>04</v>
          </cell>
          <cell r="H104" t="str">
            <v>PKK</v>
          </cell>
          <cell r="I104" t="str">
            <v>RAZEM</v>
          </cell>
        </row>
        <row r="105">
          <cell r="B105" t="str">
            <v>52XX-07</v>
          </cell>
          <cell r="C105" t="str">
            <v>S</v>
          </cell>
          <cell r="D105">
            <v>6435.613921271788</v>
          </cell>
          <cell r="E105" t="str">
            <v>L_RYZYK_WYK</v>
          </cell>
          <cell r="F105" t="str">
            <v>PLAN</v>
          </cell>
          <cell r="G105" t="str">
            <v>04</v>
          </cell>
          <cell r="H105" t="str">
            <v>PSA</v>
          </cell>
          <cell r="I105" t="str">
            <v>RAZEM</v>
          </cell>
        </row>
        <row r="106">
          <cell r="B106" t="str">
            <v>52XX-07</v>
          </cell>
          <cell r="C106" t="str">
            <v>S</v>
          </cell>
          <cell r="D106">
            <v>889037.7583036319</v>
          </cell>
          <cell r="E106" t="str">
            <v>L_RYZYK_WYK</v>
          </cell>
          <cell r="F106" t="str">
            <v>PLAN</v>
          </cell>
          <cell r="G106" t="str">
            <v>05</v>
          </cell>
          <cell r="H106" t="str">
            <v>PKK</v>
          </cell>
          <cell r="I106" t="str">
            <v>RAZEM</v>
          </cell>
        </row>
        <row r="107">
          <cell r="B107" t="str">
            <v>52XX-07</v>
          </cell>
          <cell r="C107" t="str">
            <v>S</v>
          </cell>
          <cell r="D107">
            <v>6451.564194331232</v>
          </cell>
          <cell r="E107" t="str">
            <v>L_RYZYK_WYK</v>
          </cell>
          <cell r="F107" t="str">
            <v>PLAN</v>
          </cell>
          <cell r="G107" t="str">
            <v>05</v>
          </cell>
          <cell r="H107" t="str">
            <v>PSA</v>
          </cell>
          <cell r="I107" t="str">
            <v>RAZEM</v>
          </cell>
        </row>
        <row r="108">
          <cell r="B108" t="str">
            <v>52XX-07</v>
          </cell>
          <cell r="C108" t="str">
            <v>S</v>
          </cell>
          <cell r="D108">
            <v>897022.3507619223</v>
          </cell>
          <cell r="E108" t="str">
            <v>L_RYZYK_WYK</v>
          </cell>
          <cell r="F108" t="str">
            <v>PLAN</v>
          </cell>
          <cell r="G108" t="str">
            <v>06</v>
          </cell>
          <cell r="H108" t="str">
            <v>PKK</v>
          </cell>
          <cell r="I108" t="str">
            <v>RAZEM</v>
          </cell>
        </row>
        <row r="109">
          <cell r="B109" t="str">
            <v>52XX-07</v>
          </cell>
          <cell r="C109" t="str">
            <v>S</v>
          </cell>
          <cell r="D109">
            <v>7160.654113108856</v>
          </cell>
          <cell r="E109" t="str">
            <v>L_RYZYK_WYK</v>
          </cell>
          <cell r="F109" t="str">
            <v>PLAN</v>
          </cell>
          <cell r="G109" t="str">
            <v>06</v>
          </cell>
          <cell r="H109" t="str">
            <v>PSA</v>
          </cell>
          <cell r="I109" t="str">
            <v>RAZEM</v>
          </cell>
        </row>
        <row r="110">
          <cell r="B110" t="str">
            <v>52XX-07</v>
          </cell>
          <cell r="C110" t="str">
            <v>S</v>
          </cell>
          <cell r="D110">
            <v>901812.5233021687</v>
          </cell>
          <cell r="E110" t="str">
            <v>L_RYZYK_WYK</v>
          </cell>
          <cell r="F110" t="str">
            <v>PLAN</v>
          </cell>
          <cell r="G110" t="str">
            <v>07</v>
          </cell>
          <cell r="H110" t="str">
            <v>PKK</v>
          </cell>
          <cell r="I110" t="str">
            <v>RAZEM</v>
          </cell>
        </row>
        <row r="111">
          <cell r="B111" t="str">
            <v>52XX-07</v>
          </cell>
          <cell r="C111" t="str">
            <v>S</v>
          </cell>
          <cell r="D111">
            <v>7168.8716841756395</v>
          </cell>
          <cell r="E111" t="str">
            <v>L_RYZYK_WYK</v>
          </cell>
          <cell r="F111" t="str">
            <v>PLAN</v>
          </cell>
          <cell r="G111" t="str">
            <v>07</v>
          </cell>
          <cell r="H111" t="str">
            <v>PSA</v>
          </cell>
          <cell r="I111" t="str">
            <v>RAZEM</v>
          </cell>
        </row>
        <row r="112">
          <cell r="B112" t="str">
            <v>52XX-07</v>
          </cell>
          <cell r="C112" t="str">
            <v>S</v>
          </cell>
          <cell r="D112">
            <v>908230.5889120696</v>
          </cell>
          <cell r="E112" t="str">
            <v>L_RYZYK_WYK</v>
          </cell>
          <cell r="F112" t="str">
            <v>PLAN</v>
          </cell>
          <cell r="G112" t="str">
            <v>08</v>
          </cell>
          <cell r="H112" t="str">
            <v>PKK</v>
          </cell>
          <cell r="I112" t="str">
            <v>RAZEM</v>
          </cell>
        </row>
        <row r="113">
          <cell r="B113" t="str">
            <v>52XX-07</v>
          </cell>
          <cell r="C113" t="str">
            <v>S</v>
          </cell>
          <cell r="D113">
            <v>7813.341547403292</v>
          </cell>
          <cell r="E113" t="str">
            <v>L_RYZYK_WYK</v>
          </cell>
          <cell r="F113" t="str">
            <v>PLAN</v>
          </cell>
          <cell r="G113" t="str">
            <v>08</v>
          </cell>
          <cell r="H113" t="str">
            <v>PSA</v>
          </cell>
          <cell r="I113" t="str">
            <v>RAZEM</v>
          </cell>
        </row>
        <row r="114">
          <cell r="B114" t="str">
            <v>52XX-07</v>
          </cell>
          <cell r="C114" t="str">
            <v>S</v>
          </cell>
          <cell r="D114">
            <v>916006.5943329536</v>
          </cell>
          <cell r="E114" t="str">
            <v>L_RYZYK_WYK</v>
          </cell>
          <cell r="F114" t="str">
            <v>PLAN</v>
          </cell>
          <cell r="G114" t="str">
            <v>09</v>
          </cell>
          <cell r="H114" t="str">
            <v>PKK</v>
          </cell>
          <cell r="I114" t="str">
            <v>RAZEM</v>
          </cell>
        </row>
        <row r="115">
          <cell r="B115" t="str">
            <v>52XX-07</v>
          </cell>
          <cell r="C115" t="str">
            <v>S</v>
          </cell>
          <cell r="D115">
            <v>7811.686013191909</v>
          </cell>
          <cell r="E115" t="str">
            <v>L_RYZYK_WYK</v>
          </cell>
          <cell r="F115" t="str">
            <v>PLAN</v>
          </cell>
          <cell r="G115" t="str">
            <v>09</v>
          </cell>
          <cell r="H115" t="str">
            <v>PSA</v>
          </cell>
          <cell r="I115" t="str">
            <v>RAZEM</v>
          </cell>
        </row>
        <row r="116">
          <cell r="B116" t="str">
            <v>52XX-07</v>
          </cell>
          <cell r="C116" t="str">
            <v>S</v>
          </cell>
          <cell r="D116">
            <v>922966.9454677638</v>
          </cell>
          <cell r="E116" t="str">
            <v>L_RYZYK_WYK</v>
          </cell>
          <cell r="F116" t="str">
            <v>PLAN</v>
          </cell>
          <cell r="G116" t="str">
            <v>10</v>
          </cell>
          <cell r="H116" t="str">
            <v>PKK</v>
          </cell>
          <cell r="I116" t="str">
            <v>RAZEM</v>
          </cell>
        </row>
        <row r="117">
          <cell r="B117" t="str">
            <v>52XX-07</v>
          </cell>
          <cell r="C117" t="str">
            <v>S</v>
          </cell>
          <cell r="D117">
            <v>8177.5201329124375</v>
          </cell>
          <cell r="E117" t="str">
            <v>L_RYZYK_WYK</v>
          </cell>
          <cell r="F117" t="str">
            <v>PLAN</v>
          </cell>
          <cell r="G117" t="str">
            <v>10</v>
          </cell>
          <cell r="H117" t="str">
            <v>PSA</v>
          </cell>
          <cell r="I117" t="str">
            <v>RAZEM</v>
          </cell>
        </row>
        <row r="118">
          <cell r="B118" t="str">
            <v>52XX-07</v>
          </cell>
          <cell r="C118" t="str">
            <v>S</v>
          </cell>
          <cell r="D118">
            <v>930144.160388231</v>
          </cell>
          <cell r="E118" t="str">
            <v>L_RYZYK_WYK</v>
          </cell>
          <cell r="F118" t="str">
            <v>PLAN</v>
          </cell>
          <cell r="G118" t="str">
            <v>11</v>
          </cell>
          <cell r="H118" t="str">
            <v>PKK</v>
          </cell>
          <cell r="I118" t="str">
            <v>RAZEM</v>
          </cell>
        </row>
        <row r="119">
          <cell r="B119" t="str">
            <v>52XX-07</v>
          </cell>
          <cell r="C119" t="str">
            <v>S</v>
          </cell>
          <cell r="D119">
            <v>8170.281106564839</v>
          </cell>
          <cell r="E119" t="str">
            <v>L_RYZYK_WYK</v>
          </cell>
          <cell r="F119" t="str">
            <v>PLAN</v>
          </cell>
          <cell r="G119" t="str">
            <v>11</v>
          </cell>
          <cell r="H119" t="str">
            <v>PSA</v>
          </cell>
          <cell r="I119" t="str">
            <v>RAZEM</v>
          </cell>
        </row>
        <row r="120">
          <cell r="B120" t="str">
            <v>52XX-07</v>
          </cell>
          <cell r="C120" t="str">
            <v>S</v>
          </cell>
          <cell r="D120">
            <v>936357.5323822112</v>
          </cell>
          <cell r="E120" t="str">
            <v>L_RYZYK_WYK</v>
          </cell>
          <cell r="F120" t="str">
            <v>PLAN</v>
          </cell>
          <cell r="G120" t="str">
            <v>12</v>
          </cell>
          <cell r="H120" t="str">
            <v>PKK</v>
          </cell>
          <cell r="I120" t="str">
            <v>RAZEM</v>
          </cell>
        </row>
        <row r="121">
          <cell r="B121" t="str">
            <v>52XX-07</v>
          </cell>
          <cell r="C121" t="str">
            <v>S</v>
          </cell>
          <cell r="D121">
            <v>8386.266534149154</v>
          </cell>
          <cell r="E121" t="str">
            <v>L_RYZYK_WYK</v>
          </cell>
          <cell r="F121" t="str">
            <v>PLAN</v>
          </cell>
          <cell r="G121" t="str">
            <v>12</v>
          </cell>
          <cell r="H121" t="str">
            <v>PSA</v>
          </cell>
          <cell r="I121" t="str">
            <v>RAZEM</v>
          </cell>
        </row>
        <row r="122">
          <cell r="B122" t="str">
            <v>52XX-07</v>
          </cell>
          <cell r="C122" t="str">
            <v>S</v>
          </cell>
          <cell r="D122">
            <v>858528.9066806459</v>
          </cell>
          <cell r="E122" t="str">
            <v>L_RYZYK_WYK</v>
          </cell>
          <cell r="F122" t="str">
            <v>PROGNOZA</v>
          </cell>
          <cell r="G122" t="str">
            <v>10</v>
          </cell>
          <cell r="H122" t="str">
            <v>PKK</v>
          </cell>
          <cell r="I122" t="str">
            <v>RAZEM</v>
          </cell>
        </row>
        <row r="123">
          <cell r="B123" t="str">
            <v>52XX-07</v>
          </cell>
          <cell r="C123" t="str">
            <v>S</v>
          </cell>
          <cell r="D123">
            <v>4762.805028045882</v>
          </cell>
          <cell r="E123" t="str">
            <v>L_RYZYK_WYK</v>
          </cell>
          <cell r="F123" t="str">
            <v>PROGNOZA</v>
          </cell>
          <cell r="G123" t="str">
            <v>10</v>
          </cell>
          <cell r="H123" t="str">
            <v>PSA</v>
          </cell>
          <cell r="I123" t="str">
            <v>RAZEM</v>
          </cell>
        </row>
        <row r="124">
          <cell r="B124" t="str">
            <v>52XX-07</v>
          </cell>
          <cell r="C124" t="str">
            <v>S</v>
          </cell>
          <cell r="D124">
            <v>860089.3298950366</v>
          </cell>
          <cell r="E124" t="str">
            <v>L_RYZYK_WYK</v>
          </cell>
          <cell r="F124" t="str">
            <v>PROGNOZA</v>
          </cell>
          <cell r="G124" t="str">
            <v>11</v>
          </cell>
          <cell r="H124" t="str">
            <v>PKK</v>
          </cell>
          <cell r="I124" t="str">
            <v>RAZEM</v>
          </cell>
        </row>
        <row r="125">
          <cell r="B125" t="str">
            <v>52XX-07</v>
          </cell>
          <cell r="C125" t="str">
            <v>S</v>
          </cell>
          <cell r="D125">
            <v>4769.645932856527</v>
          </cell>
          <cell r="E125" t="str">
            <v>L_RYZYK_WYK</v>
          </cell>
          <cell r="F125" t="str">
            <v>PROGNOZA</v>
          </cell>
          <cell r="G125" t="str">
            <v>11</v>
          </cell>
          <cell r="H125" t="str">
            <v>PSA</v>
          </cell>
          <cell r="I125" t="str">
            <v>RAZEM</v>
          </cell>
        </row>
        <row r="126">
          <cell r="B126" t="str">
            <v>52XX-07</v>
          </cell>
          <cell r="C126" t="str">
            <v>S</v>
          </cell>
          <cell r="D126">
            <v>860472.4894298803</v>
          </cell>
          <cell r="E126" t="str">
            <v>L_RYZYK_WYK</v>
          </cell>
          <cell r="F126" t="str">
            <v>PROGNOZA</v>
          </cell>
          <cell r="G126" t="str">
            <v>12</v>
          </cell>
          <cell r="H126" t="str">
            <v>PKK</v>
          </cell>
          <cell r="I126" t="str">
            <v>RAZEM</v>
          </cell>
        </row>
        <row r="127">
          <cell r="B127" t="str">
            <v>52XX-07</v>
          </cell>
          <cell r="C127" t="str">
            <v>S</v>
          </cell>
          <cell r="D127">
            <v>4774.644723717434</v>
          </cell>
          <cell r="E127" t="str">
            <v>L_RYZYK_WYK</v>
          </cell>
          <cell r="F127" t="str">
            <v>PROGNOZA</v>
          </cell>
          <cell r="G127" t="str">
            <v>12</v>
          </cell>
          <cell r="H127" t="str">
            <v>PSA</v>
          </cell>
          <cell r="I127" t="str">
            <v>RAZEM</v>
          </cell>
        </row>
        <row r="128">
          <cell r="B128" t="str">
            <v>52XX-07</v>
          </cell>
          <cell r="C128" t="str">
            <v>S</v>
          </cell>
          <cell r="D128">
            <v>782891</v>
          </cell>
          <cell r="E128" t="str">
            <v>L_RYZYK_WYK</v>
          </cell>
          <cell r="F128" t="str">
            <v>WYK_POP</v>
          </cell>
          <cell r="G128" t="str">
            <v>01</v>
          </cell>
          <cell r="H128" t="str">
            <v>PKK</v>
          </cell>
          <cell r="I128" t="str">
            <v>RAZEM</v>
          </cell>
        </row>
        <row r="129">
          <cell r="B129" t="str">
            <v>52XX-07</v>
          </cell>
          <cell r="C129" t="str">
            <v>S</v>
          </cell>
          <cell r="D129">
            <v>2783</v>
          </cell>
          <cell r="E129" t="str">
            <v>L_RYZYK_WYK</v>
          </cell>
          <cell r="F129" t="str">
            <v>WYK_POP</v>
          </cell>
          <cell r="G129" t="str">
            <v>01</v>
          </cell>
          <cell r="H129" t="str">
            <v>PSA</v>
          </cell>
          <cell r="I129" t="str">
            <v>RAZEM</v>
          </cell>
        </row>
        <row r="130">
          <cell r="B130" t="str">
            <v>52XX-07</v>
          </cell>
          <cell r="C130" t="str">
            <v>S</v>
          </cell>
          <cell r="D130">
            <v>806530</v>
          </cell>
          <cell r="E130" t="str">
            <v>L_RYZYK_WYK</v>
          </cell>
          <cell r="F130" t="str">
            <v>WYK_POP</v>
          </cell>
          <cell r="G130" t="str">
            <v>02</v>
          </cell>
          <cell r="H130" t="str">
            <v>PKK</v>
          </cell>
          <cell r="I130" t="str">
            <v>RAZEM</v>
          </cell>
        </row>
        <row r="131">
          <cell r="B131" t="str">
            <v>52XX-07</v>
          </cell>
          <cell r="C131" t="str">
            <v>S</v>
          </cell>
          <cell r="D131">
            <v>3259</v>
          </cell>
          <cell r="E131" t="str">
            <v>L_RYZYK_WYK</v>
          </cell>
          <cell r="F131" t="str">
            <v>WYK_POP</v>
          </cell>
          <cell r="G131" t="str">
            <v>02</v>
          </cell>
          <cell r="H131" t="str">
            <v>PSA</v>
          </cell>
          <cell r="I131" t="str">
            <v>RAZEM</v>
          </cell>
        </row>
        <row r="132">
          <cell r="B132" t="str">
            <v>52XX-07</v>
          </cell>
          <cell r="C132" t="str">
            <v>S</v>
          </cell>
          <cell r="D132">
            <v>825409</v>
          </cell>
          <cell r="E132" t="str">
            <v>L_RYZYK_WYK</v>
          </cell>
          <cell r="F132" t="str">
            <v>WYK_POP</v>
          </cell>
          <cell r="G132" t="str">
            <v>03</v>
          </cell>
          <cell r="H132" t="str">
            <v>PKK</v>
          </cell>
          <cell r="I132" t="str">
            <v>RAZEM</v>
          </cell>
        </row>
        <row r="133">
          <cell r="B133" t="str">
            <v>52XX-07</v>
          </cell>
          <cell r="C133" t="str">
            <v>S</v>
          </cell>
          <cell r="D133">
            <v>3798</v>
          </cell>
          <cell r="E133" t="str">
            <v>L_RYZYK_WYK</v>
          </cell>
          <cell r="F133" t="str">
            <v>WYK_POP</v>
          </cell>
          <cell r="G133" t="str">
            <v>03</v>
          </cell>
          <cell r="H133" t="str">
            <v>PSA</v>
          </cell>
          <cell r="I133" t="str">
            <v>RAZEM</v>
          </cell>
        </row>
        <row r="134">
          <cell r="B134" t="str">
            <v>52XX-07</v>
          </cell>
          <cell r="C134" t="str">
            <v>S</v>
          </cell>
          <cell r="D134">
            <v>850665</v>
          </cell>
          <cell r="E134" t="str">
            <v>L_RYZYK_WYK</v>
          </cell>
          <cell r="F134" t="str">
            <v>WYK_POP</v>
          </cell>
          <cell r="G134" t="str">
            <v>04</v>
          </cell>
          <cell r="H134" t="str">
            <v>PKK</v>
          </cell>
          <cell r="I134" t="str">
            <v>RAZEM</v>
          </cell>
        </row>
        <row r="135">
          <cell r="B135" t="str">
            <v>52XX-07</v>
          </cell>
          <cell r="C135" t="str">
            <v>S</v>
          </cell>
          <cell r="D135">
            <v>4277</v>
          </cell>
          <cell r="E135" t="str">
            <v>L_RYZYK_WYK</v>
          </cell>
          <cell r="F135" t="str">
            <v>WYK_POP</v>
          </cell>
          <cell r="G135" t="str">
            <v>04</v>
          </cell>
          <cell r="H135" t="str">
            <v>PSA</v>
          </cell>
          <cell r="I135" t="str">
            <v>RAZEM</v>
          </cell>
        </row>
        <row r="136">
          <cell r="B136" t="str">
            <v>52XX-07</v>
          </cell>
          <cell r="C136" t="str">
            <v>S</v>
          </cell>
          <cell r="D136">
            <v>860249</v>
          </cell>
          <cell r="E136" t="str">
            <v>L_RYZYK_WYK</v>
          </cell>
          <cell r="F136" t="str">
            <v>WYK_POP</v>
          </cell>
          <cell r="G136" t="str">
            <v>05</v>
          </cell>
          <cell r="H136" t="str">
            <v>PKK</v>
          </cell>
          <cell r="I136" t="str">
            <v>RAZEM</v>
          </cell>
        </row>
        <row r="137">
          <cell r="B137" t="str">
            <v>52XX-07</v>
          </cell>
          <cell r="C137" t="str">
            <v>S</v>
          </cell>
          <cell r="D137">
            <v>4603</v>
          </cell>
          <cell r="E137" t="str">
            <v>L_RYZYK_WYK</v>
          </cell>
          <cell r="F137" t="str">
            <v>WYK_POP</v>
          </cell>
          <cell r="G137" t="str">
            <v>05</v>
          </cell>
          <cell r="H137" t="str">
            <v>PSA</v>
          </cell>
          <cell r="I137" t="str">
            <v>RAZEM</v>
          </cell>
        </row>
        <row r="138">
          <cell r="B138" t="str">
            <v>52XX-07</v>
          </cell>
          <cell r="C138" t="str">
            <v>S</v>
          </cell>
          <cell r="D138">
            <v>868706</v>
          </cell>
          <cell r="E138" t="str">
            <v>L_RYZYK_WYK</v>
          </cell>
          <cell r="F138" t="str">
            <v>WYK_POP</v>
          </cell>
          <cell r="G138" t="str">
            <v>06</v>
          </cell>
          <cell r="H138" t="str">
            <v>PKK</v>
          </cell>
          <cell r="I138" t="str">
            <v>RAZEM</v>
          </cell>
        </row>
        <row r="139">
          <cell r="B139" t="str">
            <v>52XX-07</v>
          </cell>
          <cell r="C139" t="str">
            <v>S</v>
          </cell>
          <cell r="D139">
            <v>4967</v>
          </cell>
          <cell r="E139" t="str">
            <v>L_RYZYK_WYK</v>
          </cell>
          <cell r="F139" t="str">
            <v>WYK_POP</v>
          </cell>
          <cell r="G139" t="str">
            <v>06</v>
          </cell>
          <cell r="H139" t="str">
            <v>PSA</v>
          </cell>
          <cell r="I139" t="str">
            <v>RAZEM</v>
          </cell>
        </row>
        <row r="140">
          <cell r="B140" t="str">
            <v>52XX-07</v>
          </cell>
          <cell r="C140" t="str">
            <v>S</v>
          </cell>
          <cell r="D140">
            <v>872406</v>
          </cell>
          <cell r="E140" t="str">
            <v>L_RYZYK_WYK</v>
          </cell>
          <cell r="F140" t="str">
            <v>WYK_POP</v>
          </cell>
          <cell r="G140" t="str">
            <v>07</v>
          </cell>
          <cell r="H140" t="str">
            <v>PKK</v>
          </cell>
          <cell r="I140" t="str">
            <v>RAZEM</v>
          </cell>
        </row>
        <row r="141">
          <cell r="B141" t="str">
            <v>52XX-07</v>
          </cell>
          <cell r="C141" t="str">
            <v>S</v>
          </cell>
          <cell r="D141">
            <v>5536</v>
          </cell>
          <cell r="E141" t="str">
            <v>L_RYZYK_WYK</v>
          </cell>
          <cell r="F141" t="str">
            <v>WYK_POP</v>
          </cell>
          <cell r="G141" t="str">
            <v>07</v>
          </cell>
          <cell r="H141" t="str">
            <v>PSA</v>
          </cell>
          <cell r="I141" t="str">
            <v>RAZEM</v>
          </cell>
        </row>
        <row r="142">
          <cell r="B142" t="str">
            <v>52XX-07</v>
          </cell>
          <cell r="C142" t="str">
            <v>S</v>
          </cell>
          <cell r="D142">
            <v>873299</v>
          </cell>
          <cell r="E142" t="str">
            <v>L_RYZYK_WYK</v>
          </cell>
          <cell r="F142" t="str">
            <v>WYK_POP</v>
          </cell>
          <cell r="G142" t="str">
            <v>08</v>
          </cell>
          <cell r="H142" t="str">
            <v>PKK</v>
          </cell>
          <cell r="I142" t="str">
            <v>RAZEM</v>
          </cell>
        </row>
        <row r="143">
          <cell r="B143" t="str">
            <v>52XX-07</v>
          </cell>
          <cell r="C143" t="str">
            <v>S</v>
          </cell>
          <cell r="D143">
            <v>5810</v>
          </cell>
          <cell r="E143" t="str">
            <v>L_RYZYK_WYK</v>
          </cell>
          <cell r="F143" t="str">
            <v>WYK_POP</v>
          </cell>
          <cell r="G143" t="str">
            <v>08</v>
          </cell>
          <cell r="H143" t="str">
            <v>PSA</v>
          </cell>
          <cell r="I143" t="str">
            <v>RAZEM</v>
          </cell>
        </row>
        <row r="144">
          <cell r="B144" t="str">
            <v>52XX-07</v>
          </cell>
          <cell r="C144" t="str">
            <v>S</v>
          </cell>
          <cell r="D144">
            <v>870068</v>
          </cell>
          <cell r="E144" t="str">
            <v>L_RYZYK_WYK</v>
          </cell>
          <cell r="F144" t="str">
            <v>WYK_POP</v>
          </cell>
          <cell r="G144" t="str">
            <v>09</v>
          </cell>
          <cell r="H144" t="str">
            <v>PKK</v>
          </cell>
          <cell r="I144" t="str">
            <v>RAZEM</v>
          </cell>
        </row>
        <row r="145">
          <cell r="B145" t="str">
            <v>52XX-07</v>
          </cell>
          <cell r="C145" t="str">
            <v>S</v>
          </cell>
          <cell r="D145">
            <v>6108</v>
          </cell>
          <cell r="E145" t="str">
            <v>L_RYZYK_WYK</v>
          </cell>
          <cell r="F145" t="str">
            <v>WYK_POP</v>
          </cell>
          <cell r="G145" t="str">
            <v>09</v>
          </cell>
          <cell r="H145" t="str">
            <v>PSA</v>
          </cell>
          <cell r="I145" t="str">
            <v>RAZEM</v>
          </cell>
        </row>
        <row r="146">
          <cell r="B146" t="str">
            <v>52XX-10</v>
          </cell>
          <cell r="C146" t="str">
            <v>S</v>
          </cell>
          <cell r="D146">
            <v>1039106.04978387</v>
          </cell>
          <cell r="E146" t="str">
            <v>L_RYZYK_WYK</v>
          </cell>
          <cell r="F146" t="str">
            <v>PLAN</v>
          </cell>
          <cell r="G146" t="str">
            <v>01</v>
          </cell>
          <cell r="H146" t="str">
            <v>PKK</v>
          </cell>
          <cell r="I146" t="str">
            <v>RAZEM</v>
          </cell>
        </row>
        <row r="147">
          <cell r="B147" t="str">
            <v>52XX-10</v>
          </cell>
          <cell r="C147" t="str">
            <v>S</v>
          </cell>
          <cell r="D147">
            <v>12062.5840147135</v>
          </cell>
          <cell r="E147" t="str">
            <v>L_RYZYK_WYK</v>
          </cell>
          <cell r="F147" t="str">
            <v>PLAN</v>
          </cell>
          <cell r="G147" t="str">
            <v>01</v>
          </cell>
          <cell r="H147" t="str">
            <v>PSA</v>
          </cell>
          <cell r="I147" t="str">
            <v>RAZEM</v>
          </cell>
        </row>
        <row r="148">
          <cell r="B148" t="str">
            <v>52XX-10</v>
          </cell>
          <cell r="C148" t="str">
            <v>S</v>
          </cell>
          <cell r="D148">
            <v>1045824.7504249029</v>
          </cell>
          <cell r="E148" t="str">
            <v>L_RYZYK_WYK</v>
          </cell>
          <cell r="F148" t="str">
            <v>PLAN</v>
          </cell>
          <cell r="G148" t="str">
            <v>02</v>
          </cell>
          <cell r="H148" t="str">
            <v>PKK</v>
          </cell>
          <cell r="I148" t="str">
            <v>RAZEM</v>
          </cell>
        </row>
        <row r="149">
          <cell r="B149" t="str">
            <v>52XX-10</v>
          </cell>
          <cell r="C149" t="str">
            <v>S</v>
          </cell>
          <cell r="D149">
            <v>11950.522610492668</v>
          </cell>
          <cell r="E149" t="str">
            <v>L_RYZYK_WYK</v>
          </cell>
          <cell r="F149" t="str">
            <v>PLAN</v>
          </cell>
          <cell r="G149" t="str">
            <v>02</v>
          </cell>
          <cell r="H149" t="str">
            <v>PSA</v>
          </cell>
          <cell r="I149" t="str">
            <v>RAZEM</v>
          </cell>
        </row>
        <row r="150">
          <cell r="B150" t="str">
            <v>52XX-10</v>
          </cell>
          <cell r="C150" t="str">
            <v>S</v>
          </cell>
          <cell r="D150">
            <v>1053632.9186573485</v>
          </cell>
          <cell r="E150" t="str">
            <v>L_RYZYK_WYK</v>
          </cell>
          <cell r="F150" t="str">
            <v>PLAN</v>
          </cell>
          <cell r="G150" t="str">
            <v>03</v>
          </cell>
          <cell r="H150" t="str">
            <v>PKK</v>
          </cell>
          <cell r="I150" t="str">
            <v>RAZEM</v>
          </cell>
        </row>
        <row r="151">
          <cell r="B151" t="str">
            <v>52XX-10</v>
          </cell>
          <cell r="C151" t="str">
            <v>S</v>
          </cell>
          <cell r="D151">
            <v>11843.163052554393</v>
          </cell>
          <cell r="E151" t="str">
            <v>L_RYZYK_WYK</v>
          </cell>
          <cell r="F151" t="str">
            <v>PLAN</v>
          </cell>
          <cell r="G151" t="str">
            <v>03</v>
          </cell>
          <cell r="H151" t="str">
            <v>PSA</v>
          </cell>
          <cell r="I151" t="str">
            <v>RAZEM</v>
          </cell>
        </row>
        <row r="152">
          <cell r="B152" t="str">
            <v>52XX-10</v>
          </cell>
          <cell r="C152" t="str">
            <v>S</v>
          </cell>
          <cell r="D152">
            <v>1065417.5574079729</v>
          </cell>
          <cell r="E152" t="str">
            <v>L_RYZYK_WYK</v>
          </cell>
          <cell r="F152" t="str">
            <v>PLAN</v>
          </cell>
          <cell r="G152" t="str">
            <v>04</v>
          </cell>
          <cell r="H152" t="str">
            <v>PKK</v>
          </cell>
          <cell r="I152" t="str">
            <v>RAZEM</v>
          </cell>
        </row>
        <row r="153">
          <cell r="B153" t="str">
            <v>52XX-10</v>
          </cell>
          <cell r="C153" t="str">
            <v>S</v>
          </cell>
          <cell r="D153">
            <v>11779.055042186073</v>
          </cell>
          <cell r="E153" t="str">
            <v>L_RYZYK_WYK</v>
          </cell>
          <cell r="F153" t="str">
            <v>PLAN</v>
          </cell>
          <cell r="G153" t="str">
            <v>04</v>
          </cell>
          <cell r="H153" t="str">
            <v>PSA</v>
          </cell>
          <cell r="I153" t="str">
            <v>RAZEM</v>
          </cell>
        </row>
        <row r="154">
          <cell r="B154" t="str">
            <v>52XX-10</v>
          </cell>
          <cell r="C154" t="str">
            <v>S</v>
          </cell>
          <cell r="D154">
            <v>1074234.184111657</v>
          </cell>
          <cell r="E154" t="str">
            <v>L_RYZYK_WYK</v>
          </cell>
          <cell r="F154" t="str">
            <v>PLAN</v>
          </cell>
          <cell r="G154" t="str">
            <v>05</v>
          </cell>
          <cell r="H154" t="str">
            <v>PKK</v>
          </cell>
          <cell r="I154" t="str">
            <v>RAZEM</v>
          </cell>
        </row>
        <row r="155">
          <cell r="B155" t="str">
            <v>52XX-10</v>
          </cell>
          <cell r="C155" t="str">
            <v>S</v>
          </cell>
          <cell r="D155">
            <v>11687.078280675134</v>
          </cell>
          <cell r="E155" t="str">
            <v>L_RYZYK_WYK</v>
          </cell>
          <cell r="F155" t="str">
            <v>PLAN</v>
          </cell>
          <cell r="G155" t="str">
            <v>05</v>
          </cell>
          <cell r="H155" t="str">
            <v>PSA</v>
          </cell>
          <cell r="I155" t="str">
            <v>RAZEM</v>
          </cell>
        </row>
        <row r="156">
          <cell r="B156" t="str">
            <v>52XX-10</v>
          </cell>
          <cell r="C156" t="str">
            <v>S</v>
          </cell>
          <cell r="D156">
            <v>1080701.220937049</v>
          </cell>
          <cell r="E156" t="str">
            <v>L_RYZYK_WYK</v>
          </cell>
          <cell r="F156" t="str">
            <v>PLAN</v>
          </cell>
          <cell r="G156" t="str">
            <v>06</v>
          </cell>
          <cell r="H156" t="str">
            <v>PKK</v>
          </cell>
          <cell r="I156" t="str">
            <v>RAZEM</v>
          </cell>
        </row>
        <row r="157">
          <cell r="B157" t="str">
            <v>52XX-10</v>
          </cell>
          <cell r="C157" t="str">
            <v>S</v>
          </cell>
          <cell r="D157">
            <v>11850.272768021574</v>
          </cell>
          <cell r="E157" t="str">
            <v>L_RYZYK_WYK</v>
          </cell>
          <cell r="F157" t="str">
            <v>PLAN</v>
          </cell>
          <cell r="G157" t="str">
            <v>06</v>
          </cell>
          <cell r="H157" t="str">
            <v>PSA</v>
          </cell>
          <cell r="I157" t="str">
            <v>RAZEM</v>
          </cell>
        </row>
        <row r="158">
          <cell r="B158" t="str">
            <v>52XX-10</v>
          </cell>
          <cell r="C158" t="str">
            <v>S</v>
          </cell>
          <cell r="D158">
            <v>1090517.583368692</v>
          </cell>
          <cell r="E158" t="str">
            <v>L_RYZYK_WYK</v>
          </cell>
          <cell r="F158" t="str">
            <v>PLAN</v>
          </cell>
          <cell r="G158" t="str">
            <v>07</v>
          </cell>
          <cell r="H158" t="str">
            <v>PKK</v>
          </cell>
          <cell r="I158" t="str">
            <v>RAZEM</v>
          </cell>
        </row>
        <row r="159">
          <cell r="B159" t="str">
            <v>52XX-10</v>
          </cell>
          <cell r="C159" t="str">
            <v>S</v>
          </cell>
          <cell r="D159">
            <v>12314.168504225401</v>
          </cell>
          <cell r="E159" t="str">
            <v>L_RYZYK_WYK</v>
          </cell>
          <cell r="F159" t="str">
            <v>PLAN</v>
          </cell>
          <cell r="G159" t="str">
            <v>07</v>
          </cell>
          <cell r="H159" t="str">
            <v>PSA</v>
          </cell>
          <cell r="I159" t="str">
            <v>RAZEM</v>
          </cell>
        </row>
        <row r="160">
          <cell r="B160" t="str">
            <v>52XX-10</v>
          </cell>
          <cell r="C160" t="str">
            <v>S</v>
          </cell>
          <cell r="D160">
            <v>1097201.1590790793</v>
          </cell>
          <cell r="E160" t="str">
            <v>L_RYZYK_WYK</v>
          </cell>
          <cell r="F160" t="str">
            <v>PLAN</v>
          </cell>
          <cell r="G160" t="str">
            <v>08</v>
          </cell>
          <cell r="H160" t="str">
            <v>PKK</v>
          </cell>
          <cell r="I160" t="str">
            <v>RAZEM</v>
          </cell>
        </row>
        <row r="161">
          <cell r="B161" t="str">
            <v>52XX-10</v>
          </cell>
          <cell r="C161" t="str">
            <v>S</v>
          </cell>
          <cell r="D161">
            <v>12475.645489286602</v>
          </cell>
          <cell r="E161" t="str">
            <v>L_RYZYK_WYK</v>
          </cell>
          <cell r="F161" t="str">
            <v>PLAN</v>
          </cell>
          <cell r="G161" t="str">
            <v>08</v>
          </cell>
          <cell r="H161" t="str">
            <v>PSA</v>
          </cell>
          <cell r="I161" t="str">
            <v>RAZEM</v>
          </cell>
        </row>
        <row r="162">
          <cell r="B162" t="str">
            <v>52XX-10</v>
          </cell>
          <cell r="C162" t="str">
            <v>S</v>
          </cell>
          <cell r="D162">
            <v>1106282.6802349314</v>
          </cell>
          <cell r="E162" t="str">
            <v>L_RYZYK_WYK</v>
          </cell>
          <cell r="F162" t="str">
            <v>PLAN</v>
          </cell>
          <cell r="G162" t="str">
            <v>09</v>
          </cell>
          <cell r="H162" t="str">
            <v>PKK</v>
          </cell>
          <cell r="I162" t="str">
            <v>RAZEM</v>
          </cell>
        </row>
        <row r="163">
          <cell r="B163" t="str">
            <v>52XX-10</v>
          </cell>
          <cell r="C163" t="str">
            <v>S</v>
          </cell>
          <cell r="D163">
            <v>12370.143723205178</v>
          </cell>
          <cell r="E163" t="str">
            <v>L_RYZYK_WYK</v>
          </cell>
          <cell r="F163" t="str">
            <v>PLAN</v>
          </cell>
          <cell r="G163" t="str">
            <v>09</v>
          </cell>
          <cell r="H163" t="str">
            <v>PSA</v>
          </cell>
          <cell r="I163" t="str">
            <v>RAZEM</v>
          </cell>
        </row>
        <row r="164">
          <cell r="B164" t="str">
            <v>52XX-10</v>
          </cell>
          <cell r="C164" t="str">
            <v>S</v>
          </cell>
          <cell r="D164">
            <v>1114843.9263061015</v>
          </cell>
          <cell r="E164" t="str">
            <v>L_RYZYK_WYK</v>
          </cell>
          <cell r="F164" t="str">
            <v>PLAN</v>
          </cell>
          <cell r="G164" t="str">
            <v>10</v>
          </cell>
          <cell r="H164" t="str">
            <v>PKK</v>
          </cell>
          <cell r="I164" t="str">
            <v>RAZEM</v>
          </cell>
        </row>
        <row r="165">
          <cell r="B165" t="str">
            <v>52XX-10</v>
          </cell>
          <cell r="C165" t="str">
            <v>S</v>
          </cell>
          <cell r="D165">
            <v>12264.563205981145</v>
          </cell>
          <cell r="E165" t="str">
            <v>L_RYZYK_WYK</v>
          </cell>
          <cell r="F165" t="str">
            <v>PLAN</v>
          </cell>
          <cell r="G165" t="str">
            <v>10</v>
          </cell>
          <cell r="H165" t="str">
            <v>PSA</v>
          </cell>
          <cell r="I165" t="str">
            <v>RAZEM</v>
          </cell>
        </row>
        <row r="166">
          <cell r="B166" t="str">
            <v>52XX-10</v>
          </cell>
          <cell r="C166" t="str">
            <v>S</v>
          </cell>
          <cell r="D166">
            <v>1123431.161204523</v>
          </cell>
          <cell r="E166" t="str">
            <v>L_RYZYK_WYK</v>
          </cell>
          <cell r="F166" t="str">
            <v>PLAN</v>
          </cell>
          <cell r="G166" t="str">
            <v>11</v>
          </cell>
          <cell r="H166" t="str">
            <v>PKK</v>
          </cell>
          <cell r="I166" t="str">
            <v>RAZEM</v>
          </cell>
        </row>
        <row r="167">
          <cell r="B167" t="str">
            <v>52XX-10</v>
          </cell>
          <cell r="C167" t="str">
            <v>S</v>
          </cell>
          <cell r="D167">
            <v>12422.034236327065</v>
          </cell>
          <cell r="E167" t="str">
            <v>L_RYZYK_WYK</v>
          </cell>
          <cell r="F167" t="str">
            <v>PLAN</v>
          </cell>
          <cell r="G167" t="str">
            <v>11</v>
          </cell>
          <cell r="H167" t="str">
            <v>PSA</v>
          </cell>
          <cell r="I167" t="str">
            <v>RAZEM</v>
          </cell>
        </row>
        <row r="168">
          <cell r="B168" t="str">
            <v>52XX-10</v>
          </cell>
          <cell r="C168" t="str">
            <v>S</v>
          </cell>
          <cell r="D168">
            <v>1131187.4551505519</v>
          </cell>
          <cell r="E168" t="str">
            <v>L_RYZYK_WYK</v>
          </cell>
          <cell r="F168" t="str">
            <v>PLAN</v>
          </cell>
          <cell r="G168" t="str">
            <v>12</v>
          </cell>
          <cell r="H168" t="str">
            <v>PKK</v>
          </cell>
          <cell r="I168" t="str">
            <v>RAZEM</v>
          </cell>
        </row>
        <row r="169">
          <cell r="B169" t="str">
            <v>52XX-10</v>
          </cell>
          <cell r="C169" t="str">
            <v>S</v>
          </cell>
          <cell r="D169">
            <v>12533.06905822525</v>
          </cell>
          <cell r="E169" t="str">
            <v>L_RYZYK_WYK</v>
          </cell>
          <cell r="F169" t="str">
            <v>PLAN</v>
          </cell>
          <cell r="G169" t="str">
            <v>12</v>
          </cell>
          <cell r="H169" t="str">
            <v>PSA</v>
          </cell>
          <cell r="I169" t="str">
            <v>RAZEM</v>
          </cell>
        </row>
        <row r="170">
          <cell r="B170" t="str">
            <v>52XX-10</v>
          </cell>
          <cell r="C170" t="str">
            <v>S</v>
          </cell>
          <cell r="D170">
            <v>1021238.9370678522</v>
          </cell>
          <cell r="E170" t="str">
            <v>L_RYZYK_WYK</v>
          </cell>
          <cell r="F170" t="str">
            <v>PROGNOZA</v>
          </cell>
          <cell r="G170" t="str">
            <v>10</v>
          </cell>
          <cell r="H170" t="str">
            <v>PKK</v>
          </cell>
          <cell r="I170" t="str">
            <v>RAZEM</v>
          </cell>
        </row>
        <row r="171">
          <cell r="B171" t="str">
            <v>52XX-10</v>
          </cell>
          <cell r="C171" t="str">
            <v>S</v>
          </cell>
          <cell r="D171">
            <v>9602.89393401235</v>
          </cell>
          <cell r="E171" t="str">
            <v>L_RYZYK_WYK</v>
          </cell>
          <cell r="F171" t="str">
            <v>PROGNOZA</v>
          </cell>
          <cell r="G171" t="str">
            <v>10</v>
          </cell>
          <cell r="H171" t="str">
            <v>PSA</v>
          </cell>
          <cell r="I171" t="str">
            <v>RAZEM</v>
          </cell>
        </row>
        <row r="172">
          <cell r="B172" t="str">
            <v>52XX-10</v>
          </cell>
          <cell r="C172" t="str">
            <v>S</v>
          </cell>
          <cell r="D172">
            <v>1024160.9735996298</v>
          </cell>
          <cell r="E172" t="str">
            <v>L_RYZYK_WYK</v>
          </cell>
          <cell r="F172" t="str">
            <v>PROGNOZA</v>
          </cell>
          <cell r="G172" t="str">
            <v>11</v>
          </cell>
          <cell r="H172" t="str">
            <v>PKK</v>
          </cell>
          <cell r="I172" t="str">
            <v>RAZEM</v>
          </cell>
        </row>
        <row r="173">
          <cell r="B173" t="str">
            <v>52XX-10</v>
          </cell>
          <cell r="C173" t="str">
            <v>S</v>
          </cell>
          <cell r="D173">
            <v>9486.84281578479</v>
          </cell>
          <cell r="E173" t="str">
            <v>L_RYZYK_WYK</v>
          </cell>
          <cell r="F173" t="str">
            <v>PROGNOZA</v>
          </cell>
          <cell r="G173" t="str">
            <v>11</v>
          </cell>
          <cell r="H173" t="str">
            <v>PSA</v>
          </cell>
          <cell r="I173" t="str">
            <v>RAZEM</v>
          </cell>
        </row>
        <row r="174">
          <cell r="B174" t="str">
            <v>52XX-10</v>
          </cell>
          <cell r="C174" t="str">
            <v>S</v>
          </cell>
          <cell r="D174">
            <v>1025194.4487637508</v>
          </cell>
          <cell r="E174" t="str">
            <v>L_RYZYK_WYK</v>
          </cell>
          <cell r="F174" t="str">
            <v>PROGNOZA</v>
          </cell>
          <cell r="G174" t="str">
            <v>12</v>
          </cell>
          <cell r="H174" t="str">
            <v>PKK</v>
          </cell>
          <cell r="I174" t="str">
            <v>RAZEM</v>
          </cell>
        </row>
        <row r="175">
          <cell r="B175" t="str">
            <v>52XX-10</v>
          </cell>
          <cell r="C175" t="str">
            <v>S</v>
          </cell>
          <cell r="D175">
            <v>9373.551116419523</v>
          </cell>
          <cell r="E175" t="str">
            <v>L_RYZYK_WYK</v>
          </cell>
          <cell r="F175" t="str">
            <v>PROGNOZA</v>
          </cell>
          <cell r="G175" t="str">
            <v>12</v>
          </cell>
          <cell r="H175" t="str">
            <v>PSA</v>
          </cell>
          <cell r="I175" t="str">
            <v>RAZEM</v>
          </cell>
        </row>
        <row r="176">
          <cell r="B176" t="str">
            <v>52XX-10</v>
          </cell>
          <cell r="C176" t="str">
            <v>S</v>
          </cell>
          <cell r="D176">
            <v>898979</v>
          </cell>
          <cell r="E176" t="str">
            <v>L_RYZYK_WYK</v>
          </cell>
          <cell r="F176" t="str">
            <v>WYK_POP</v>
          </cell>
          <cell r="G176" t="str">
            <v>01</v>
          </cell>
          <cell r="H176" t="str">
            <v>PKK</v>
          </cell>
          <cell r="I176" t="str">
            <v>RAZEM</v>
          </cell>
        </row>
        <row r="177">
          <cell r="B177" t="str">
            <v>52XX-10</v>
          </cell>
          <cell r="C177" t="str">
            <v>S</v>
          </cell>
          <cell r="D177">
            <v>7845</v>
          </cell>
          <cell r="E177" t="str">
            <v>L_RYZYK_WYK</v>
          </cell>
          <cell r="F177" t="str">
            <v>WYK_POP</v>
          </cell>
          <cell r="G177" t="str">
            <v>01</v>
          </cell>
          <cell r="H177" t="str">
            <v>PSA</v>
          </cell>
          <cell r="I177" t="str">
            <v>RAZEM</v>
          </cell>
        </row>
        <row r="178">
          <cell r="B178" t="str">
            <v>52XX-10</v>
          </cell>
          <cell r="C178" t="str">
            <v>S</v>
          </cell>
          <cell r="D178">
            <v>919028</v>
          </cell>
          <cell r="E178" t="str">
            <v>L_RYZYK_WYK</v>
          </cell>
          <cell r="F178" t="str">
            <v>WYK_POP</v>
          </cell>
          <cell r="G178" t="str">
            <v>02</v>
          </cell>
          <cell r="H178" t="str">
            <v>PKK</v>
          </cell>
          <cell r="I178" t="str">
            <v>RAZEM</v>
          </cell>
        </row>
        <row r="179">
          <cell r="B179" t="str">
            <v>52XX-10</v>
          </cell>
          <cell r="C179" t="str">
            <v>S</v>
          </cell>
          <cell r="D179">
            <v>8379</v>
          </cell>
          <cell r="E179" t="str">
            <v>L_RYZYK_WYK</v>
          </cell>
          <cell r="F179" t="str">
            <v>WYK_POP</v>
          </cell>
          <cell r="G179" t="str">
            <v>02</v>
          </cell>
          <cell r="H179" t="str">
            <v>PSA</v>
          </cell>
          <cell r="I179" t="str">
            <v>RAZEM</v>
          </cell>
        </row>
        <row r="180">
          <cell r="B180" t="str">
            <v>52XX-10</v>
          </cell>
          <cell r="C180" t="str">
            <v>S</v>
          </cell>
          <cell r="D180">
            <v>933049</v>
          </cell>
          <cell r="E180" t="str">
            <v>L_RYZYK_WYK</v>
          </cell>
          <cell r="F180" t="str">
            <v>WYK_POP</v>
          </cell>
          <cell r="G180" t="str">
            <v>03</v>
          </cell>
          <cell r="H180" t="str">
            <v>PKK</v>
          </cell>
          <cell r="I180" t="str">
            <v>RAZEM</v>
          </cell>
        </row>
        <row r="181">
          <cell r="B181" t="str">
            <v>52XX-10</v>
          </cell>
          <cell r="C181" t="str">
            <v>S</v>
          </cell>
          <cell r="D181">
            <v>8997</v>
          </cell>
          <cell r="E181" t="str">
            <v>L_RYZYK_WYK</v>
          </cell>
          <cell r="F181" t="str">
            <v>WYK_POP</v>
          </cell>
          <cell r="G181" t="str">
            <v>03</v>
          </cell>
          <cell r="H181" t="str">
            <v>PSA</v>
          </cell>
          <cell r="I181" t="str">
            <v>RAZEM</v>
          </cell>
        </row>
        <row r="182">
          <cell r="B182" t="str">
            <v>52XX-10</v>
          </cell>
          <cell r="C182" t="str">
            <v>S</v>
          </cell>
          <cell r="D182">
            <v>957372</v>
          </cell>
          <cell r="E182" t="str">
            <v>L_RYZYK_WYK</v>
          </cell>
          <cell r="F182" t="str">
            <v>WYK_POP</v>
          </cell>
          <cell r="G182" t="str">
            <v>04</v>
          </cell>
          <cell r="H182" t="str">
            <v>PKK</v>
          </cell>
          <cell r="I182" t="str">
            <v>RAZEM</v>
          </cell>
        </row>
        <row r="183">
          <cell r="B183" t="str">
            <v>52XX-10</v>
          </cell>
          <cell r="C183" t="str">
            <v>S</v>
          </cell>
          <cell r="D183">
            <v>9691</v>
          </cell>
          <cell r="E183" t="str">
            <v>L_RYZYK_WYK</v>
          </cell>
          <cell r="F183" t="str">
            <v>WYK_POP</v>
          </cell>
          <cell r="G183" t="str">
            <v>04</v>
          </cell>
          <cell r="H183" t="str">
            <v>PSA</v>
          </cell>
          <cell r="I183" t="str">
            <v>RAZEM</v>
          </cell>
        </row>
        <row r="184">
          <cell r="B184" t="str">
            <v>52XX-10</v>
          </cell>
          <cell r="C184" t="str">
            <v>S</v>
          </cell>
          <cell r="D184">
            <v>967734</v>
          </cell>
          <cell r="E184" t="str">
            <v>L_RYZYK_WYK</v>
          </cell>
          <cell r="F184" t="str">
            <v>WYK_POP</v>
          </cell>
          <cell r="G184" t="str">
            <v>05</v>
          </cell>
          <cell r="H184" t="str">
            <v>PKK</v>
          </cell>
          <cell r="I184" t="str">
            <v>RAZEM</v>
          </cell>
        </row>
        <row r="185">
          <cell r="B185" t="str">
            <v>52XX-10</v>
          </cell>
          <cell r="C185" t="str">
            <v>S</v>
          </cell>
          <cell r="D185">
            <v>9874</v>
          </cell>
          <cell r="E185" t="str">
            <v>L_RYZYK_WYK</v>
          </cell>
          <cell r="F185" t="str">
            <v>WYK_POP</v>
          </cell>
          <cell r="G185" t="str">
            <v>05</v>
          </cell>
          <cell r="H185" t="str">
            <v>PSA</v>
          </cell>
          <cell r="I185" t="str">
            <v>RAZEM</v>
          </cell>
        </row>
        <row r="186">
          <cell r="B186" t="str">
            <v>52XX-10</v>
          </cell>
          <cell r="C186" t="str">
            <v>S</v>
          </cell>
          <cell r="D186">
            <v>981140</v>
          </cell>
          <cell r="E186" t="str">
            <v>L_RYZYK_WYK</v>
          </cell>
          <cell r="F186" t="str">
            <v>WYK_POP</v>
          </cell>
          <cell r="G186" t="str">
            <v>06</v>
          </cell>
          <cell r="H186" t="str">
            <v>PKK</v>
          </cell>
          <cell r="I186" t="str">
            <v>RAZEM</v>
          </cell>
        </row>
        <row r="187">
          <cell r="B187" t="str">
            <v>52XX-10</v>
          </cell>
          <cell r="C187" t="str">
            <v>S</v>
          </cell>
          <cell r="D187">
            <v>10239</v>
          </cell>
          <cell r="E187" t="str">
            <v>L_RYZYK_WYK</v>
          </cell>
          <cell r="F187" t="str">
            <v>WYK_POP</v>
          </cell>
          <cell r="G187" t="str">
            <v>06</v>
          </cell>
          <cell r="H187" t="str">
            <v>PSA</v>
          </cell>
          <cell r="I187" t="str">
            <v>RAZEM</v>
          </cell>
        </row>
        <row r="188">
          <cell r="B188" t="str">
            <v>52XX-10</v>
          </cell>
          <cell r="C188" t="str">
            <v>S</v>
          </cell>
          <cell r="D188">
            <v>985933</v>
          </cell>
          <cell r="E188" t="str">
            <v>L_RYZYK_WYK</v>
          </cell>
          <cell r="F188" t="str">
            <v>WYK_POP</v>
          </cell>
          <cell r="G188" t="str">
            <v>07</v>
          </cell>
          <cell r="H188" t="str">
            <v>PKK</v>
          </cell>
          <cell r="I188" t="str">
            <v>RAZEM</v>
          </cell>
        </row>
        <row r="189">
          <cell r="B189" t="str">
            <v>52XX-10</v>
          </cell>
          <cell r="C189" t="str">
            <v>S</v>
          </cell>
          <cell r="D189">
            <v>10597</v>
          </cell>
          <cell r="E189" t="str">
            <v>L_RYZYK_WYK</v>
          </cell>
          <cell r="F189" t="str">
            <v>WYK_POP</v>
          </cell>
          <cell r="G189" t="str">
            <v>07</v>
          </cell>
          <cell r="H189" t="str">
            <v>PSA</v>
          </cell>
          <cell r="I189" t="str">
            <v>RAZEM</v>
          </cell>
        </row>
        <row r="190">
          <cell r="B190" t="str">
            <v>52XX-10</v>
          </cell>
          <cell r="C190" t="str">
            <v>S</v>
          </cell>
          <cell r="D190">
            <v>1014742</v>
          </cell>
          <cell r="E190" t="str">
            <v>L_RYZYK_WYK</v>
          </cell>
          <cell r="F190" t="str">
            <v>WYK_POP</v>
          </cell>
          <cell r="G190" t="str">
            <v>08</v>
          </cell>
          <cell r="H190" t="str">
            <v>PKK</v>
          </cell>
          <cell r="I190" t="str">
            <v>RAZEM</v>
          </cell>
        </row>
        <row r="191">
          <cell r="B191" t="str">
            <v>52XX-10</v>
          </cell>
          <cell r="C191" t="str">
            <v>S</v>
          </cell>
          <cell r="D191">
            <v>10812</v>
          </cell>
          <cell r="E191" t="str">
            <v>L_RYZYK_WYK</v>
          </cell>
          <cell r="F191" t="str">
            <v>WYK_POP</v>
          </cell>
          <cell r="G191" t="str">
            <v>08</v>
          </cell>
          <cell r="H191" t="str">
            <v>PSA</v>
          </cell>
          <cell r="I191" t="str">
            <v>RAZEM</v>
          </cell>
        </row>
        <row r="192">
          <cell r="B192" t="str">
            <v>52XX-10</v>
          </cell>
          <cell r="C192" t="str">
            <v>S</v>
          </cell>
          <cell r="D192">
            <v>1025851</v>
          </cell>
          <cell r="E192" t="str">
            <v>L_RYZYK_WYK</v>
          </cell>
          <cell r="F192" t="str">
            <v>WYK_POP</v>
          </cell>
          <cell r="G192" t="str">
            <v>09</v>
          </cell>
          <cell r="H192" t="str">
            <v>PKK</v>
          </cell>
          <cell r="I192" t="str">
            <v>RAZEM</v>
          </cell>
        </row>
        <row r="193">
          <cell r="B193" t="str">
            <v>52XX-10</v>
          </cell>
          <cell r="C193" t="str">
            <v>S</v>
          </cell>
          <cell r="D193">
            <v>11287</v>
          </cell>
          <cell r="E193" t="str">
            <v>L_RYZYK_WYK</v>
          </cell>
          <cell r="F193" t="str">
            <v>WYK_POP</v>
          </cell>
          <cell r="G193" t="str">
            <v>09</v>
          </cell>
          <cell r="H193" t="str">
            <v>PSA</v>
          </cell>
          <cell r="I193" t="str">
            <v>RAZEM</v>
          </cell>
        </row>
        <row r="194">
          <cell r="B194" t="str">
            <v>52XX-23</v>
          </cell>
          <cell r="C194" t="str">
            <v>S</v>
          </cell>
          <cell r="D194">
            <v>387807.22396673803</v>
          </cell>
          <cell r="E194" t="str">
            <v>L_RYZYK_WYK</v>
          </cell>
          <cell r="F194" t="str">
            <v>PLAN</v>
          </cell>
          <cell r="G194" t="str">
            <v>01</v>
          </cell>
          <cell r="H194" t="str">
            <v>PKK</v>
          </cell>
          <cell r="I194" t="str">
            <v>RAZEM</v>
          </cell>
        </row>
        <row r="195">
          <cell r="B195" t="str">
            <v>52XX-23</v>
          </cell>
          <cell r="C195" t="str">
            <v>S</v>
          </cell>
          <cell r="D195">
            <v>35583.002893796685</v>
          </cell>
          <cell r="E195" t="str">
            <v>L_RYZYK_WYK</v>
          </cell>
          <cell r="F195" t="str">
            <v>PLAN</v>
          </cell>
          <cell r="G195" t="str">
            <v>01</v>
          </cell>
          <cell r="H195" t="str">
            <v>PSA</v>
          </cell>
          <cell r="I195" t="str">
            <v>RAZEM</v>
          </cell>
        </row>
        <row r="196">
          <cell r="B196" t="str">
            <v>52XX-23</v>
          </cell>
          <cell r="C196" t="str">
            <v>S</v>
          </cell>
          <cell r="D196">
            <v>393134.9364540122</v>
          </cell>
          <cell r="E196" t="str">
            <v>L_RYZYK_WYK</v>
          </cell>
          <cell r="F196" t="str">
            <v>PLAN</v>
          </cell>
          <cell r="G196" t="str">
            <v>02</v>
          </cell>
          <cell r="H196" t="str">
            <v>PKK</v>
          </cell>
          <cell r="I196" t="str">
            <v>RAZEM</v>
          </cell>
        </row>
        <row r="197">
          <cell r="B197" t="str">
            <v>52XX-23</v>
          </cell>
          <cell r="C197" t="str">
            <v>S</v>
          </cell>
          <cell r="D197">
            <v>35885.605999852734</v>
          </cell>
          <cell r="E197" t="str">
            <v>L_RYZYK_WYK</v>
          </cell>
          <cell r="F197" t="str">
            <v>PLAN</v>
          </cell>
          <cell r="G197" t="str">
            <v>02</v>
          </cell>
          <cell r="H197" t="str">
            <v>PSA</v>
          </cell>
          <cell r="I197" t="str">
            <v>RAZEM</v>
          </cell>
        </row>
        <row r="198">
          <cell r="B198" t="str">
            <v>52XX-23</v>
          </cell>
          <cell r="C198" t="str">
            <v>S</v>
          </cell>
          <cell r="D198">
            <v>397606.7525119628</v>
          </cell>
          <cell r="E198" t="str">
            <v>L_RYZYK_WYK</v>
          </cell>
          <cell r="F198" t="str">
            <v>PLAN</v>
          </cell>
          <cell r="G198" t="str">
            <v>03</v>
          </cell>
          <cell r="H198" t="str">
            <v>PKK</v>
          </cell>
          <cell r="I198" t="str">
            <v>RAZEM</v>
          </cell>
        </row>
        <row r="199">
          <cell r="B199" t="str">
            <v>52XX-23</v>
          </cell>
          <cell r="C199" t="str">
            <v>S</v>
          </cell>
          <cell r="D199">
            <v>36443.520229027024</v>
          </cell>
          <cell r="E199" t="str">
            <v>L_RYZYK_WYK</v>
          </cell>
          <cell r="F199" t="str">
            <v>PLAN</v>
          </cell>
          <cell r="G199" t="str">
            <v>03</v>
          </cell>
          <cell r="H199" t="str">
            <v>PSA</v>
          </cell>
          <cell r="I199" t="str">
            <v>RAZEM</v>
          </cell>
        </row>
        <row r="200">
          <cell r="B200" t="str">
            <v>52XX-23</v>
          </cell>
          <cell r="C200" t="str">
            <v>S</v>
          </cell>
          <cell r="D200">
            <v>405630.85186020995</v>
          </cell>
          <cell r="E200" t="str">
            <v>L_RYZYK_WYK</v>
          </cell>
          <cell r="F200" t="str">
            <v>PLAN</v>
          </cell>
          <cell r="G200" t="str">
            <v>04</v>
          </cell>
          <cell r="H200" t="str">
            <v>PKK</v>
          </cell>
          <cell r="I200" t="str">
            <v>RAZEM</v>
          </cell>
        </row>
        <row r="201">
          <cell r="B201" t="str">
            <v>52XX-23</v>
          </cell>
          <cell r="C201" t="str">
            <v>S</v>
          </cell>
          <cell r="D201">
            <v>37140.12558131946</v>
          </cell>
          <cell r="E201" t="str">
            <v>L_RYZYK_WYK</v>
          </cell>
          <cell r="F201" t="str">
            <v>PLAN</v>
          </cell>
          <cell r="G201" t="str">
            <v>04</v>
          </cell>
          <cell r="H201" t="str">
            <v>PSA</v>
          </cell>
          <cell r="I201" t="str">
            <v>RAZEM</v>
          </cell>
        </row>
        <row r="202">
          <cell r="B202" t="str">
            <v>52XX-23</v>
          </cell>
          <cell r="C202" t="str">
            <v>S</v>
          </cell>
          <cell r="D202">
            <v>412625.73014139663</v>
          </cell>
          <cell r="E202" t="str">
            <v>L_RYZYK_WYK</v>
          </cell>
          <cell r="F202" t="str">
            <v>PLAN</v>
          </cell>
          <cell r="G202" t="str">
            <v>05</v>
          </cell>
          <cell r="H202" t="str">
            <v>PKK</v>
          </cell>
          <cell r="I202" t="str">
            <v>RAZEM</v>
          </cell>
        </row>
        <row r="203">
          <cell r="B203" t="str">
            <v>52XX-23</v>
          </cell>
          <cell r="C203" t="str">
            <v>S</v>
          </cell>
          <cell r="D203">
            <v>38724.292056730184</v>
          </cell>
          <cell r="E203" t="str">
            <v>L_RYZYK_WYK</v>
          </cell>
          <cell r="F203" t="str">
            <v>PLAN</v>
          </cell>
          <cell r="G203" t="str">
            <v>05</v>
          </cell>
          <cell r="H203" t="str">
            <v>PSA</v>
          </cell>
          <cell r="I203" t="str">
            <v>RAZEM</v>
          </cell>
        </row>
        <row r="204">
          <cell r="B204" t="str">
            <v>52XX-23</v>
          </cell>
          <cell r="C204" t="str">
            <v>S</v>
          </cell>
          <cell r="D204">
            <v>416415.6595657818</v>
          </cell>
          <cell r="E204" t="str">
            <v>L_RYZYK_WYK</v>
          </cell>
          <cell r="F204" t="str">
            <v>PLAN</v>
          </cell>
          <cell r="G204" t="str">
            <v>06</v>
          </cell>
          <cell r="H204" t="str">
            <v>PKK</v>
          </cell>
          <cell r="I204" t="str">
            <v>RAZEM</v>
          </cell>
        </row>
        <row r="205">
          <cell r="B205" t="str">
            <v>52XX-23</v>
          </cell>
          <cell r="C205" t="str">
            <v>S</v>
          </cell>
          <cell r="D205">
            <v>39858.25965525913</v>
          </cell>
          <cell r="E205" t="str">
            <v>L_RYZYK_WYK</v>
          </cell>
          <cell r="F205" t="str">
            <v>PLAN</v>
          </cell>
          <cell r="G205" t="str">
            <v>06</v>
          </cell>
          <cell r="H205" t="str">
            <v>PSA</v>
          </cell>
          <cell r="I205" t="str">
            <v>RAZEM</v>
          </cell>
        </row>
        <row r="206">
          <cell r="B206" t="str">
            <v>52XX-23</v>
          </cell>
          <cell r="C206" t="str">
            <v>S</v>
          </cell>
          <cell r="D206">
            <v>420616.6472388691</v>
          </cell>
          <cell r="E206" t="str">
            <v>L_RYZYK_WYK</v>
          </cell>
          <cell r="F206" t="str">
            <v>PLAN</v>
          </cell>
          <cell r="G206" t="str">
            <v>07</v>
          </cell>
          <cell r="H206" t="str">
            <v>PKK</v>
          </cell>
          <cell r="I206" t="str">
            <v>RAZEM</v>
          </cell>
        </row>
        <row r="207">
          <cell r="B207" t="str">
            <v>52XX-23</v>
          </cell>
          <cell r="C207" t="str">
            <v>S</v>
          </cell>
          <cell r="D207">
            <v>40162.948376906286</v>
          </cell>
          <cell r="E207" t="str">
            <v>L_RYZYK_WYK</v>
          </cell>
          <cell r="F207" t="str">
            <v>PLAN</v>
          </cell>
          <cell r="G207" t="str">
            <v>07</v>
          </cell>
          <cell r="H207" t="str">
            <v>PSA</v>
          </cell>
          <cell r="I207" t="str">
            <v>RAZEM</v>
          </cell>
        </row>
        <row r="208">
          <cell r="B208" t="str">
            <v>52XX-23</v>
          </cell>
          <cell r="C208" t="str">
            <v>S</v>
          </cell>
          <cell r="D208">
            <v>425256.4539181305</v>
          </cell>
          <cell r="E208" t="str">
            <v>L_RYZYK_WYK</v>
          </cell>
          <cell r="F208" t="str">
            <v>PLAN</v>
          </cell>
          <cell r="G208" t="str">
            <v>08</v>
          </cell>
          <cell r="H208" t="str">
            <v>PKK</v>
          </cell>
          <cell r="I208" t="str">
            <v>RAZEM</v>
          </cell>
        </row>
        <row r="209">
          <cell r="B209" t="str">
            <v>52XX-23</v>
          </cell>
          <cell r="C209" t="str">
            <v>S</v>
          </cell>
          <cell r="D209">
            <v>40952.39822167155</v>
          </cell>
          <cell r="E209" t="str">
            <v>L_RYZYK_WYK</v>
          </cell>
          <cell r="F209" t="str">
            <v>PLAN</v>
          </cell>
          <cell r="G209" t="str">
            <v>08</v>
          </cell>
          <cell r="H209" t="str">
            <v>PSA</v>
          </cell>
          <cell r="I209" t="str">
            <v>RAZEM</v>
          </cell>
        </row>
        <row r="210">
          <cell r="B210" t="str">
            <v>52XX-23</v>
          </cell>
          <cell r="C210" t="str">
            <v>S</v>
          </cell>
          <cell r="D210">
            <v>430285.55839733884</v>
          </cell>
          <cell r="E210" t="str">
            <v>L_RYZYK_WYK</v>
          </cell>
          <cell r="F210" t="str">
            <v>PLAN</v>
          </cell>
          <cell r="G210" t="str">
            <v>09</v>
          </cell>
          <cell r="H210" t="str">
            <v>PKK</v>
          </cell>
          <cell r="I210" t="str">
            <v>RAZEM</v>
          </cell>
        </row>
        <row r="211">
          <cell r="B211" t="str">
            <v>52XX-23</v>
          </cell>
          <cell r="C211" t="str">
            <v>S</v>
          </cell>
          <cell r="D211">
            <v>41635.389189555135</v>
          </cell>
          <cell r="E211" t="str">
            <v>L_RYZYK_WYK</v>
          </cell>
          <cell r="F211" t="str">
            <v>PLAN</v>
          </cell>
          <cell r="G211" t="str">
            <v>09</v>
          </cell>
          <cell r="H211" t="str">
            <v>PSA</v>
          </cell>
          <cell r="I211" t="str">
            <v>RAZEM</v>
          </cell>
        </row>
        <row r="212">
          <cell r="B212" t="str">
            <v>52XX-23</v>
          </cell>
          <cell r="C212" t="str">
            <v>S</v>
          </cell>
          <cell r="D212">
            <v>438314.673775345</v>
          </cell>
          <cell r="E212" t="str">
            <v>L_RYZYK_WYK</v>
          </cell>
          <cell r="F212" t="str">
            <v>PLAN</v>
          </cell>
          <cell r="G212" t="str">
            <v>10</v>
          </cell>
          <cell r="H212" t="str">
            <v>PKK</v>
          </cell>
          <cell r="I212" t="str">
            <v>RAZEM</v>
          </cell>
        </row>
        <row r="213">
          <cell r="B213" t="str">
            <v>52XX-23</v>
          </cell>
          <cell r="C213" t="str">
            <v>S</v>
          </cell>
          <cell r="D213">
            <v>42667.46128055692</v>
          </cell>
          <cell r="E213" t="str">
            <v>L_RYZYK_WYK</v>
          </cell>
          <cell r="F213" t="str">
            <v>PLAN</v>
          </cell>
          <cell r="G213" t="str">
            <v>10</v>
          </cell>
          <cell r="H213" t="str">
            <v>PSA</v>
          </cell>
          <cell r="I213" t="str">
            <v>RAZEM</v>
          </cell>
        </row>
        <row r="214">
          <cell r="B214" t="str">
            <v>52XX-23</v>
          </cell>
          <cell r="C214" t="str">
            <v>S</v>
          </cell>
          <cell r="D214">
            <v>445068.5433945672</v>
          </cell>
          <cell r="E214" t="str">
            <v>L_RYZYK_WYK</v>
          </cell>
          <cell r="F214" t="str">
            <v>PLAN</v>
          </cell>
          <cell r="G214" t="str">
            <v>11</v>
          </cell>
          <cell r="H214" t="str">
            <v>PKK</v>
          </cell>
          <cell r="I214" t="str">
            <v>RAZEM</v>
          </cell>
        </row>
        <row r="215">
          <cell r="B215" t="str">
            <v>52XX-23</v>
          </cell>
          <cell r="C215" t="str">
            <v>S</v>
          </cell>
          <cell r="D215">
            <v>42912.39449467684</v>
          </cell>
          <cell r="E215" t="str">
            <v>L_RYZYK_WYK</v>
          </cell>
          <cell r="F215" t="str">
            <v>PLAN</v>
          </cell>
          <cell r="G215" t="str">
            <v>11</v>
          </cell>
          <cell r="H215" t="str">
            <v>PSA</v>
          </cell>
          <cell r="I215" t="str">
            <v>RAZEM</v>
          </cell>
        </row>
        <row r="216">
          <cell r="B216" t="str">
            <v>52XX-23</v>
          </cell>
          <cell r="C216" t="str">
            <v>S</v>
          </cell>
          <cell r="D216">
            <v>453860.2446869462</v>
          </cell>
          <cell r="E216" t="str">
            <v>L_RYZYK_WYK</v>
          </cell>
          <cell r="F216" t="str">
            <v>PLAN</v>
          </cell>
          <cell r="G216" t="str">
            <v>12</v>
          </cell>
          <cell r="H216" t="str">
            <v>PKK</v>
          </cell>
          <cell r="I216" t="str">
            <v>RAZEM</v>
          </cell>
        </row>
        <row r="217">
          <cell r="B217" t="str">
            <v>52XX-23</v>
          </cell>
          <cell r="C217" t="str">
            <v>S</v>
          </cell>
          <cell r="D217">
            <v>43177.03883191505</v>
          </cell>
          <cell r="E217" t="str">
            <v>L_RYZYK_WYK</v>
          </cell>
          <cell r="F217" t="str">
            <v>PLAN</v>
          </cell>
          <cell r="G217" t="str">
            <v>12</v>
          </cell>
          <cell r="H217" t="str">
            <v>PSA</v>
          </cell>
          <cell r="I217" t="str">
            <v>RAZEM</v>
          </cell>
        </row>
        <row r="218">
          <cell r="B218" t="str">
            <v>52XX-23</v>
          </cell>
          <cell r="C218" t="str">
            <v>S</v>
          </cell>
          <cell r="D218">
            <v>379943.1613028277</v>
          </cell>
          <cell r="E218" t="str">
            <v>L_RYZYK_WYK</v>
          </cell>
          <cell r="F218" t="str">
            <v>PROGNOZA</v>
          </cell>
          <cell r="G218" t="str">
            <v>10</v>
          </cell>
          <cell r="H218" t="str">
            <v>PKK</v>
          </cell>
          <cell r="I218" t="str">
            <v>RAZEM</v>
          </cell>
        </row>
        <row r="219">
          <cell r="B219" t="str">
            <v>52XX-23</v>
          </cell>
          <cell r="C219" t="str">
            <v>S</v>
          </cell>
          <cell r="D219">
            <v>26951.511369787706</v>
          </cell>
          <cell r="E219" t="str">
            <v>L_RYZYK_WYK</v>
          </cell>
          <cell r="F219" t="str">
            <v>PROGNOZA</v>
          </cell>
          <cell r="G219" t="str">
            <v>10</v>
          </cell>
          <cell r="H219" t="str">
            <v>PSA</v>
          </cell>
          <cell r="I219" t="str">
            <v>RAZEM</v>
          </cell>
        </row>
        <row r="220">
          <cell r="B220" t="str">
            <v>52XX-23</v>
          </cell>
          <cell r="C220" t="str">
            <v>S</v>
          </cell>
          <cell r="D220">
            <v>381291.0614476005</v>
          </cell>
          <cell r="E220" t="str">
            <v>L_RYZYK_WYK</v>
          </cell>
          <cell r="F220" t="str">
            <v>PROGNOZA</v>
          </cell>
          <cell r="G220" t="str">
            <v>11</v>
          </cell>
          <cell r="H220" t="str">
            <v>PKK</v>
          </cell>
          <cell r="I220" t="str">
            <v>RAZEM</v>
          </cell>
        </row>
        <row r="221">
          <cell r="B221" t="str">
            <v>52XX-23</v>
          </cell>
          <cell r="C221" t="str">
            <v>S</v>
          </cell>
          <cell r="D221">
            <v>27159.97823361236</v>
          </cell>
          <cell r="E221" t="str">
            <v>L_RYZYK_WYK</v>
          </cell>
          <cell r="F221" t="str">
            <v>PROGNOZA</v>
          </cell>
          <cell r="G221" t="str">
            <v>11</v>
          </cell>
          <cell r="H221" t="str">
            <v>PSA</v>
          </cell>
          <cell r="I221" t="str">
            <v>RAZEM</v>
          </cell>
        </row>
        <row r="222">
          <cell r="B222" t="str">
            <v>52XX-23</v>
          </cell>
          <cell r="C222" t="str">
            <v>S</v>
          </cell>
          <cell r="D222">
            <v>382435.85693828604</v>
          </cell>
          <cell r="E222" t="str">
            <v>L_RYZYK_WYK</v>
          </cell>
          <cell r="F222" t="str">
            <v>PROGNOZA</v>
          </cell>
          <cell r="G222" t="str">
            <v>12</v>
          </cell>
          <cell r="H222" t="str">
            <v>PKK</v>
          </cell>
          <cell r="I222" t="str">
            <v>RAZEM</v>
          </cell>
        </row>
        <row r="223">
          <cell r="B223" t="str">
            <v>52XX-23</v>
          </cell>
          <cell r="C223" t="str">
            <v>S</v>
          </cell>
          <cell r="D223">
            <v>27364.409747056365</v>
          </cell>
          <cell r="E223" t="str">
            <v>L_RYZYK_WYK</v>
          </cell>
          <cell r="F223" t="str">
            <v>PROGNOZA</v>
          </cell>
          <cell r="G223" t="str">
            <v>12</v>
          </cell>
          <cell r="H223" t="str">
            <v>PSA</v>
          </cell>
          <cell r="I223" t="str">
            <v>RAZEM</v>
          </cell>
        </row>
        <row r="224">
          <cell r="B224" t="str">
            <v>52XX-23</v>
          </cell>
          <cell r="C224" t="str">
            <v>S</v>
          </cell>
          <cell r="D224">
            <v>304983</v>
          </cell>
          <cell r="E224" t="str">
            <v>L_RYZYK_WYK</v>
          </cell>
          <cell r="F224" t="str">
            <v>WYK_POP</v>
          </cell>
          <cell r="G224" t="str">
            <v>01</v>
          </cell>
          <cell r="H224" t="str">
            <v>PKK</v>
          </cell>
          <cell r="I224" t="str">
            <v>RAZEM</v>
          </cell>
        </row>
        <row r="225">
          <cell r="B225" t="str">
            <v>52XX-23</v>
          </cell>
          <cell r="C225" t="str">
            <v>S</v>
          </cell>
          <cell r="D225">
            <v>8340</v>
          </cell>
          <cell r="E225" t="str">
            <v>L_RYZYK_WYK</v>
          </cell>
          <cell r="F225" t="str">
            <v>WYK_POP</v>
          </cell>
          <cell r="G225" t="str">
            <v>01</v>
          </cell>
          <cell r="H225" t="str">
            <v>PSA</v>
          </cell>
          <cell r="I225" t="str">
            <v>RAZEM</v>
          </cell>
        </row>
        <row r="226">
          <cell r="B226" t="str">
            <v>52XX-23</v>
          </cell>
          <cell r="C226" t="str">
            <v>S</v>
          </cell>
          <cell r="D226">
            <v>318278</v>
          </cell>
          <cell r="E226" t="str">
            <v>L_RYZYK_WYK</v>
          </cell>
          <cell r="F226" t="str">
            <v>WYK_POP</v>
          </cell>
          <cell r="G226" t="str">
            <v>02</v>
          </cell>
          <cell r="H226" t="str">
            <v>PKK</v>
          </cell>
          <cell r="I226" t="str">
            <v>RAZEM</v>
          </cell>
        </row>
        <row r="227">
          <cell r="B227" t="str">
            <v>52XX-23</v>
          </cell>
          <cell r="C227" t="str">
            <v>S</v>
          </cell>
          <cell r="D227">
            <v>11025</v>
          </cell>
          <cell r="E227" t="str">
            <v>L_RYZYK_WYK</v>
          </cell>
          <cell r="F227" t="str">
            <v>WYK_POP</v>
          </cell>
          <cell r="G227" t="str">
            <v>02</v>
          </cell>
          <cell r="H227" t="str">
            <v>PSA</v>
          </cell>
          <cell r="I227" t="str">
            <v>RAZEM</v>
          </cell>
        </row>
        <row r="228">
          <cell r="B228" t="str">
            <v>52XX-23</v>
          </cell>
          <cell r="C228" t="str">
            <v>S</v>
          </cell>
          <cell r="D228">
            <v>331467</v>
          </cell>
          <cell r="E228" t="str">
            <v>L_RYZYK_WYK</v>
          </cell>
          <cell r="F228" t="str">
            <v>WYK_POP</v>
          </cell>
          <cell r="G228" t="str">
            <v>03</v>
          </cell>
          <cell r="H228" t="str">
            <v>PKK</v>
          </cell>
          <cell r="I228" t="str">
            <v>RAZEM</v>
          </cell>
        </row>
        <row r="229">
          <cell r="B229" t="str">
            <v>52XX-23</v>
          </cell>
          <cell r="C229" t="str">
            <v>S</v>
          </cell>
          <cell r="D229">
            <v>14333</v>
          </cell>
          <cell r="E229" t="str">
            <v>L_RYZYK_WYK</v>
          </cell>
          <cell r="F229" t="str">
            <v>WYK_POP</v>
          </cell>
          <cell r="G229" t="str">
            <v>03</v>
          </cell>
          <cell r="H229" t="str">
            <v>PSA</v>
          </cell>
          <cell r="I229" t="str">
            <v>RAZEM</v>
          </cell>
        </row>
        <row r="230">
          <cell r="B230" t="str">
            <v>52XX-23</v>
          </cell>
          <cell r="C230" t="str">
            <v>S</v>
          </cell>
          <cell r="D230">
            <v>340125</v>
          </cell>
          <cell r="E230" t="str">
            <v>L_RYZYK_WYK</v>
          </cell>
          <cell r="F230" t="str">
            <v>WYK_POP</v>
          </cell>
          <cell r="G230" t="str">
            <v>04</v>
          </cell>
          <cell r="H230" t="str">
            <v>PKK</v>
          </cell>
          <cell r="I230" t="str">
            <v>RAZEM</v>
          </cell>
        </row>
        <row r="231">
          <cell r="B231" t="str">
            <v>52XX-23</v>
          </cell>
          <cell r="C231" t="str">
            <v>S</v>
          </cell>
          <cell r="D231">
            <v>17845</v>
          </cell>
          <cell r="E231" t="str">
            <v>L_RYZYK_WYK</v>
          </cell>
          <cell r="F231" t="str">
            <v>WYK_POP</v>
          </cell>
          <cell r="G231" t="str">
            <v>04</v>
          </cell>
          <cell r="H231" t="str">
            <v>PSA</v>
          </cell>
          <cell r="I231" t="str">
            <v>RAZEM</v>
          </cell>
        </row>
        <row r="232">
          <cell r="B232" t="str">
            <v>52XX-23</v>
          </cell>
          <cell r="C232" t="str">
            <v>S</v>
          </cell>
          <cell r="D232">
            <v>346676</v>
          </cell>
          <cell r="E232" t="str">
            <v>L_RYZYK_WYK</v>
          </cell>
          <cell r="F232" t="str">
            <v>WYK_POP</v>
          </cell>
          <cell r="G232" t="str">
            <v>05</v>
          </cell>
          <cell r="H232" t="str">
            <v>PKK</v>
          </cell>
          <cell r="I232" t="str">
            <v>RAZEM</v>
          </cell>
        </row>
        <row r="233">
          <cell r="B233" t="str">
            <v>52XX-23</v>
          </cell>
          <cell r="C233" t="str">
            <v>S</v>
          </cell>
          <cell r="D233">
            <v>20235</v>
          </cell>
          <cell r="E233" t="str">
            <v>L_RYZYK_WYK</v>
          </cell>
          <cell r="F233" t="str">
            <v>WYK_POP</v>
          </cell>
          <cell r="G233" t="str">
            <v>05</v>
          </cell>
          <cell r="H233" t="str">
            <v>PSA</v>
          </cell>
          <cell r="I233" t="str">
            <v>RAZEM</v>
          </cell>
        </row>
        <row r="234">
          <cell r="B234" t="str">
            <v>52XX-23</v>
          </cell>
          <cell r="C234" t="str">
            <v>S</v>
          </cell>
          <cell r="D234">
            <v>352523</v>
          </cell>
          <cell r="E234" t="str">
            <v>L_RYZYK_WYK</v>
          </cell>
          <cell r="F234" t="str">
            <v>WYK_POP</v>
          </cell>
          <cell r="G234" t="str">
            <v>06</v>
          </cell>
          <cell r="H234" t="str">
            <v>PKK</v>
          </cell>
          <cell r="I234" t="str">
            <v>RAZEM</v>
          </cell>
        </row>
        <row r="235">
          <cell r="B235" t="str">
            <v>52XX-23</v>
          </cell>
          <cell r="C235" t="str">
            <v>S</v>
          </cell>
          <cell r="D235">
            <v>23533</v>
          </cell>
          <cell r="E235" t="str">
            <v>L_RYZYK_WYK</v>
          </cell>
          <cell r="F235" t="str">
            <v>WYK_POP</v>
          </cell>
          <cell r="G235" t="str">
            <v>06</v>
          </cell>
          <cell r="H235" t="str">
            <v>PSA</v>
          </cell>
          <cell r="I235" t="str">
            <v>RAZEM</v>
          </cell>
        </row>
        <row r="236">
          <cell r="B236" t="str">
            <v>52XX-23</v>
          </cell>
          <cell r="C236" t="str">
            <v>S</v>
          </cell>
          <cell r="D236">
            <v>356146</v>
          </cell>
          <cell r="E236" t="str">
            <v>L_RYZYK_WYK</v>
          </cell>
          <cell r="F236" t="str">
            <v>WYK_POP</v>
          </cell>
          <cell r="G236" t="str">
            <v>07</v>
          </cell>
          <cell r="H236" t="str">
            <v>PKK</v>
          </cell>
          <cell r="I236" t="str">
            <v>RAZEM</v>
          </cell>
        </row>
        <row r="237">
          <cell r="B237" t="str">
            <v>52XX-23</v>
          </cell>
          <cell r="C237" t="str">
            <v>S</v>
          </cell>
          <cell r="D237">
            <v>26735</v>
          </cell>
          <cell r="E237" t="str">
            <v>L_RYZYK_WYK</v>
          </cell>
          <cell r="F237" t="str">
            <v>WYK_POP</v>
          </cell>
          <cell r="G237" t="str">
            <v>07</v>
          </cell>
          <cell r="H237" t="str">
            <v>PSA</v>
          </cell>
          <cell r="I237" t="str">
            <v>RAZEM</v>
          </cell>
        </row>
        <row r="238">
          <cell r="B238" t="str">
            <v>52XX-23</v>
          </cell>
          <cell r="C238" t="str">
            <v>S</v>
          </cell>
          <cell r="D238">
            <v>382844</v>
          </cell>
          <cell r="E238" t="str">
            <v>L_RYZYK_WYK</v>
          </cell>
          <cell r="F238" t="str">
            <v>WYK_POP</v>
          </cell>
          <cell r="G238" t="str">
            <v>08</v>
          </cell>
          <cell r="H238" t="str">
            <v>PKK</v>
          </cell>
          <cell r="I238" t="str">
            <v>RAZEM</v>
          </cell>
        </row>
        <row r="239">
          <cell r="B239" t="str">
            <v>52XX-23</v>
          </cell>
          <cell r="C239" t="str">
            <v>S</v>
          </cell>
          <cell r="D239">
            <v>28840</v>
          </cell>
          <cell r="E239" t="str">
            <v>L_RYZYK_WYK</v>
          </cell>
          <cell r="F239" t="str">
            <v>WYK_POP</v>
          </cell>
          <cell r="G239" t="str">
            <v>08</v>
          </cell>
          <cell r="H239" t="str">
            <v>PSA</v>
          </cell>
          <cell r="I239" t="str">
            <v>RAZEM</v>
          </cell>
        </row>
        <row r="240">
          <cell r="B240" t="str">
            <v>52XX-23</v>
          </cell>
          <cell r="C240" t="str">
            <v>S</v>
          </cell>
          <cell r="D240">
            <v>384840</v>
          </cell>
          <cell r="E240" t="str">
            <v>L_RYZYK_WYK</v>
          </cell>
          <cell r="F240" t="str">
            <v>WYK_POP</v>
          </cell>
          <cell r="G240" t="str">
            <v>09</v>
          </cell>
          <cell r="H240" t="str">
            <v>PKK</v>
          </cell>
          <cell r="I240" t="str">
            <v>RAZEM</v>
          </cell>
        </row>
        <row r="241">
          <cell r="B241" t="str">
            <v>52XX-23</v>
          </cell>
          <cell r="C241" t="str">
            <v>S</v>
          </cell>
          <cell r="D241">
            <v>31352</v>
          </cell>
          <cell r="E241" t="str">
            <v>L_RYZYK_WYK</v>
          </cell>
          <cell r="F241" t="str">
            <v>WYK_POP</v>
          </cell>
          <cell r="G241" t="str">
            <v>09</v>
          </cell>
          <cell r="H241" t="str">
            <v>PSA</v>
          </cell>
          <cell r="I241" t="str">
            <v>RAZEM</v>
          </cell>
        </row>
        <row r="242">
          <cell r="B242" t="str">
            <v>D</v>
          </cell>
          <cell r="C242" t="str">
            <v>N</v>
          </cell>
          <cell r="D242">
            <v>2819</v>
          </cell>
          <cell r="E242" t="str">
            <v>L_UBEZP</v>
          </cell>
          <cell r="F242" t="str">
            <v>PLAN</v>
          </cell>
          <cell r="G242" t="str">
            <v>01</v>
          </cell>
          <cell r="H242" t="str">
            <v>PKK</v>
          </cell>
          <cell r="I242" t="str">
            <v>RAZEM</v>
          </cell>
        </row>
        <row r="243">
          <cell r="B243" t="str">
            <v>D</v>
          </cell>
          <cell r="C243" t="str">
            <v>N</v>
          </cell>
          <cell r="D243">
            <v>81</v>
          </cell>
          <cell r="E243" t="str">
            <v>L_UBEZP</v>
          </cell>
          <cell r="F243" t="str">
            <v>PLAN</v>
          </cell>
          <cell r="G243" t="str">
            <v>01</v>
          </cell>
          <cell r="H243" t="str">
            <v>PSA</v>
          </cell>
          <cell r="I243" t="str">
            <v>RAZEM</v>
          </cell>
        </row>
        <row r="244">
          <cell r="B244" t="str">
            <v>D</v>
          </cell>
          <cell r="C244" t="str">
            <v>P</v>
          </cell>
          <cell r="D244">
            <v>83718</v>
          </cell>
          <cell r="E244" t="str">
            <v>L_UBEZP</v>
          </cell>
          <cell r="F244" t="str">
            <v>PLAN</v>
          </cell>
          <cell r="G244" t="str">
            <v>01</v>
          </cell>
          <cell r="H244" t="str">
            <v>PKK</v>
          </cell>
          <cell r="I244" t="str">
            <v>RAZEM</v>
          </cell>
        </row>
        <row r="245">
          <cell r="B245" t="str">
            <v>D</v>
          </cell>
          <cell r="C245" t="str">
            <v>P</v>
          </cell>
          <cell r="D245">
            <v>1233</v>
          </cell>
          <cell r="E245" t="str">
            <v>L_UBEZP</v>
          </cell>
          <cell r="F245" t="str">
            <v>PLAN</v>
          </cell>
          <cell r="G245" t="str">
            <v>01</v>
          </cell>
          <cell r="H245" t="str">
            <v>PSA</v>
          </cell>
          <cell r="I245" t="str">
            <v>RAZEM</v>
          </cell>
        </row>
        <row r="246">
          <cell r="B246" t="str">
            <v>D</v>
          </cell>
          <cell r="C246" t="str">
            <v>N</v>
          </cell>
          <cell r="D246">
            <v>5729</v>
          </cell>
          <cell r="E246" t="str">
            <v>L_UBEZP</v>
          </cell>
          <cell r="F246" t="str">
            <v>PLAN</v>
          </cell>
          <cell r="G246" t="str">
            <v>02</v>
          </cell>
          <cell r="H246" t="str">
            <v>PKK</v>
          </cell>
          <cell r="I246" t="str">
            <v>RAZEM</v>
          </cell>
        </row>
        <row r="247">
          <cell r="B247" t="str">
            <v>D</v>
          </cell>
          <cell r="C247" t="str">
            <v>N</v>
          </cell>
          <cell r="D247">
            <v>163</v>
          </cell>
          <cell r="E247" t="str">
            <v>L_UBEZP</v>
          </cell>
          <cell r="F247" t="str">
            <v>PLAN</v>
          </cell>
          <cell r="G247" t="str">
            <v>02</v>
          </cell>
          <cell r="H247" t="str">
            <v>PSA</v>
          </cell>
          <cell r="I247" t="str">
            <v>RAZEM</v>
          </cell>
        </row>
        <row r="248">
          <cell r="B248" t="str">
            <v>D</v>
          </cell>
          <cell r="C248" t="str">
            <v>P</v>
          </cell>
          <cell r="D248">
            <v>84244</v>
          </cell>
          <cell r="E248" t="str">
            <v>L_UBEZP</v>
          </cell>
          <cell r="F248" t="str">
            <v>PLAN</v>
          </cell>
          <cell r="G248" t="str">
            <v>02</v>
          </cell>
          <cell r="H248" t="str">
            <v>PKK</v>
          </cell>
          <cell r="I248" t="str">
            <v>RAZEM</v>
          </cell>
        </row>
        <row r="249">
          <cell r="B249" t="str">
            <v>D</v>
          </cell>
          <cell r="C249" t="str">
            <v>P</v>
          </cell>
          <cell r="D249">
            <v>1242</v>
          </cell>
          <cell r="E249" t="str">
            <v>L_UBEZP</v>
          </cell>
          <cell r="F249" t="str">
            <v>PLAN</v>
          </cell>
          <cell r="G249" t="str">
            <v>02</v>
          </cell>
          <cell r="H249" t="str">
            <v>PSA</v>
          </cell>
          <cell r="I249" t="str">
            <v>RAZEM</v>
          </cell>
        </row>
        <row r="250">
          <cell r="B250" t="str">
            <v>D</v>
          </cell>
          <cell r="C250" t="str">
            <v>N</v>
          </cell>
          <cell r="D250">
            <v>8646</v>
          </cell>
          <cell r="E250" t="str">
            <v>L_UBEZP</v>
          </cell>
          <cell r="F250" t="str">
            <v>PLAN</v>
          </cell>
          <cell r="G250" t="str">
            <v>03</v>
          </cell>
          <cell r="H250" t="str">
            <v>PKK</v>
          </cell>
          <cell r="I250" t="str">
            <v>RAZEM</v>
          </cell>
        </row>
        <row r="251">
          <cell r="B251" t="str">
            <v>D</v>
          </cell>
          <cell r="C251" t="str">
            <v>N</v>
          </cell>
          <cell r="D251">
            <v>260</v>
          </cell>
          <cell r="E251" t="str">
            <v>L_UBEZP</v>
          </cell>
          <cell r="F251" t="str">
            <v>PLAN</v>
          </cell>
          <cell r="G251" t="str">
            <v>03</v>
          </cell>
          <cell r="H251" t="str">
            <v>PSA</v>
          </cell>
          <cell r="I251" t="str">
            <v>RAZEM</v>
          </cell>
        </row>
        <row r="252">
          <cell r="B252" t="str">
            <v>D</v>
          </cell>
          <cell r="C252" t="str">
            <v>P</v>
          </cell>
          <cell r="D252">
            <v>84774</v>
          </cell>
          <cell r="E252" t="str">
            <v>L_UBEZP</v>
          </cell>
          <cell r="F252" t="str">
            <v>PLAN</v>
          </cell>
          <cell r="G252" t="str">
            <v>03</v>
          </cell>
          <cell r="H252" t="str">
            <v>PKK</v>
          </cell>
          <cell r="I252" t="str">
            <v>RAZEM</v>
          </cell>
        </row>
        <row r="253">
          <cell r="B253" t="str">
            <v>D</v>
          </cell>
          <cell r="C253" t="str">
            <v>P</v>
          </cell>
          <cell r="D253">
            <v>1262</v>
          </cell>
          <cell r="E253" t="str">
            <v>L_UBEZP</v>
          </cell>
          <cell r="F253" t="str">
            <v>PLAN</v>
          </cell>
          <cell r="G253" t="str">
            <v>03</v>
          </cell>
          <cell r="H253" t="str">
            <v>PSA</v>
          </cell>
          <cell r="I253" t="str">
            <v>RAZEM</v>
          </cell>
        </row>
        <row r="254">
          <cell r="B254" t="str">
            <v>D</v>
          </cell>
          <cell r="C254" t="str">
            <v>N</v>
          </cell>
          <cell r="D254">
            <v>11562</v>
          </cell>
          <cell r="E254" t="str">
            <v>L_UBEZP</v>
          </cell>
          <cell r="F254" t="str">
            <v>PLAN</v>
          </cell>
          <cell r="G254" t="str">
            <v>04</v>
          </cell>
          <cell r="H254" t="str">
            <v>PKK</v>
          </cell>
          <cell r="I254" t="str">
            <v>RAZEM</v>
          </cell>
        </row>
        <row r="255">
          <cell r="B255" t="str">
            <v>D</v>
          </cell>
          <cell r="C255" t="str">
            <v>N</v>
          </cell>
          <cell r="D255">
            <v>360</v>
          </cell>
          <cell r="E255" t="str">
            <v>L_UBEZP</v>
          </cell>
          <cell r="F255" t="str">
            <v>PLAN</v>
          </cell>
          <cell r="G255" t="str">
            <v>04</v>
          </cell>
          <cell r="H255" t="str">
            <v>PSA</v>
          </cell>
          <cell r="I255" t="str">
            <v>RAZEM</v>
          </cell>
        </row>
        <row r="256">
          <cell r="B256" t="str">
            <v>D</v>
          </cell>
          <cell r="C256" t="str">
            <v>P</v>
          </cell>
          <cell r="D256">
            <v>85301</v>
          </cell>
          <cell r="E256" t="str">
            <v>L_UBEZP</v>
          </cell>
          <cell r="F256" t="str">
            <v>PLAN</v>
          </cell>
          <cell r="G256" t="str">
            <v>04</v>
          </cell>
          <cell r="H256" t="str">
            <v>PKK</v>
          </cell>
          <cell r="I256" t="str">
            <v>RAZEM</v>
          </cell>
        </row>
        <row r="257">
          <cell r="B257" t="str">
            <v>D</v>
          </cell>
          <cell r="C257" t="str">
            <v>P</v>
          </cell>
          <cell r="D257">
            <v>1281</v>
          </cell>
          <cell r="E257" t="str">
            <v>L_UBEZP</v>
          </cell>
          <cell r="F257" t="str">
            <v>PLAN</v>
          </cell>
          <cell r="G257" t="str">
            <v>04</v>
          </cell>
          <cell r="H257" t="str">
            <v>PSA</v>
          </cell>
          <cell r="I257" t="str">
            <v>RAZEM</v>
          </cell>
        </row>
        <row r="258">
          <cell r="B258" t="str">
            <v>D</v>
          </cell>
          <cell r="C258" t="str">
            <v>N</v>
          </cell>
          <cell r="D258">
            <v>14345</v>
          </cell>
          <cell r="E258" t="str">
            <v>L_UBEZP</v>
          </cell>
          <cell r="F258" t="str">
            <v>PLAN</v>
          </cell>
          <cell r="G258" t="str">
            <v>05</v>
          </cell>
          <cell r="H258" t="str">
            <v>PKK</v>
          </cell>
          <cell r="I258" t="str">
            <v>RAZEM</v>
          </cell>
        </row>
        <row r="259">
          <cell r="B259" t="str">
            <v>D</v>
          </cell>
          <cell r="C259" t="str">
            <v>N</v>
          </cell>
          <cell r="D259">
            <v>459</v>
          </cell>
          <cell r="E259" t="str">
            <v>L_UBEZP</v>
          </cell>
          <cell r="F259" t="str">
            <v>PLAN</v>
          </cell>
          <cell r="G259" t="str">
            <v>05</v>
          </cell>
          <cell r="H259" t="str">
            <v>PSA</v>
          </cell>
          <cell r="I259" t="str">
            <v>RAZEM</v>
          </cell>
        </row>
        <row r="260">
          <cell r="B260" t="str">
            <v>D</v>
          </cell>
          <cell r="C260" t="str">
            <v>P</v>
          </cell>
          <cell r="D260">
            <v>85884</v>
          </cell>
          <cell r="E260" t="str">
            <v>L_UBEZP</v>
          </cell>
          <cell r="F260" t="str">
            <v>PLAN</v>
          </cell>
          <cell r="G260" t="str">
            <v>05</v>
          </cell>
          <cell r="H260" t="str">
            <v>PKK</v>
          </cell>
          <cell r="I260" t="str">
            <v>RAZEM</v>
          </cell>
        </row>
        <row r="261">
          <cell r="B261" t="str">
            <v>D</v>
          </cell>
          <cell r="C261" t="str">
            <v>P</v>
          </cell>
          <cell r="D261">
            <v>1300</v>
          </cell>
          <cell r="E261" t="str">
            <v>L_UBEZP</v>
          </cell>
          <cell r="F261" t="str">
            <v>PLAN</v>
          </cell>
          <cell r="G261" t="str">
            <v>05</v>
          </cell>
          <cell r="H261" t="str">
            <v>PSA</v>
          </cell>
          <cell r="I261" t="str">
            <v>RAZEM</v>
          </cell>
        </row>
        <row r="262">
          <cell r="B262" t="str">
            <v>D</v>
          </cell>
          <cell r="C262" t="str">
            <v>N</v>
          </cell>
          <cell r="D262">
            <v>16892</v>
          </cell>
          <cell r="E262" t="str">
            <v>L_UBEZP</v>
          </cell>
          <cell r="F262" t="str">
            <v>PLAN</v>
          </cell>
          <cell r="G262" t="str">
            <v>06</v>
          </cell>
          <cell r="H262" t="str">
            <v>PKK</v>
          </cell>
          <cell r="I262" t="str">
            <v>RAZEM</v>
          </cell>
        </row>
        <row r="263">
          <cell r="B263" t="str">
            <v>D</v>
          </cell>
          <cell r="C263" t="str">
            <v>N</v>
          </cell>
          <cell r="D263">
            <v>554</v>
          </cell>
          <cell r="E263" t="str">
            <v>L_UBEZP</v>
          </cell>
          <cell r="F263" t="str">
            <v>PLAN</v>
          </cell>
          <cell r="G263" t="str">
            <v>06</v>
          </cell>
          <cell r="H263" t="str">
            <v>PSA</v>
          </cell>
          <cell r="I263" t="str">
            <v>RAZEM</v>
          </cell>
        </row>
        <row r="264">
          <cell r="B264" t="str">
            <v>D</v>
          </cell>
          <cell r="C264" t="str">
            <v>P</v>
          </cell>
          <cell r="D264">
            <v>86291</v>
          </cell>
          <cell r="E264" t="str">
            <v>L_UBEZP</v>
          </cell>
          <cell r="F264" t="str">
            <v>PLAN</v>
          </cell>
          <cell r="G264" t="str">
            <v>06</v>
          </cell>
          <cell r="H264" t="str">
            <v>PKK</v>
          </cell>
          <cell r="I264" t="str">
            <v>RAZEM</v>
          </cell>
        </row>
        <row r="265">
          <cell r="B265" t="str">
            <v>D</v>
          </cell>
          <cell r="C265" t="str">
            <v>P</v>
          </cell>
          <cell r="D265">
            <v>1320</v>
          </cell>
          <cell r="E265" t="str">
            <v>L_UBEZP</v>
          </cell>
          <cell r="F265" t="str">
            <v>PLAN</v>
          </cell>
          <cell r="G265" t="str">
            <v>06</v>
          </cell>
          <cell r="H265" t="str">
            <v>PSA</v>
          </cell>
          <cell r="I265" t="str">
            <v>RAZEM</v>
          </cell>
        </row>
        <row r="266">
          <cell r="B266" t="str">
            <v>D</v>
          </cell>
          <cell r="C266" t="str">
            <v>N</v>
          </cell>
          <cell r="D266">
            <v>19850</v>
          </cell>
          <cell r="E266" t="str">
            <v>L_UBEZP</v>
          </cell>
          <cell r="F266" t="str">
            <v>PLAN</v>
          </cell>
          <cell r="G266" t="str">
            <v>07</v>
          </cell>
          <cell r="H266" t="str">
            <v>PKK</v>
          </cell>
          <cell r="I266" t="str">
            <v>RAZEM</v>
          </cell>
        </row>
        <row r="267">
          <cell r="B267" t="str">
            <v>D</v>
          </cell>
          <cell r="C267" t="str">
            <v>N</v>
          </cell>
          <cell r="D267">
            <v>648</v>
          </cell>
          <cell r="E267" t="str">
            <v>L_UBEZP</v>
          </cell>
          <cell r="F267" t="str">
            <v>PLAN</v>
          </cell>
          <cell r="G267" t="str">
            <v>07</v>
          </cell>
          <cell r="H267" t="str">
            <v>PSA</v>
          </cell>
          <cell r="I267" t="str">
            <v>RAZEM</v>
          </cell>
        </row>
        <row r="268">
          <cell r="B268" t="str">
            <v>D</v>
          </cell>
          <cell r="C268" t="str">
            <v>P</v>
          </cell>
          <cell r="D268">
            <v>86550</v>
          </cell>
          <cell r="E268" t="str">
            <v>L_UBEZP</v>
          </cell>
          <cell r="F268" t="str">
            <v>PLAN</v>
          </cell>
          <cell r="G268" t="str">
            <v>07</v>
          </cell>
          <cell r="H268" t="str">
            <v>PKK</v>
          </cell>
          <cell r="I268" t="str">
            <v>RAZEM</v>
          </cell>
        </row>
        <row r="269">
          <cell r="B269" t="str">
            <v>D</v>
          </cell>
          <cell r="C269" t="str">
            <v>P</v>
          </cell>
          <cell r="D269">
            <v>1339</v>
          </cell>
          <cell r="E269" t="str">
            <v>L_UBEZP</v>
          </cell>
          <cell r="F269" t="str">
            <v>PLAN</v>
          </cell>
          <cell r="G269" t="str">
            <v>07</v>
          </cell>
          <cell r="H269" t="str">
            <v>PSA</v>
          </cell>
          <cell r="I269" t="str">
            <v>RAZEM</v>
          </cell>
        </row>
        <row r="270">
          <cell r="B270" t="str">
            <v>D</v>
          </cell>
          <cell r="C270" t="str">
            <v>N</v>
          </cell>
          <cell r="D270">
            <v>22531</v>
          </cell>
          <cell r="E270" t="str">
            <v>L_UBEZP</v>
          </cell>
          <cell r="F270" t="str">
            <v>PLAN</v>
          </cell>
          <cell r="G270" t="str">
            <v>08</v>
          </cell>
          <cell r="H270" t="str">
            <v>PKK</v>
          </cell>
          <cell r="I270" t="str">
            <v>RAZEM</v>
          </cell>
        </row>
        <row r="271">
          <cell r="B271" t="str">
            <v>D</v>
          </cell>
          <cell r="C271" t="str">
            <v>N</v>
          </cell>
          <cell r="D271">
            <v>740</v>
          </cell>
          <cell r="E271" t="str">
            <v>L_UBEZP</v>
          </cell>
          <cell r="F271" t="str">
            <v>PLAN</v>
          </cell>
          <cell r="G271" t="str">
            <v>08</v>
          </cell>
          <cell r="H271" t="str">
            <v>PSA</v>
          </cell>
          <cell r="I271" t="str">
            <v>RAZEM</v>
          </cell>
        </row>
        <row r="272">
          <cell r="B272" t="str">
            <v>D</v>
          </cell>
          <cell r="C272" t="str">
            <v>P</v>
          </cell>
          <cell r="D272">
            <v>87112</v>
          </cell>
          <cell r="E272" t="str">
            <v>L_UBEZP</v>
          </cell>
          <cell r="F272" t="str">
            <v>PLAN</v>
          </cell>
          <cell r="G272" t="str">
            <v>08</v>
          </cell>
          <cell r="H272" t="str">
            <v>PKK</v>
          </cell>
          <cell r="I272" t="str">
            <v>RAZEM</v>
          </cell>
        </row>
        <row r="273">
          <cell r="B273" t="str">
            <v>D</v>
          </cell>
          <cell r="C273" t="str">
            <v>P</v>
          </cell>
          <cell r="D273">
            <v>1358</v>
          </cell>
          <cell r="E273" t="str">
            <v>L_UBEZP</v>
          </cell>
          <cell r="F273" t="str">
            <v>PLAN</v>
          </cell>
          <cell r="G273" t="str">
            <v>08</v>
          </cell>
          <cell r="H273" t="str">
            <v>PSA</v>
          </cell>
          <cell r="I273" t="str">
            <v>RAZEM</v>
          </cell>
        </row>
        <row r="274">
          <cell r="B274" t="str">
            <v>D</v>
          </cell>
          <cell r="C274" t="str">
            <v>N</v>
          </cell>
          <cell r="D274">
            <v>25235</v>
          </cell>
          <cell r="E274" t="str">
            <v>L_UBEZP</v>
          </cell>
          <cell r="F274" t="str">
            <v>PLAN</v>
          </cell>
          <cell r="G274" t="str">
            <v>09</v>
          </cell>
          <cell r="H274" t="str">
            <v>PKK</v>
          </cell>
          <cell r="I274" t="str">
            <v>RAZEM</v>
          </cell>
        </row>
        <row r="275">
          <cell r="B275" t="str">
            <v>D</v>
          </cell>
          <cell r="C275" t="str">
            <v>N</v>
          </cell>
          <cell r="D275">
            <v>837</v>
          </cell>
          <cell r="E275" t="str">
            <v>L_UBEZP</v>
          </cell>
          <cell r="F275" t="str">
            <v>PLAN</v>
          </cell>
          <cell r="G275" t="str">
            <v>09</v>
          </cell>
          <cell r="H275" t="str">
            <v>PSA</v>
          </cell>
          <cell r="I275" t="str">
            <v>RAZEM</v>
          </cell>
        </row>
        <row r="276">
          <cell r="B276" t="str">
            <v>D</v>
          </cell>
          <cell r="C276" t="str">
            <v>P</v>
          </cell>
          <cell r="D276">
            <v>87669</v>
          </cell>
          <cell r="E276" t="str">
            <v>L_UBEZP</v>
          </cell>
          <cell r="F276" t="str">
            <v>PLAN</v>
          </cell>
          <cell r="G276" t="str">
            <v>09</v>
          </cell>
          <cell r="H276" t="str">
            <v>PKK</v>
          </cell>
          <cell r="I276" t="str">
            <v>RAZEM</v>
          </cell>
        </row>
        <row r="277">
          <cell r="B277" t="str">
            <v>D</v>
          </cell>
          <cell r="C277" t="str">
            <v>P</v>
          </cell>
          <cell r="D277">
            <v>1368</v>
          </cell>
          <cell r="E277" t="str">
            <v>L_UBEZP</v>
          </cell>
          <cell r="F277" t="str">
            <v>PLAN</v>
          </cell>
          <cell r="G277" t="str">
            <v>09</v>
          </cell>
          <cell r="H277" t="str">
            <v>PSA</v>
          </cell>
          <cell r="I277" t="str">
            <v>RAZEM</v>
          </cell>
        </row>
        <row r="278">
          <cell r="B278" t="str">
            <v>D</v>
          </cell>
          <cell r="C278" t="str">
            <v>N</v>
          </cell>
          <cell r="D278">
            <v>28089</v>
          </cell>
          <cell r="E278" t="str">
            <v>L_UBEZP</v>
          </cell>
          <cell r="F278" t="str">
            <v>PLAN</v>
          </cell>
          <cell r="G278" t="str">
            <v>10</v>
          </cell>
          <cell r="H278" t="str">
            <v>PKK</v>
          </cell>
          <cell r="I278" t="str">
            <v>RAZEM</v>
          </cell>
        </row>
        <row r="279">
          <cell r="B279" t="str">
            <v>D</v>
          </cell>
          <cell r="C279" t="str">
            <v>N</v>
          </cell>
          <cell r="D279">
            <v>938</v>
          </cell>
          <cell r="E279" t="str">
            <v>L_UBEZP</v>
          </cell>
          <cell r="F279" t="str">
            <v>PLAN</v>
          </cell>
          <cell r="G279" t="str">
            <v>10</v>
          </cell>
          <cell r="H279" t="str">
            <v>PSA</v>
          </cell>
          <cell r="I279" t="str">
            <v>RAZEM</v>
          </cell>
        </row>
        <row r="280">
          <cell r="B280" t="str">
            <v>D</v>
          </cell>
          <cell r="C280" t="str">
            <v>P</v>
          </cell>
          <cell r="D280">
            <v>88231</v>
          </cell>
          <cell r="E280" t="str">
            <v>L_UBEZP</v>
          </cell>
          <cell r="F280" t="str">
            <v>PLAN</v>
          </cell>
          <cell r="G280" t="str">
            <v>10</v>
          </cell>
          <cell r="H280" t="str">
            <v>PKK</v>
          </cell>
          <cell r="I280" t="str">
            <v>RAZEM</v>
          </cell>
        </row>
        <row r="281">
          <cell r="B281" t="str">
            <v>D</v>
          </cell>
          <cell r="C281" t="str">
            <v>P</v>
          </cell>
          <cell r="D281">
            <v>1387</v>
          </cell>
          <cell r="E281" t="str">
            <v>L_UBEZP</v>
          </cell>
          <cell r="F281" t="str">
            <v>PLAN</v>
          </cell>
          <cell r="G281" t="str">
            <v>10</v>
          </cell>
          <cell r="H281" t="str">
            <v>PSA</v>
          </cell>
          <cell r="I281" t="str">
            <v>RAZEM</v>
          </cell>
        </row>
        <row r="282">
          <cell r="B282" t="str">
            <v>D</v>
          </cell>
          <cell r="C282" t="str">
            <v>N</v>
          </cell>
          <cell r="D282">
            <v>31003</v>
          </cell>
          <cell r="E282" t="str">
            <v>L_UBEZP</v>
          </cell>
          <cell r="F282" t="str">
            <v>PLAN</v>
          </cell>
          <cell r="G282" t="str">
            <v>11</v>
          </cell>
          <cell r="H282" t="str">
            <v>PKK</v>
          </cell>
          <cell r="I282" t="str">
            <v>RAZEM</v>
          </cell>
        </row>
        <row r="283">
          <cell r="B283" t="str">
            <v>D</v>
          </cell>
          <cell r="C283" t="str">
            <v>N</v>
          </cell>
          <cell r="D283">
            <v>1039</v>
          </cell>
          <cell r="E283" t="str">
            <v>L_UBEZP</v>
          </cell>
          <cell r="F283" t="str">
            <v>PLAN</v>
          </cell>
          <cell r="G283" t="str">
            <v>11</v>
          </cell>
          <cell r="H283" t="str">
            <v>PSA</v>
          </cell>
          <cell r="I283" t="str">
            <v>RAZEM</v>
          </cell>
        </row>
        <row r="284">
          <cell r="B284" t="str">
            <v>D</v>
          </cell>
          <cell r="C284" t="str">
            <v>P</v>
          </cell>
          <cell r="D284">
            <v>88802</v>
          </cell>
          <cell r="E284" t="str">
            <v>L_UBEZP</v>
          </cell>
          <cell r="F284" t="str">
            <v>PLAN</v>
          </cell>
          <cell r="G284" t="str">
            <v>11</v>
          </cell>
          <cell r="H284" t="str">
            <v>PKK</v>
          </cell>
          <cell r="I284" t="str">
            <v>RAZEM</v>
          </cell>
        </row>
        <row r="285">
          <cell r="B285" t="str">
            <v>D</v>
          </cell>
          <cell r="C285" t="str">
            <v>P</v>
          </cell>
          <cell r="D285">
            <v>1406</v>
          </cell>
          <cell r="E285" t="str">
            <v>L_UBEZP</v>
          </cell>
          <cell r="F285" t="str">
            <v>PLAN</v>
          </cell>
          <cell r="G285" t="str">
            <v>11</v>
          </cell>
          <cell r="H285" t="str">
            <v>PSA</v>
          </cell>
          <cell r="I285" t="str">
            <v>RAZEM</v>
          </cell>
        </row>
        <row r="286">
          <cell r="B286" t="str">
            <v>D</v>
          </cell>
          <cell r="C286" t="str">
            <v>N</v>
          </cell>
          <cell r="D286">
            <v>34129</v>
          </cell>
          <cell r="E286" t="str">
            <v>L_UBEZP</v>
          </cell>
          <cell r="F286" t="str">
            <v>PLAN</v>
          </cell>
          <cell r="G286" t="str">
            <v>12</v>
          </cell>
          <cell r="H286" t="str">
            <v>PKK</v>
          </cell>
          <cell r="I286" t="str">
            <v>RAZEM</v>
          </cell>
        </row>
        <row r="287">
          <cell r="B287" t="str">
            <v>D</v>
          </cell>
          <cell r="C287" t="str">
            <v>N</v>
          </cell>
          <cell r="D287">
            <v>1148</v>
          </cell>
          <cell r="E287" t="str">
            <v>L_UBEZP</v>
          </cell>
          <cell r="F287" t="str">
            <v>PLAN</v>
          </cell>
          <cell r="G287" t="str">
            <v>12</v>
          </cell>
          <cell r="H287" t="str">
            <v>PSA</v>
          </cell>
          <cell r="I287" t="str">
            <v>RAZEM</v>
          </cell>
        </row>
        <row r="288">
          <cell r="B288" t="str">
            <v>D</v>
          </cell>
          <cell r="C288" t="str">
            <v>P</v>
          </cell>
          <cell r="D288">
            <v>89479</v>
          </cell>
          <cell r="E288" t="str">
            <v>L_UBEZP</v>
          </cell>
          <cell r="F288" t="str">
            <v>PLAN</v>
          </cell>
          <cell r="G288" t="str">
            <v>12</v>
          </cell>
          <cell r="H288" t="str">
            <v>PKK</v>
          </cell>
          <cell r="I288" t="str">
            <v>RAZEM</v>
          </cell>
        </row>
        <row r="289">
          <cell r="B289" t="str">
            <v>D</v>
          </cell>
          <cell r="C289" t="str">
            <v>P</v>
          </cell>
          <cell r="D289">
            <v>1426</v>
          </cell>
          <cell r="E289" t="str">
            <v>L_UBEZP</v>
          </cell>
          <cell r="F289" t="str">
            <v>PLAN</v>
          </cell>
          <cell r="G289" t="str">
            <v>12</v>
          </cell>
          <cell r="H289" t="str">
            <v>PSA</v>
          </cell>
          <cell r="I289" t="str">
            <v>RAZEM</v>
          </cell>
        </row>
        <row r="290">
          <cell r="B290" t="str">
            <v>D</v>
          </cell>
          <cell r="C290" t="str">
            <v>N</v>
          </cell>
          <cell r="D290">
            <v>18256</v>
          </cell>
          <cell r="E290" t="str">
            <v>L_UBEZP</v>
          </cell>
          <cell r="F290" t="str">
            <v>PROGNOZA</v>
          </cell>
          <cell r="G290" t="str">
            <v>10</v>
          </cell>
          <cell r="H290" t="str">
            <v>PKK</v>
          </cell>
          <cell r="I290" t="str">
            <v>RAZEM</v>
          </cell>
        </row>
        <row r="291">
          <cell r="B291" t="str">
            <v>D</v>
          </cell>
          <cell r="C291" t="str">
            <v>N</v>
          </cell>
          <cell r="D291">
            <v>125</v>
          </cell>
          <cell r="E291" t="str">
            <v>L_UBEZP</v>
          </cell>
          <cell r="F291" t="str">
            <v>PROGNOZA</v>
          </cell>
          <cell r="G291" t="str">
            <v>10</v>
          </cell>
          <cell r="H291" t="str">
            <v>PSA</v>
          </cell>
          <cell r="I291" t="str">
            <v>RAZEM</v>
          </cell>
        </row>
        <row r="292">
          <cell r="B292" t="str">
            <v>D</v>
          </cell>
          <cell r="C292" t="str">
            <v>P</v>
          </cell>
          <cell r="D292">
            <v>64502</v>
          </cell>
          <cell r="E292" t="str">
            <v>L_UBEZP</v>
          </cell>
          <cell r="F292" t="str">
            <v>PROGNOZA</v>
          </cell>
          <cell r="G292" t="str">
            <v>10</v>
          </cell>
          <cell r="H292" t="str">
            <v>PKK</v>
          </cell>
          <cell r="I292" t="str">
            <v>RAZEM</v>
          </cell>
        </row>
        <row r="293">
          <cell r="B293" t="str">
            <v>D</v>
          </cell>
          <cell r="C293" t="str">
            <v>P</v>
          </cell>
          <cell r="D293">
            <v>1218</v>
          </cell>
          <cell r="E293" t="str">
            <v>L_UBEZP</v>
          </cell>
          <cell r="F293" t="str">
            <v>PROGNOZA</v>
          </cell>
          <cell r="G293" t="str">
            <v>10</v>
          </cell>
          <cell r="H293" t="str">
            <v>PSA</v>
          </cell>
          <cell r="I293" t="str">
            <v>RAZEM</v>
          </cell>
        </row>
        <row r="294">
          <cell r="B294" t="str">
            <v>D</v>
          </cell>
          <cell r="C294" t="str">
            <v>N</v>
          </cell>
          <cell r="D294">
            <v>18281</v>
          </cell>
          <cell r="E294" t="str">
            <v>L_UBEZP</v>
          </cell>
          <cell r="F294" t="str">
            <v>PROGNOZA</v>
          </cell>
          <cell r="G294" t="str">
            <v>11</v>
          </cell>
          <cell r="H294" t="str">
            <v>PKK</v>
          </cell>
          <cell r="I294" t="str">
            <v>RAZEM</v>
          </cell>
        </row>
        <row r="295">
          <cell r="B295" t="str">
            <v>D</v>
          </cell>
          <cell r="C295" t="str">
            <v>N</v>
          </cell>
          <cell r="D295">
            <v>137</v>
          </cell>
          <cell r="E295" t="str">
            <v>L_UBEZP</v>
          </cell>
          <cell r="F295" t="str">
            <v>PROGNOZA</v>
          </cell>
          <cell r="G295" t="str">
            <v>11</v>
          </cell>
          <cell r="H295" t="str">
            <v>PSA</v>
          </cell>
          <cell r="I295" t="str">
            <v>RAZEM</v>
          </cell>
        </row>
        <row r="296">
          <cell r="B296" t="str">
            <v>D</v>
          </cell>
          <cell r="C296" t="str">
            <v>P</v>
          </cell>
          <cell r="D296">
            <v>66252</v>
          </cell>
          <cell r="E296" t="str">
            <v>L_UBEZP</v>
          </cell>
          <cell r="F296" t="str">
            <v>PROGNOZA</v>
          </cell>
          <cell r="G296" t="str">
            <v>11</v>
          </cell>
          <cell r="H296" t="str">
            <v>PKK</v>
          </cell>
          <cell r="I296" t="str">
            <v>RAZEM</v>
          </cell>
        </row>
        <row r="297">
          <cell r="B297" t="str">
            <v>D</v>
          </cell>
          <cell r="C297" t="str">
            <v>P</v>
          </cell>
          <cell r="D297">
            <v>1229</v>
          </cell>
          <cell r="E297" t="str">
            <v>L_UBEZP</v>
          </cell>
          <cell r="F297" t="str">
            <v>PROGNOZA</v>
          </cell>
          <cell r="G297" t="str">
            <v>11</v>
          </cell>
          <cell r="H297" t="str">
            <v>PSA</v>
          </cell>
          <cell r="I297" t="str">
            <v>RAZEM</v>
          </cell>
        </row>
        <row r="298">
          <cell r="B298" t="str">
            <v>D</v>
          </cell>
          <cell r="C298" t="str">
            <v>N</v>
          </cell>
          <cell r="D298">
            <v>18293</v>
          </cell>
          <cell r="E298" t="str">
            <v>L_UBEZP</v>
          </cell>
          <cell r="F298" t="str">
            <v>PROGNOZA</v>
          </cell>
          <cell r="G298" t="str">
            <v>12</v>
          </cell>
          <cell r="H298" t="str">
            <v>PKK</v>
          </cell>
          <cell r="I298" t="str">
            <v>RAZEM</v>
          </cell>
        </row>
        <row r="299">
          <cell r="B299" t="str">
            <v>D</v>
          </cell>
          <cell r="C299" t="str">
            <v>N</v>
          </cell>
          <cell r="D299">
            <v>149</v>
          </cell>
          <cell r="E299" t="str">
            <v>L_UBEZP</v>
          </cell>
          <cell r="F299" t="str">
            <v>PROGNOZA</v>
          </cell>
          <cell r="G299" t="str">
            <v>12</v>
          </cell>
          <cell r="H299" t="str">
            <v>PSA</v>
          </cell>
          <cell r="I299" t="str">
            <v>RAZEM</v>
          </cell>
        </row>
        <row r="300">
          <cell r="B300" t="str">
            <v>D</v>
          </cell>
          <cell r="C300" t="str">
            <v>P</v>
          </cell>
          <cell r="D300">
            <v>66108</v>
          </cell>
          <cell r="E300" t="str">
            <v>L_UBEZP</v>
          </cell>
          <cell r="F300" t="str">
            <v>PROGNOZA</v>
          </cell>
          <cell r="G300" t="str">
            <v>12</v>
          </cell>
          <cell r="H300" t="str">
            <v>PKK</v>
          </cell>
          <cell r="I300" t="str">
            <v>RAZEM</v>
          </cell>
        </row>
        <row r="301">
          <cell r="B301" t="str">
            <v>D</v>
          </cell>
          <cell r="C301" t="str">
            <v>P</v>
          </cell>
          <cell r="D301">
            <v>1240</v>
          </cell>
          <cell r="E301" t="str">
            <v>L_UBEZP</v>
          </cell>
          <cell r="F301" t="str">
            <v>PROGNOZA</v>
          </cell>
          <cell r="G301" t="str">
            <v>12</v>
          </cell>
          <cell r="H301" t="str">
            <v>PSA</v>
          </cell>
          <cell r="I301" t="str">
            <v>RAZEM</v>
          </cell>
        </row>
        <row r="302">
          <cell r="B302" t="str">
            <v>D</v>
          </cell>
          <cell r="D302">
            <v>5240</v>
          </cell>
          <cell r="E302" t="str">
            <v>L_UBEZP</v>
          </cell>
          <cell r="F302" t="str">
            <v>WYK_POP</v>
          </cell>
          <cell r="G302" t="str">
            <v>01</v>
          </cell>
          <cell r="H302" t="str">
            <v>PKK</v>
          </cell>
          <cell r="I302" t="str">
            <v>RAZEM</v>
          </cell>
        </row>
        <row r="303">
          <cell r="B303" t="str">
            <v>D</v>
          </cell>
          <cell r="C303" t="str">
            <v>N</v>
          </cell>
          <cell r="D303">
            <v>5240</v>
          </cell>
          <cell r="E303" t="str">
            <v>L_UBEZP</v>
          </cell>
          <cell r="F303" t="str">
            <v>WYK_POP</v>
          </cell>
          <cell r="G303" t="str">
            <v>01</v>
          </cell>
          <cell r="H303" t="str">
            <v>PKK</v>
          </cell>
          <cell r="I303" t="str">
            <v>RAZEM</v>
          </cell>
        </row>
        <row r="304">
          <cell r="B304" t="str">
            <v>D</v>
          </cell>
          <cell r="C304" t="str">
            <v>P</v>
          </cell>
          <cell r="D304">
            <v>57611</v>
          </cell>
          <cell r="E304" t="str">
            <v>L_UBEZP</v>
          </cell>
          <cell r="F304" t="str">
            <v>WYK_POP</v>
          </cell>
          <cell r="G304" t="str">
            <v>01</v>
          </cell>
          <cell r="H304" t="str">
            <v>PKK</v>
          </cell>
          <cell r="I304" t="str">
            <v>RAZEM</v>
          </cell>
        </row>
        <row r="305">
          <cell r="B305" t="str">
            <v>D</v>
          </cell>
          <cell r="C305" t="str">
            <v>P</v>
          </cell>
          <cell r="D305">
            <v>1174</v>
          </cell>
          <cell r="E305" t="str">
            <v>L_UBEZP</v>
          </cell>
          <cell r="F305" t="str">
            <v>WYK_POP</v>
          </cell>
          <cell r="G305" t="str">
            <v>01</v>
          </cell>
          <cell r="H305" t="str">
            <v>PSA</v>
          </cell>
          <cell r="I305" t="str">
            <v>RAZEM</v>
          </cell>
        </row>
        <row r="306">
          <cell r="B306" t="str">
            <v>D</v>
          </cell>
          <cell r="D306">
            <v>7630</v>
          </cell>
          <cell r="E306" t="str">
            <v>L_UBEZP</v>
          </cell>
          <cell r="F306" t="str">
            <v>WYK_POP</v>
          </cell>
          <cell r="G306" t="str">
            <v>02</v>
          </cell>
          <cell r="H306" t="str">
            <v>PKK</v>
          </cell>
          <cell r="I306" t="str">
            <v>RAZEM</v>
          </cell>
        </row>
        <row r="307">
          <cell r="B307" t="str">
            <v>D</v>
          </cell>
          <cell r="C307" t="str">
            <v>N</v>
          </cell>
          <cell r="D307">
            <v>7630</v>
          </cell>
          <cell r="E307" t="str">
            <v>L_UBEZP</v>
          </cell>
          <cell r="F307" t="str">
            <v>WYK_POP</v>
          </cell>
          <cell r="G307" t="str">
            <v>02</v>
          </cell>
          <cell r="H307" t="str">
            <v>PKK</v>
          </cell>
          <cell r="I307" t="str">
            <v>RAZEM</v>
          </cell>
        </row>
        <row r="308">
          <cell r="B308" t="str">
            <v>D</v>
          </cell>
          <cell r="C308" t="str">
            <v>P</v>
          </cell>
          <cell r="D308">
            <v>59923</v>
          </cell>
          <cell r="E308" t="str">
            <v>L_UBEZP</v>
          </cell>
          <cell r="F308" t="str">
            <v>WYK_POP</v>
          </cell>
          <cell r="G308" t="str">
            <v>02</v>
          </cell>
          <cell r="H308" t="str">
            <v>PKK</v>
          </cell>
          <cell r="I308" t="str">
            <v>RAZEM</v>
          </cell>
        </row>
        <row r="309">
          <cell r="B309" t="str">
            <v>D</v>
          </cell>
          <cell r="C309" t="str">
            <v>P</v>
          </cell>
          <cell r="D309">
            <v>1267</v>
          </cell>
          <cell r="E309" t="str">
            <v>L_UBEZP</v>
          </cell>
          <cell r="F309" t="str">
            <v>WYK_POP</v>
          </cell>
          <cell r="G309" t="str">
            <v>02</v>
          </cell>
          <cell r="H309" t="str">
            <v>PSA</v>
          </cell>
          <cell r="I309" t="str">
            <v>RAZEM</v>
          </cell>
        </row>
        <row r="310">
          <cell r="B310" t="str">
            <v>D</v>
          </cell>
          <cell r="D310">
            <v>8433</v>
          </cell>
          <cell r="E310" t="str">
            <v>L_UBEZP</v>
          </cell>
          <cell r="F310" t="str">
            <v>WYK_POP</v>
          </cell>
          <cell r="G310" t="str">
            <v>03</v>
          </cell>
          <cell r="H310" t="str">
            <v>PKK</v>
          </cell>
          <cell r="I310" t="str">
            <v>RAZEM</v>
          </cell>
        </row>
        <row r="311">
          <cell r="B311" t="str">
            <v>D</v>
          </cell>
          <cell r="D311">
            <v>99</v>
          </cell>
          <cell r="E311" t="str">
            <v>L_UBEZP</v>
          </cell>
          <cell r="F311" t="str">
            <v>WYK_POP</v>
          </cell>
          <cell r="G311" t="str">
            <v>03</v>
          </cell>
          <cell r="H311" t="str">
            <v>PSA</v>
          </cell>
          <cell r="I311" t="str">
            <v>RAZEM</v>
          </cell>
        </row>
        <row r="312">
          <cell r="B312" t="str">
            <v>D</v>
          </cell>
          <cell r="C312" t="str">
            <v>N</v>
          </cell>
          <cell r="D312">
            <v>8486</v>
          </cell>
          <cell r="E312" t="str">
            <v>L_UBEZP</v>
          </cell>
          <cell r="F312" t="str">
            <v>WYK_POP</v>
          </cell>
          <cell r="G312" t="str">
            <v>03</v>
          </cell>
          <cell r="H312" t="str">
            <v>PKK</v>
          </cell>
          <cell r="I312" t="str">
            <v>RAZEM</v>
          </cell>
        </row>
        <row r="313">
          <cell r="B313" t="str">
            <v>D</v>
          </cell>
          <cell r="C313" t="str">
            <v>N</v>
          </cell>
          <cell r="D313">
            <v>46</v>
          </cell>
          <cell r="E313" t="str">
            <v>L_UBEZP</v>
          </cell>
          <cell r="F313" t="str">
            <v>WYK_POP</v>
          </cell>
          <cell r="G313" t="str">
            <v>03</v>
          </cell>
          <cell r="H313" t="str">
            <v>PSA</v>
          </cell>
          <cell r="I313" t="str">
            <v>RAZEM</v>
          </cell>
        </row>
        <row r="314">
          <cell r="B314" t="str">
            <v>D</v>
          </cell>
          <cell r="C314" t="str">
            <v>P</v>
          </cell>
          <cell r="D314">
            <v>62021</v>
          </cell>
          <cell r="E314" t="str">
            <v>L_UBEZP</v>
          </cell>
          <cell r="F314" t="str">
            <v>WYK_POP</v>
          </cell>
          <cell r="G314" t="str">
            <v>03</v>
          </cell>
          <cell r="H314" t="str">
            <v>PKK</v>
          </cell>
          <cell r="I314" t="str">
            <v>RAZEM</v>
          </cell>
        </row>
        <row r="315">
          <cell r="B315" t="str">
            <v>D</v>
          </cell>
          <cell r="C315" t="str">
            <v>P</v>
          </cell>
          <cell r="D315">
            <v>1223</v>
          </cell>
          <cell r="E315" t="str">
            <v>L_UBEZP</v>
          </cell>
          <cell r="F315" t="str">
            <v>WYK_POP</v>
          </cell>
          <cell r="G315" t="str">
            <v>03</v>
          </cell>
          <cell r="H315" t="str">
            <v>PSA</v>
          </cell>
          <cell r="I315" t="str">
            <v>RAZEM</v>
          </cell>
        </row>
        <row r="316">
          <cell r="B316" t="str">
            <v>D</v>
          </cell>
          <cell r="D316">
            <v>12286</v>
          </cell>
          <cell r="E316" t="str">
            <v>L_UBEZP</v>
          </cell>
          <cell r="F316" t="str">
            <v>WYK_POP</v>
          </cell>
          <cell r="G316" t="str">
            <v>04</v>
          </cell>
          <cell r="H316" t="str">
            <v>PKK</v>
          </cell>
          <cell r="I316" t="str">
            <v>RAZEM</v>
          </cell>
        </row>
        <row r="317">
          <cell r="B317" t="str">
            <v>D</v>
          </cell>
          <cell r="D317">
            <v>162</v>
          </cell>
          <cell r="E317" t="str">
            <v>L_UBEZP</v>
          </cell>
          <cell r="F317" t="str">
            <v>WYK_POP</v>
          </cell>
          <cell r="G317" t="str">
            <v>04</v>
          </cell>
          <cell r="H317" t="str">
            <v>PSA</v>
          </cell>
          <cell r="I317" t="str">
            <v>RAZEM</v>
          </cell>
        </row>
        <row r="318">
          <cell r="B318" t="str">
            <v>D</v>
          </cell>
          <cell r="C318" t="str">
            <v>N</v>
          </cell>
          <cell r="D318">
            <v>12382</v>
          </cell>
          <cell r="E318" t="str">
            <v>L_UBEZP</v>
          </cell>
          <cell r="F318" t="str">
            <v>WYK_POP</v>
          </cell>
          <cell r="G318" t="str">
            <v>04</v>
          </cell>
          <cell r="H318" t="str">
            <v>PKK</v>
          </cell>
          <cell r="I318" t="str">
            <v>RAZEM</v>
          </cell>
        </row>
        <row r="319">
          <cell r="B319" t="str">
            <v>D</v>
          </cell>
          <cell r="C319" t="str">
            <v>N</v>
          </cell>
          <cell r="D319">
            <v>66</v>
          </cell>
          <cell r="E319" t="str">
            <v>L_UBEZP</v>
          </cell>
          <cell r="F319" t="str">
            <v>WYK_POP</v>
          </cell>
          <cell r="G319" t="str">
            <v>04</v>
          </cell>
          <cell r="H319" t="str">
            <v>PSA</v>
          </cell>
          <cell r="I319" t="str">
            <v>RAZEM</v>
          </cell>
        </row>
        <row r="320">
          <cell r="B320" t="str">
            <v>D</v>
          </cell>
          <cell r="C320" t="str">
            <v>P</v>
          </cell>
          <cell r="D320">
            <v>62370</v>
          </cell>
          <cell r="E320" t="str">
            <v>L_UBEZP</v>
          </cell>
          <cell r="F320" t="str">
            <v>WYK_POP</v>
          </cell>
          <cell r="G320" t="str">
            <v>04</v>
          </cell>
          <cell r="H320" t="str">
            <v>PKK</v>
          </cell>
          <cell r="I320" t="str">
            <v>RAZEM</v>
          </cell>
        </row>
        <row r="321">
          <cell r="B321" t="str">
            <v>D</v>
          </cell>
          <cell r="C321" t="str">
            <v>P</v>
          </cell>
          <cell r="D321">
            <v>1284</v>
          </cell>
          <cell r="E321" t="str">
            <v>L_UBEZP</v>
          </cell>
          <cell r="F321" t="str">
            <v>WYK_POP</v>
          </cell>
          <cell r="G321" t="str">
            <v>04</v>
          </cell>
          <cell r="H321" t="str">
            <v>PSA</v>
          </cell>
          <cell r="I321" t="str">
            <v>RAZEM</v>
          </cell>
        </row>
        <row r="322">
          <cell r="B322" t="str">
            <v>D</v>
          </cell>
          <cell r="D322">
            <v>11662</v>
          </cell>
          <cell r="E322" t="str">
            <v>L_UBEZP</v>
          </cell>
          <cell r="F322" t="str">
            <v>WYK_POP</v>
          </cell>
          <cell r="G322" t="str">
            <v>05</v>
          </cell>
          <cell r="H322" t="str">
            <v>PKK</v>
          </cell>
          <cell r="I322" t="str">
            <v>RAZEM</v>
          </cell>
        </row>
        <row r="323">
          <cell r="B323" t="str">
            <v>D</v>
          </cell>
          <cell r="D323">
            <v>199</v>
          </cell>
          <cell r="E323" t="str">
            <v>L_UBEZP</v>
          </cell>
          <cell r="F323" t="str">
            <v>WYK_POP</v>
          </cell>
          <cell r="G323" t="str">
            <v>05</v>
          </cell>
          <cell r="H323" t="str">
            <v>PSA</v>
          </cell>
          <cell r="I323" t="str">
            <v>RAZEM</v>
          </cell>
        </row>
        <row r="324">
          <cell r="B324" t="str">
            <v>D</v>
          </cell>
          <cell r="C324" t="str">
            <v>N</v>
          </cell>
          <cell r="D324">
            <v>11752</v>
          </cell>
          <cell r="E324" t="str">
            <v>L_UBEZP</v>
          </cell>
          <cell r="F324" t="str">
            <v>WYK_POP</v>
          </cell>
          <cell r="G324" t="str">
            <v>05</v>
          </cell>
          <cell r="H324" t="str">
            <v>PKK</v>
          </cell>
          <cell r="I324" t="str">
            <v>RAZEM</v>
          </cell>
        </row>
        <row r="325">
          <cell r="B325" t="str">
            <v>D</v>
          </cell>
          <cell r="C325" t="str">
            <v>N</v>
          </cell>
          <cell r="D325">
            <v>109</v>
          </cell>
          <cell r="E325" t="str">
            <v>L_UBEZP</v>
          </cell>
          <cell r="F325" t="str">
            <v>WYK_POP</v>
          </cell>
          <cell r="G325" t="str">
            <v>05</v>
          </cell>
          <cell r="H325" t="str">
            <v>PSA</v>
          </cell>
          <cell r="I325" t="str">
            <v>RAZEM</v>
          </cell>
        </row>
        <row r="326">
          <cell r="B326" t="str">
            <v>D</v>
          </cell>
          <cell r="C326" t="str">
            <v>P</v>
          </cell>
          <cell r="D326">
            <v>64822</v>
          </cell>
          <cell r="E326" t="str">
            <v>L_UBEZP</v>
          </cell>
          <cell r="F326" t="str">
            <v>WYK_POP</v>
          </cell>
          <cell r="G326" t="str">
            <v>05</v>
          </cell>
          <cell r="H326" t="str">
            <v>PKK</v>
          </cell>
          <cell r="I326" t="str">
            <v>RAZEM</v>
          </cell>
        </row>
        <row r="327">
          <cell r="B327" t="str">
            <v>D</v>
          </cell>
          <cell r="C327" t="str">
            <v>P</v>
          </cell>
          <cell r="D327">
            <v>1326</v>
          </cell>
          <cell r="E327" t="str">
            <v>L_UBEZP</v>
          </cell>
          <cell r="F327" t="str">
            <v>WYK_POP</v>
          </cell>
          <cell r="G327" t="str">
            <v>05</v>
          </cell>
          <cell r="H327" t="str">
            <v>PSA</v>
          </cell>
          <cell r="I327" t="str">
            <v>RAZEM</v>
          </cell>
        </row>
        <row r="328">
          <cell r="B328" t="str">
            <v>D</v>
          </cell>
          <cell r="D328">
            <v>13854</v>
          </cell>
          <cell r="E328" t="str">
            <v>L_UBEZP</v>
          </cell>
          <cell r="F328" t="str">
            <v>WYK_POP</v>
          </cell>
          <cell r="G328" t="str">
            <v>06</v>
          </cell>
          <cell r="H328" t="str">
            <v>PKK</v>
          </cell>
          <cell r="I328" t="str">
            <v>RAZEM</v>
          </cell>
        </row>
        <row r="329">
          <cell r="B329" t="str">
            <v>D</v>
          </cell>
          <cell r="D329">
            <v>265</v>
          </cell>
          <cell r="E329" t="str">
            <v>L_UBEZP</v>
          </cell>
          <cell r="F329" t="str">
            <v>WYK_POP</v>
          </cell>
          <cell r="G329" t="str">
            <v>06</v>
          </cell>
          <cell r="H329" t="str">
            <v>PSA</v>
          </cell>
          <cell r="I329" t="str">
            <v>RAZEM</v>
          </cell>
        </row>
        <row r="330">
          <cell r="B330" t="str">
            <v>D</v>
          </cell>
          <cell r="C330" t="str">
            <v>N</v>
          </cell>
          <cell r="D330">
            <v>14004</v>
          </cell>
          <cell r="E330" t="str">
            <v>L_UBEZP</v>
          </cell>
          <cell r="F330" t="str">
            <v>WYK_POP</v>
          </cell>
          <cell r="G330" t="str">
            <v>06</v>
          </cell>
          <cell r="H330" t="str">
            <v>PKK</v>
          </cell>
          <cell r="I330" t="str">
            <v>RAZEM</v>
          </cell>
        </row>
        <row r="331">
          <cell r="B331" t="str">
            <v>D</v>
          </cell>
          <cell r="C331" t="str">
            <v>N</v>
          </cell>
          <cell r="D331">
            <v>115</v>
          </cell>
          <cell r="E331" t="str">
            <v>L_UBEZP</v>
          </cell>
          <cell r="F331" t="str">
            <v>WYK_POP</v>
          </cell>
          <cell r="G331" t="str">
            <v>06</v>
          </cell>
          <cell r="H331" t="str">
            <v>PSA</v>
          </cell>
          <cell r="I331" t="str">
            <v>RAZEM</v>
          </cell>
        </row>
        <row r="332">
          <cell r="B332" t="str">
            <v>D</v>
          </cell>
          <cell r="C332" t="str">
            <v>P</v>
          </cell>
          <cell r="D332">
            <v>65759</v>
          </cell>
          <cell r="E332" t="str">
            <v>L_UBEZP</v>
          </cell>
          <cell r="F332" t="str">
            <v>WYK_POP</v>
          </cell>
          <cell r="G332" t="str">
            <v>06</v>
          </cell>
          <cell r="H332" t="str">
            <v>PKK</v>
          </cell>
          <cell r="I332" t="str">
            <v>RAZEM</v>
          </cell>
        </row>
        <row r="333">
          <cell r="B333" t="str">
            <v>D</v>
          </cell>
          <cell r="C333" t="str">
            <v>P</v>
          </cell>
          <cell r="D333">
            <v>1360</v>
          </cell>
          <cell r="E333" t="str">
            <v>L_UBEZP</v>
          </cell>
          <cell r="F333" t="str">
            <v>WYK_POP</v>
          </cell>
          <cell r="G333" t="str">
            <v>06</v>
          </cell>
          <cell r="H333" t="str">
            <v>PSA</v>
          </cell>
          <cell r="I333" t="str">
            <v>RAZEM</v>
          </cell>
        </row>
        <row r="334">
          <cell r="B334" t="str">
            <v>D</v>
          </cell>
          <cell r="D334">
            <v>16782</v>
          </cell>
          <cell r="E334" t="str">
            <v>L_UBEZP</v>
          </cell>
          <cell r="F334" t="str">
            <v>WYK_POP</v>
          </cell>
          <cell r="G334" t="str">
            <v>07</v>
          </cell>
          <cell r="H334" t="str">
            <v>PKK</v>
          </cell>
          <cell r="I334" t="str">
            <v>RAZEM</v>
          </cell>
        </row>
        <row r="335">
          <cell r="B335" t="str">
            <v>D</v>
          </cell>
          <cell r="D335">
            <v>287</v>
          </cell>
          <cell r="E335" t="str">
            <v>L_UBEZP</v>
          </cell>
          <cell r="F335" t="str">
            <v>WYK_POP</v>
          </cell>
          <cell r="G335" t="str">
            <v>07</v>
          </cell>
          <cell r="H335" t="str">
            <v>PSA</v>
          </cell>
          <cell r="I335" t="str">
            <v>RAZEM</v>
          </cell>
        </row>
        <row r="336">
          <cell r="B336" t="str">
            <v>D</v>
          </cell>
          <cell r="C336" t="str">
            <v>N</v>
          </cell>
          <cell r="D336">
            <v>16943</v>
          </cell>
          <cell r="E336" t="str">
            <v>L_UBEZP</v>
          </cell>
          <cell r="F336" t="str">
            <v>WYK_POP</v>
          </cell>
          <cell r="G336" t="str">
            <v>07</v>
          </cell>
          <cell r="H336" t="str">
            <v>PKK</v>
          </cell>
          <cell r="I336" t="str">
            <v>RAZEM</v>
          </cell>
        </row>
        <row r="337">
          <cell r="B337" t="str">
            <v>D</v>
          </cell>
          <cell r="C337" t="str">
            <v>N</v>
          </cell>
          <cell r="D337">
            <v>126</v>
          </cell>
          <cell r="E337" t="str">
            <v>L_UBEZP</v>
          </cell>
          <cell r="F337" t="str">
            <v>WYK_POP</v>
          </cell>
          <cell r="G337" t="str">
            <v>07</v>
          </cell>
          <cell r="H337" t="str">
            <v>PSA</v>
          </cell>
          <cell r="I337" t="str">
            <v>RAZEM</v>
          </cell>
        </row>
        <row r="338">
          <cell r="B338" t="str">
            <v>D</v>
          </cell>
          <cell r="C338" t="str">
            <v>P</v>
          </cell>
          <cell r="D338">
            <v>64012</v>
          </cell>
          <cell r="E338" t="str">
            <v>L_UBEZP</v>
          </cell>
          <cell r="F338" t="str">
            <v>WYK_POP</v>
          </cell>
          <cell r="G338" t="str">
            <v>07</v>
          </cell>
          <cell r="H338" t="str">
            <v>PKK</v>
          </cell>
          <cell r="I338" t="str">
            <v>RAZEM</v>
          </cell>
        </row>
        <row r="339">
          <cell r="B339" t="str">
            <v>D</v>
          </cell>
          <cell r="C339" t="str">
            <v>P</v>
          </cell>
          <cell r="D339">
            <v>1332</v>
          </cell>
          <cell r="E339" t="str">
            <v>L_UBEZP</v>
          </cell>
          <cell r="F339" t="str">
            <v>WYK_POP</v>
          </cell>
          <cell r="G339" t="str">
            <v>07</v>
          </cell>
          <cell r="H339" t="str">
            <v>PSA</v>
          </cell>
          <cell r="I339" t="str">
            <v>RAZEM</v>
          </cell>
        </row>
        <row r="340">
          <cell r="B340" t="str">
            <v>D</v>
          </cell>
          <cell r="D340">
            <v>21090</v>
          </cell>
          <cell r="E340" t="str">
            <v>L_UBEZP</v>
          </cell>
          <cell r="F340" t="str">
            <v>WYK_POP</v>
          </cell>
          <cell r="G340" t="str">
            <v>08</v>
          </cell>
          <cell r="H340" t="str">
            <v>PKK</v>
          </cell>
          <cell r="I340" t="str">
            <v>RAZEM</v>
          </cell>
        </row>
        <row r="341">
          <cell r="B341" t="str">
            <v>D</v>
          </cell>
          <cell r="D341">
            <v>306</v>
          </cell>
          <cell r="E341" t="str">
            <v>L_UBEZP</v>
          </cell>
          <cell r="F341" t="str">
            <v>WYK_POP</v>
          </cell>
          <cell r="G341" t="str">
            <v>08</v>
          </cell>
          <cell r="H341" t="str">
            <v>PSA</v>
          </cell>
          <cell r="I341" t="str">
            <v>RAZEM</v>
          </cell>
        </row>
        <row r="342">
          <cell r="B342" t="str">
            <v>D</v>
          </cell>
          <cell r="C342" t="str">
            <v>N</v>
          </cell>
          <cell r="D342">
            <v>21243</v>
          </cell>
          <cell r="E342" t="str">
            <v>L_UBEZP</v>
          </cell>
          <cell r="F342" t="str">
            <v>WYK_POP</v>
          </cell>
          <cell r="G342" t="str">
            <v>08</v>
          </cell>
          <cell r="H342" t="str">
            <v>PKK</v>
          </cell>
          <cell r="I342" t="str">
            <v>RAZEM</v>
          </cell>
        </row>
        <row r="343">
          <cell r="B343" t="str">
            <v>D</v>
          </cell>
          <cell r="C343" t="str">
            <v>N</v>
          </cell>
          <cell r="D343">
            <v>153</v>
          </cell>
          <cell r="E343" t="str">
            <v>L_UBEZP</v>
          </cell>
          <cell r="F343" t="str">
            <v>WYK_POP</v>
          </cell>
          <cell r="G343" t="str">
            <v>08</v>
          </cell>
          <cell r="H343" t="str">
            <v>PSA</v>
          </cell>
          <cell r="I343" t="str">
            <v>RAZEM</v>
          </cell>
        </row>
        <row r="344">
          <cell r="B344" t="str">
            <v>D</v>
          </cell>
          <cell r="C344" t="str">
            <v>P</v>
          </cell>
          <cell r="D344">
            <v>62192</v>
          </cell>
          <cell r="E344" t="str">
            <v>L_UBEZP</v>
          </cell>
          <cell r="F344" t="str">
            <v>WYK_POP</v>
          </cell>
          <cell r="G344" t="str">
            <v>08</v>
          </cell>
          <cell r="H344" t="str">
            <v>PKK</v>
          </cell>
          <cell r="I344" t="str">
            <v>RAZEM</v>
          </cell>
        </row>
        <row r="345">
          <cell r="B345" t="str">
            <v>D</v>
          </cell>
          <cell r="C345" t="str">
            <v>P</v>
          </cell>
          <cell r="D345">
            <v>1319</v>
          </cell>
          <cell r="E345" t="str">
            <v>L_UBEZP</v>
          </cell>
          <cell r="F345" t="str">
            <v>WYK_POP</v>
          </cell>
          <cell r="G345" t="str">
            <v>08</v>
          </cell>
          <cell r="H345" t="str">
            <v>PSA</v>
          </cell>
          <cell r="I345" t="str">
            <v>RAZEM</v>
          </cell>
        </row>
        <row r="346">
          <cell r="B346" t="str">
            <v>D</v>
          </cell>
          <cell r="D346">
            <v>21395</v>
          </cell>
          <cell r="E346" t="str">
            <v>L_UBEZP</v>
          </cell>
          <cell r="F346" t="str">
            <v>WYK_POP</v>
          </cell>
          <cell r="G346" t="str">
            <v>09</v>
          </cell>
          <cell r="H346" t="str">
            <v>PKK</v>
          </cell>
          <cell r="I346" t="str">
            <v>RAZEM</v>
          </cell>
        </row>
        <row r="347">
          <cell r="B347" t="str">
            <v>D</v>
          </cell>
          <cell r="D347">
            <v>323</v>
          </cell>
          <cell r="E347" t="str">
            <v>L_UBEZP</v>
          </cell>
          <cell r="F347" t="str">
            <v>WYK_POP</v>
          </cell>
          <cell r="G347" t="str">
            <v>09</v>
          </cell>
          <cell r="H347" t="str">
            <v>PSA</v>
          </cell>
          <cell r="I347" t="str">
            <v>RAZEM</v>
          </cell>
        </row>
        <row r="348">
          <cell r="B348" t="str">
            <v>D</v>
          </cell>
          <cell r="C348" t="str">
            <v>N</v>
          </cell>
          <cell r="D348">
            <v>21558</v>
          </cell>
          <cell r="E348" t="str">
            <v>L_UBEZP</v>
          </cell>
          <cell r="F348" t="str">
            <v>WYK_POP</v>
          </cell>
          <cell r="G348" t="str">
            <v>09</v>
          </cell>
          <cell r="H348" t="str">
            <v>PKK</v>
          </cell>
          <cell r="I348" t="str">
            <v>RAZEM</v>
          </cell>
        </row>
        <row r="349">
          <cell r="B349" t="str">
            <v>D</v>
          </cell>
          <cell r="C349" t="str">
            <v>N</v>
          </cell>
          <cell r="D349">
            <v>160</v>
          </cell>
          <cell r="E349" t="str">
            <v>L_UBEZP</v>
          </cell>
          <cell r="F349" t="str">
            <v>WYK_POP</v>
          </cell>
          <cell r="G349" t="str">
            <v>09</v>
          </cell>
          <cell r="H349" t="str">
            <v>PSA</v>
          </cell>
          <cell r="I349" t="str">
            <v>RAZEM</v>
          </cell>
        </row>
        <row r="350">
          <cell r="B350" t="str">
            <v>D</v>
          </cell>
          <cell r="C350" t="str">
            <v>P</v>
          </cell>
          <cell r="D350">
            <v>62552</v>
          </cell>
          <cell r="E350" t="str">
            <v>L_UBEZP</v>
          </cell>
          <cell r="F350" t="str">
            <v>WYK_POP</v>
          </cell>
          <cell r="G350" t="str">
            <v>09</v>
          </cell>
          <cell r="H350" t="str">
            <v>PKK</v>
          </cell>
          <cell r="I350" t="str">
            <v>RAZEM</v>
          </cell>
        </row>
        <row r="351">
          <cell r="B351" t="str">
            <v>D</v>
          </cell>
          <cell r="C351" t="str">
            <v>P</v>
          </cell>
          <cell r="D351">
            <v>1329</v>
          </cell>
          <cell r="E351" t="str">
            <v>L_UBEZP</v>
          </cell>
          <cell r="F351" t="str">
            <v>WYK_POP</v>
          </cell>
          <cell r="G351" t="str">
            <v>09</v>
          </cell>
          <cell r="H351" t="str">
            <v>PSA</v>
          </cell>
          <cell r="I351" t="str">
            <v>RAZEM</v>
          </cell>
        </row>
        <row r="352">
          <cell r="B352" t="str">
            <v>D</v>
          </cell>
          <cell r="C352" t="str">
            <v>N</v>
          </cell>
          <cell r="D352">
            <v>53107.78</v>
          </cell>
          <cell r="E352" t="str">
            <v>PRZYPIS_MIES_WYK</v>
          </cell>
          <cell r="F352" t="str">
            <v>PLAN</v>
          </cell>
          <cell r="G352" t="str">
            <v>01</v>
          </cell>
          <cell r="H352" t="str">
            <v>PKK</v>
          </cell>
          <cell r="I352" t="str">
            <v>RAZEM</v>
          </cell>
        </row>
        <row r="353">
          <cell r="B353" t="str">
            <v>D</v>
          </cell>
          <cell r="C353" t="str">
            <v>N</v>
          </cell>
          <cell r="D353">
            <v>1653</v>
          </cell>
          <cell r="E353" t="str">
            <v>PRZYPIS_MIES_WYK</v>
          </cell>
          <cell r="F353" t="str">
            <v>PLAN</v>
          </cell>
          <cell r="G353" t="str">
            <v>01</v>
          </cell>
          <cell r="H353" t="str">
            <v>PSA</v>
          </cell>
          <cell r="I353" t="str">
            <v>RAZEM</v>
          </cell>
        </row>
        <row r="354">
          <cell r="B354" t="str">
            <v>D</v>
          </cell>
          <cell r="C354" t="str">
            <v>P</v>
          </cell>
          <cell r="D354">
            <v>988753.71996565</v>
          </cell>
          <cell r="E354" t="str">
            <v>PRZYPIS_MIES_WYK</v>
          </cell>
          <cell r="F354" t="str">
            <v>PLAN</v>
          </cell>
          <cell r="G354" t="str">
            <v>01</v>
          </cell>
          <cell r="H354" t="str">
            <v>PKK</v>
          </cell>
          <cell r="I354" t="str">
            <v>RAZEM</v>
          </cell>
        </row>
        <row r="355">
          <cell r="B355" t="str">
            <v>D</v>
          </cell>
          <cell r="C355" t="str">
            <v>P</v>
          </cell>
          <cell r="D355">
            <v>17861.11805661425</v>
          </cell>
          <cell r="E355" t="str">
            <v>PRZYPIS_MIES_WYK</v>
          </cell>
          <cell r="F355" t="str">
            <v>PLAN</v>
          </cell>
          <cell r="G355" t="str">
            <v>01</v>
          </cell>
          <cell r="H355" t="str">
            <v>PSA</v>
          </cell>
          <cell r="I355" t="str">
            <v>RAZEM</v>
          </cell>
        </row>
        <row r="356">
          <cell r="B356" t="str">
            <v>D</v>
          </cell>
          <cell r="C356" t="str">
            <v>N</v>
          </cell>
          <cell r="D356">
            <v>107910.56</v>
          </cell>
          <cell r="E356" t="str">
            <v>PRZYPIS_MIES_WYK</v>
          </cell>
          <cell r="F356" t="str">
            <v>PLAN</v>
          </cell>
          <cell r="G356" t="str">
            <v>02</v>
          </cell>
          <cell r="H356" t="str">
            <v>PKK</v>
          </cell>
          <cell r="I356" t="str">
            <v>RAZEM</v>
          </cell>
        </row>
        <row r="357">
          <cell r="B357" t="str">
            <v>D</v>
          </cell>
          <cell r="C357" t="str">
            <v>N</v>
          </cell>
          <cell r="D357">
            <v>3425</v>
          </cell>
          <cell r="E357" t="str">
            <v>PRZYPIS_MIES_WYK</v>
          </cell>
          <cell r="F357" t="str">
            <v>PLAN</v>
          </cell>
          <cell r="G357" t="str">
            <v>02</v>
          </cell>
          <cell r="H357" t="str">
            <v>PSA</v>
          </cell>
          <cell r="I357" t="str">
            <v>RAZEM</v>
          </cell>
        </row>
        <row r="358">
          <cell r="B358" t="str">
            <v>D</v>
          </cell>
          <cell r="C358" t="str">
            <v>P</v>
          </cell>
          <cell r="D358">
            <v>997971.5831849854</v>
          </cell>
          <cell r="E358" t="str">
            <v>PRZYPIS_MIES_WYK</v>
          </cell>
          <cell r="F358" t="str">
            <v>PLAN</v>
          </cell>
          <cell r="G358" t="str">
            <v>02</v>
          </cell>
          <cell r="H358" t="str">
            <v>PKK</v>
          </cell>
          <cell r="I358" t="str">
            <v>RAZEM</v>
          </cell>
        </row>
        <row r="359">
          <cell r="B359" t="str">
            <v>D</v>
          </cell>
          <cell r="C359" t="str">
            <v>P</v>
          </cell>
          <cell r="D359">
            <v>18051.59400400001</v>
          </cell>
          <cell r="E359" t="str">
            <v>PRZYPIS_MIES_WYK</v>
          </cell>
          <cell r="F359" t="str">
            <v>PLAN</v>
          </cell>
          <cell r="G359" t="str">
            <v>02</v>
          </cell>
          <cell r="H359" t="str">
            <v>PSA</v>
          </cell>
          <cell r="I359" t="str">
            <v>RAZEM</v>
          </cell>
        </row>
        <row r="360">
          <cell r="B360" t="str">
            <v>D</v>
          </cell>
          <cell r="C360" t="str">
            <v>N</v>
          </cell>
          <cell r="D360">
            <v>162910.34</v>
          </cell>
          <cell r="E360" t="str">
            <v>PRZYPIS_MIES_WYK</v>
          </cell>
          <cell r="F360" t="str">
            <v>PLAN</v>
          </cell>
          <cell r="G360" t="str">
            <v>03</v>
          </cell>
          <cell r="H360" t="str">
            <v>PKK</v>
          </cell>
          <cell r="I360" t="str">
            <v>RAZEM</v>
          </cell>
        </row>
        <row r="361">
          <cell r="B361" t="str">
            <v>D</v>
          </cell>
          <cell r="C361" t="str">
            <v>N</v>
          </cell>
          <cell r="D361">
            <v>5646</v>
          </cell>
          <cell r="E361" t="str">
            <v>PRZYPIS_MIES_WYK</v>
          </cell>
          <cell r="F361" t="str">
            <v>PLAN</v>
          </cell>
          <cell r="G361" t="str">
            <v>03</v>
          </cell>
          <cell r="H361" t="str">
            <v>PSA</v>
          </cell>
          <cell r="I361" t="str">
            <v>RAZEM</v>
          </cell>
        </row>
        <row r="362">
          <cell r="B362" t="str">
            <v>D</v>
          </cell>
          <cell r="C362" t="str">
            <v>P</v>
          </cell>
          <cell r="D362">
            <v>1006366.3629112445</v>
          </cell>
          <cell r="E362" t="str">
            <v>PRZYPIS_MIES_WYK</v>
          </cell>
          <cell r="F362" t="str">
            <v>PLAN</v>
          </cell>
          <cell r="G362" t="str">
            <v>03</v>
          </cell>
          <cell r="H362" t="str">
            <v>PKK</v>
          </cell>
          <cell r="I362" t="str">
            <v>RAZEM</v>
          </cell>
        </row>
        <row r="363">
          <cell r="B363" t="str">
            <v>D</v>
          </cell>
          <cell r="C363" t="str">
            <v>P</v>
          </cell>
          <cell r="D363">
            <v>18231.89325400001</v>
          </cell>
          <cell r="E363" t="str">
            <v>PRZYPIS_MIES_WYK</v>
          </cell>
          <cell r="F363" t="str">
            <v>PLAN</v>
          </cell>
          <cell r="G363" t="str">
            <v>03</v>
          </cell>
          <cell r="H363" t="str">
            <v>PSA</v>
          </cell>
          <cell r="I363" t="str">
            <v>RAZEM</v>
          </cell>
        </row>
        <row r="364">
          <cell r="B364" t="str">
            <v>D</v>
          </cell>
          <cell r="C364" t="str">
            <v>N</v>
          </cell>
          <cell r="D364">
            <v>217897.62</v>
          </cell>
          <cell r="E364" t="str">
            <v>PRZYPIS_MIES_WYK</v>
          </cell>
          <cell r="F364" t="str">
            <v>PLAN</v>
          </cell>
          <cell r="G364" t="str">
            <v>04</v>
          </cell>
          <cell r="H364" t="str">
            <v>PKK</v>
          </cell>
          <cell r="I364" t="str">
            <v>RAZEM</v>
          </cell>
        </row>
        <row r="365">
          <cell r="B365" t="str">
            <v>D</v>
          </cell>
          <cell r="C365" t="str">
            <v>N</v>
          </cell>
          <cell r="D365">
            <v>7800</v>
          </cell>
          <cell r="E365" t="str">
            <v>PRZYPIS_MIES_WYK</v>
          </cell>
          <cell r="F365" t="str">
            <v>PLAN</v>
          </cell>
          <cell r="G365" t="str">
            <v>04</v>
          </cell>
          <cell r="H365" t="str">
            <v>PSA</v>
          </cell>
          <cell r="I365" t="str">
            <v>RAZEM</v>
          </cell>
        </row>
        <row r="366">
          <cell r="B366" t="str">
            <v>D</v>
          </cell>
          <cell r="C366" t="str">
            <v>P</v>
          </cell>
          <cell r="D366">
            <v>1014822.2213387094</v>
          </cell>
          <cell r="E366" t="str">
            <v>PRZYPIS_MIES_WYK</v>
          </cell>
          <cell r="F366" t="str">
            <v>PLAN</v>
          </cell>
          <cell r="G366" t="str">
            <v>04</v>
          </cell>
          <cell r="H366" t="str">
            <v>PKK</v>
          </cell>
          <cell r="I366" t="str">
            <v>RAZEM</v>
          </cell>
        </row>
        <row r="367">
          <cell r="B367" t="str">
            <v>D</v>
          </cell>
          <cell r="C367" t="str">
            <v>P</v>
          </cell>
          <cell r="D367">
            <v>18386.341007750005</v>
          </cell>
          <cell r="E367" t="str">
            <v>PRZYPIS_MIES_WYK</v>
          </cell>
          <cell r="F367" t="str">
            <v>PLAN</v>
          </cell>
          <cell r="G367" t="str">
            <v>04</v>
          </cell>
          <cell r="H367" t="str">
            <v>PSA</v>
          </cell>
          <cell r="I367" t="str">
            <v>RAZEM</v>
          </cell>
        </row>
        <row r="368">
          <cell r="B368" t="str">
            <v>D</v>
          </cell>
          <cell r="C368" t="str">
            <v>N</v>
          </cell>
          <cell r="D368">
            <v>271312.4</v>
          </cell>
          <cell r="E368" t="str">
            <v>PRZYPIS_MIES_WYK</v>
          </cell>
          <cell r="F368" t="str">
            <v>PLAN</v>
          </cell>
          <cell r="G368" t="str">
            <v>05</v>
          </cell>
          <cell r="H368" t="str">
            <v>PKK</v>
          </cell>
          <cell r="I368" t="str">
            <v>RAZEM</v>
          </cell>
        </row>
        <row r="369">
          <cell r="B369" t="str">
            <v>D</v>
          </cell>
          <cell r="C369" t="str">
            <v>N</v>
          </cell>
          <cell r="D369">
            <v>9922</v>
          </cell>
          <cell r="E369" t="str">
            <v>PRZYPIS_MIES_WYK</v>
          </cell>
          <cell r="F369" t="str">
            <v>PLAN</v>
          </cell>
          <cell r="G369" t="str">
            <v>05</v>
          </cell>
          <cell r="H369" t="str">
            <v>PSA</v>
          </cell>
          <cell r="I369" t="str">
            <v>RAZEM</v>
          </cell>
        </row>
        <row r="370">
          <cell r="B370" t="str">
            <v>D</v>
          </cell>
          <cell r="C370" t="str">
            <v>P</v>
          </cell>
          <cell r="D370">
            <v>1024897.863631202</v>
          </cell>
          <cell r="E370" t="str">
            <v>PRZYPIS_MIES_WYK</v>
          </cell>
          <cell r="F370" t="str">
            <v>PLAN</v>
          </cell>
          <cell r="G370" t="str">
            <v>05</v>
          </cell>
          <cell r="H370" t="str">
            <v>PKK</v>
          </cell>
          <cell r="I370" t="str">
            <v>RAZEM</v>
          </cell>
        </row>
        <row r="371">
          <cell r="B371" t="str">
            <v>D</v>
          </cell>
          <cell r="C371" t="str">
            <v>P</v>
          </cell>
          <cell r="D371">
            <v>18566.93652273126</v>
          </cell>
          <cell r="E371" t="str">
            <v>PRZYPIS_MIES_WYK</v>
          </cell>
          <cell r="F371" t="str">
            <v>PLAN</v>
          </cell>
          <cell r="G371" t="str">
            <v>05</v>
          </cell>
          <cell r="H371" t="str">
            <v>PSA</v>
          </cell>
          <cell r="I371" t="str">
            <v>RAZEM</v>
          </cell>
        </row>
        <row r="372">
          <cell r="B372" t="str">
            <v>D</v>
          </cell>
          <cell r="C372" t="str">
            <v>N</v>
          </cell>
          <cell r="D372">
            <v>322470.18</v>
          </cell>
          <cell r="E372" t="str">
            <v>PRZYPIS_MIES_WYK</v>
          </cell>
          <cell r="F372" t="str">
            <v>PLAN</v>
          </cell>
          <cell r="G372" t="str">
            <v>06</v>
          </cell>
          <cell r="H372" t="str">
            <v>PKK</v>
          </cell>
          <cell r="I372" t="str">
            <v>RAZEM</v>
          </cell>
        </row>
        <row r="373">
          <cell r="B373" t="str">
            <v>D</v>
          </cell>
          <cell r="C373" t="str">
            <v>N</v>
          </cell>
          <cell r="D373">
            <v>11974</v>
          </cell>
          <cell r="E373" t="str">
            <v>PRZYPIS_MIES_WYK</v>
          </cell>
          <cell r="F373" t="str">
            <v>PLAN</v>
          </cell>
          <cell r="G373" t="str">
            <v>06</v>
          </cell>
          <cell r="H373" t="str">
            <v>PSA</v>
          </cell>
          <cell r="I373" t="str">
            <v>RAZEM</v>
          </cell>
        </row>
        <row r="374">
          <cell r="B374" t="str">
            <v>D</v>
          </cell>
          <cell r="C374" t="str">
            <v>P</v>
          </cell>
          <cell r="D374">
            <v>1032410.1274555507</v>
          </cell>
          <cell r="E374" t="str">
            <v>PRZYPIS_MIES_WYK</v>
          </cell>
          <cell r="F374" t="str">
            <v>PLAN</v>
          </cell>
          <cell r="G374" t="str">
            <v>06</v>
          </cell>
          <cell r="H374" t="str">
            <v>PKK</v>
          </cell>
          <cell r="I374" t="str">
            <v>RAZEM</v>
          </cell>
        </row>
        <row r="375">
          <cell r="B375" t="str">
            <v>D</v>
          </cell>
          <cell r="C375" t="str">
            <v>P</v>
          </cell>
          <cell r="D375">
            <v>18747.679060137605</v>
          </cell>
          <cell r="E375" t="str">
            <v>PRZYPIS_MIES_WYK</v>
          </cell>
          <cell r="F375" t="str">
            <v>PLAN</v>
          </cell>
          <cell r="G375" t="str">
            <v>06</v>
          </cell>
          <cell r="H375" t="str">
            <v>PSA</v>
          </cell>
          <cell r="I375" t="str">
            <v>RAZEM</v>
          </cell>
        </row>
        <row r="376">
          <cell r="B376" t="str">
            <v>D</v>
          </cell>
          <cell r="C376" t="str">
            <v>N</v>
          </cell>
          <cell r="D376">
            <v>378470.96</v>
          </cell>
          <cell r="E376" t="str">
            <v>PRZYPIS_MIES_WYK</v>
          </cell>
          <cell r="F376" t="str">
            <v>PLAN</v>
          </cell>
          <cell r="G376" t="str">
            <v>07</v>
          </cell>
          <cell r="H376" t="str">
            <v>PKK</v>
          </cell>
          <cell r="I376" t="str">
            <v>RAZEM</v>
          </cell>
        </row>
        <row r="377">
          <cell r="B377" t="str">
            <v>D</v>
          </cell>
          <cell r="C377" t="str">
            <v>N</v>
          </cell>
          <cell r="D377">
            <v>14016</v>
          </cell>
          <cell r="E377" t="str">
            <v>PRZYPIS_MIES_WYK</v>
          </cell>
          <cell r="F377" t="str">
            <v>PLAN</v>
          </cell>
          <cell r="G377" t="str">
            <v>07</v>
          </cell>
          <cell r="H377" t="str">
            <v>PSA</v>
          </cell>
          <cell r="I377" t="str">
            <v>RAZEM</v>
          </cell>
        </row>
        <row r="378">
          <cell r="B378" t="str">
            <v>D</v>
          </cell>
          <cell r="C378" t="str">
            <v>P</v>
          </cell>
          <cell r="D378">
            <v>1038776.4550255158</v>
          </cell>
          <cell r="E378" t="str">
            <v>PRZYPIS_MIES_WYK</v>
          </cell>
          <cell r="F378" t="str">
            <v>PLAN</v>
          </cell>
          <cell r="G378" t="str">
            <v>07</v>
          </cell>
          <cell r="H378" t="str">
            <v>PKK</v>
          </cell>
          <cell r="I378" t="str">
            <v>RAZEM</v>
          </cell>
        </row>
        <row r="379">
          <cell r="B379" t="str">
            <v>D</v>
          </cell>
          <cell r="C379" t="str">
            <v>P</v>
          </cell>
          <cell r="D379">
            <v>18902.56788485691</v>
          </cell>
          <cell r="E379" t="str">
            <v>PRZYPIS_MIES_WYK</v>
          </cell>
          <cell r="F379" t="str">
            <v>PLAN</v>
          </cell>
          <cell r="G379" t="str">
            <v>07</v>
          </cell>
          <cell r="H379" t="str">
            <v>PSA</v>
          </cell>
          <cell r="I379" t="str">
            <v>RAZEM</v>
          </cell>
        </row>
        <row r="380">
          <cell r="B380" t="str">
            <v>D</v>
          </cell>
          <cell r="C380" t="str">
            <v>N</v>
          </cell>
          <cell r="D380">
            <v>429970.74</v>
          </cell>
          <cell r="E380" t="str">
            <v>PRZYPIS_MIES_WYK</v>
          </cell>
          <cell r="F380" t="str">
            <v>PLAN</v>
          </cell>
          <cell r="G380" t="str">
            <v>08</v>
          </cell>
          <cell r="H380" t="str">
            <v>PKK</v>
          </cell>
          <cell r="I380" t="str">
            <v>RAZEM</v>
          </cell>
        </row>
        <row r="381">
          <cell r="B381" t="str">
            <v>D</v>
          </cell>
          <cell r="C381" t="str">
            <v>N</v>
          </cell>
          <cell r="D381">
            <v>16026</v>
          </cell>
          <cell r="E381" t="str">
            <v>PRZYPIS_MIES_WYK</v>
          </cell>
          <cell r="F381" t="str">
            <v>PLAN</v>
          </cell>
          <cell r="G381" t="str">
            <v>08</v>
          </cell>
          <cell r="H381" t="str">
            <v>PSA</v>
          </cell>
          <cell r="I381" t="str">
            <v>RAZEM</v>
          </cell>
        </row>
        <row r="382">
          <cell r="B382" t="str">
            <v>D</v>
          </cell>
          <cell r="C382" t="str">
            <v>P</v>
          </cell>
          <cell r="D382">
            <v>1049593.8090795542</v>
          </cell>
          <cell r="E382" t="str">
            <v>PRZYPIS_MIES_WYK</v>
          </cell>
          <cell r="F382" t="str">
            <v>PLAN</v>
          </cell>
          <cell r="G382" t="str">
            <v>08</v>
          </cell>
          <cell r="H382" t="str">
            <v>PKK</v>
          </cell>
          <cell r="I382" t="str">
            <v>RAZEM</v>
          </cell>
        </row>
        <row r="383">
          <cell r="B383" t="str">
            <v>D</v>
          </cell>
          <cell r="C383" t="str">
            <v>P</v>
          </cell>
          <cell r="D383">
            <v>19083.60226545263</v>
          </cell>
          <cell r="E383" t="str">
            <v>PRZYPIS_MIES_WYK</v>
          </cell>
          <cell r="F383" t="str">
            <v>PLAN</v>
          </cell>
          <cell r="G383" t="str">
            <v>08</v>
          </cell>
          <cell r="H383" t="str">
            <v>PSA</v>
          </cell>
          <cell r="I383" t="str">
            <v>RAZEM</v>
          </cell>
        </row>
        <row r="384">
          <cell r="B384" t="str">
            <v>D</v>
          </cell>
          <cell r="C384" t="str">
            <v>N</v>
          </cell>
          <cell r="D384">
            <v>481768.02</v>
          </cell>
          <cell r="E384" t="str">
            <v>PRZYPIS_MIES_WYK</v>
          </cell>
          <cell r="F384" t="str">
            <v>PLAN</v>
          </cell>
          <cell r="G384" t="str">
            <v>09</v>
          </cell>
          <cell r="H384" t="str">
            <v>PKK</v>
          </cell>
          <cell r="I384" t="str">
            <v>RAZEM</v>
          </cell>
        </row>
        <row r="385">
          <cell r="B385" t="str">
            <v>D</v>
          </cell>
          <cell r="C385" t="str">
            <v>N</v>
          </cell>
          <cell r="D385">
            <v>18280</v>
          </cell>
          <cell r="E385" t="str">
            <v>PRZYPIS_MIES_WYK</v>
          </cell>
          <cell r="F385" t="str">
            <v>PLAN</v>
          </cell>
          <cell r="G385" t="str">
            <v>09</v>
          </cell>
          <cell r="H385" t="str">
            <v>PSA</v>
          </cell>
          <cell r="I385" t="str">
            <v>RAZEM</v>
          </cell>
        </row>
        <row r="386">
          <cell r="B386" t="str">
            <v>D</v>
          </cell>
          <cell r="C386" t="str">
            <v>P</v>
          </cell>
          <cell r="D386">
            <v>1058601.1499882585</v>
          </cell>
          <cell r="E386" t="str">
            <v>PRZYPIS_MIES_WYK</v>
          </cell>
          <cell r="F386" t="str">
            <v>PLAN</v>
          </cell>
          <cell r="G386" t="str">
            <v>09</v>
          </cell>
          <cell r="H386" t="str">
            <v>PKK</v>
          </cell>
          <cell r="I386" t="str">
            <v>RAZEM</v>
          </cell>
        </row>
        <row r="387">
          <cell r="B387" t="str">
            <v>D</v>
          </cell>
          <cell r="C387" t="str">
            <v>P</v>
          </cell>
          <cell r="D387">
            <v>19124.781474145366</v>
          </cell>
          <cell r="E387" t="str">
            <v>PRZYPIS_MIES_WYK</v>
          </cell>
          <cell r="F387" t="str">
            <v>PLAN</v>
          </cell>
          <cell r="G387" t="str">
            <v>09</v>
          </cell>
          <cell r="H387" t="str">
            <v>PSA</v>
          </cell>
          <cell r="I387" t="str">
            <v>RAZEM</v>
          </cell>
        </row>
        <row r="388">
          <cell r="B388" t="str">
            <v>D</v>
          </cell>
          <cell r="C388" t="str">
            <v>N</v>
          </cell>
          <cell r="D388">
            <v>536141.8</v>
          </cell>
          <cell r="E388" t="str">
            <v>PRZYPIS_MIES_WYK</v>
          </cell>
          <cell r="F388" t="str">
            <v>PLAN</v>
          </cell>
          <cell r="G388" t="str">
            <v>10</v>
          </cell>
          <cell r="H388" t="str">
            <v>PKK</v>
          </cell>
          <cell r="I388" t="str">
            <v>RAZEM</v>
          </cell>
        </row>
        <row r="389">
          <cell r="B389" t="str">
            <v>D</v>
          </cell>
          <cell r="C389" t="str">
            <v>N</v>
          </cell>
          <cell r="D389">
            <v>20644</v>
          </cell>
          <cell r="E389" t="str">
            <v>PRZYPIS_MIES_WYK</v>
          </cell>
          <cell r="F389" t="str">
            <v>PLAN</v>
          </cell>
          <cell r="G389" t="str">
            <v>10</v>
          </cell>
          <cell r="H389" t="str">
            <v>PSA</v>
          </cell>
          <cell r="I389" t="str">
            <v>RAZEM</v>
          </cell>
        </row>
        <row r="390">
          <cell r="B390" t="str">
            <v>D</v>
          </cell>
          <cell r="C390" t="str">
            <v>P</v>
          </cell>
          <cell r="D390">
            <v>1069554.1852724648</v>
          </cell>
          <cell r="E390" t="str">
            <v>PRZYPIS_MIES_WYK</v>
          </cell>
          <cell r="F390" t="str">
            <v>PLAN</v>
          </cell>
          <cell r="G390" t="str">
            <v>10</v>
          </cell>
          <cell r="H390" t="str">
            <v>PKK</v>
          </cell>
          <cell r="I390" t="str">
            <v>RAZEM</v>
          </cell>
        </row>
        <row r="391">
          <cell r="B391" t="str">
            <v>D</v>
          </cell>
          <cell r="C391" t="str">
            <v>P</v>
          </cell>
          <cell r="D391">
            <v>19280.104786794647</v>
          </cell>
          <cell r="E391" t="str">
            <v>PRZYPIS_MIES_WYK</v>
          </cell>
          <cell r="F391" t="str">
            <v>PLAN</v>
          </cell>
          <cell r="G391" t="str">
            <v>10</v>
          </cell>
          <cell r="H391" t="str">
            <v>PSA</v>
          </cell>
          <cell r="I391" t="str">
            <v>RAZEM</v>
          </cell>
        </row>
        <row r="392">
          <cell r="B392" t="str">
            <v>D</v>
          </cell>
          <cell r="C392" t="str">
            <v>N</v>
          </cell>
          <cell r="D392">
            <v>595427.58</v>
          </cell>
          <cell r="E392" t="str">
            <v>PRZYPIS_MIES_WYK</v>
          </cell>
          <cell r="F392" t="str">
            <v>PLAN</v>
          </cell>
          <cell r="G392" t="str">
            <v>11</v>
          </cell>
          <cell r="H392" t="str">
            <v>PKK</v>
          </cell>
          <cell r="I392" t="str">
            <v>RAZEM</v>
          </cell>
        </row>
        <row r="393">
          <cell r="B393" t="str">
            <v>D</v>
          </cell>
          <cell r="C393" t="str">
            <v>N</v>
          </cell>
          <cell r="D393">
            <v>22838</v>
          </cell>
          <cell r="E393" t="str">
            <v>PRZYPIS_MIES_WYK</v>
          </cell>
          <cell r="F393" t="str">
            <v>PLAN</v>
          </cell>
          <cell r="G393" t="str">
            <v>11</v>
          </cell>
          <cell r="H393" t="str">
            <v>PSA</v>
          </cell>
          <cell r="I393" t="str">
            <v>RAZEM</v>
          </cell>
        </row>
        <row r="394">
          <cell r="B394" t="str">
            <v>D</v>
          </cell>
          <cell r="C394" t="str">
            <v>P</v>
          </cell>
          <cell r="D394">
            <v>1078426.1731949116</v>
          </cell>
          <cell r="E394" t="str">
            <v>PRZYPIS_MIES_WYK</v>
          </cell>
          <cell r="F394" t="str">
            <v>PLAN</v>
          </cell>
          <cell r="G394" t="str">
            <v>11</v>
          </cell>
          <cell r="H394" t="str">
            <v>PKK</v>
          </cell>
          <cell r="I394" t="str">
            <v>RAZEM</v>
          </cell>
        </row>
        <row r="395">
          <cell r="B395" t="str">
            <v>D</v>
          </cell>
          <cell r="C395" t="str">
            <v>P</v>
          </cell>
          <cell r="D395">
            <v>19461.571482880667</v>
          </cell>
          <cell r="E395" t="str">
            <v>PRZYPIS_MIES_WYK</v>
          </cell>
          <cell r="F395" t="str">
            <v>PLAN</v>
          </cell>
          <cell r="G395" t="str">
            <v>11</v>
          </cell>
          <cell r="H395" t="str">
            <v>PSA</v>
          </cell>
          <cell r="I395" t="str">
            <v>RAZEM</v>
          </cell>
        </row>
        <row r="396">
          <cell r="B396" t="str">
            <v>D</v>
          </cell>
          <cell r="C396" t="str">
            <v>N</v>
          </cell>
          <cell r="D396">
            <v>658100.18</v>
          </cell>
          <cell r="E396" t="str">
            <v>PRZYPIS_MIES_WYK</v>
          </cell>
          <cell r="F396" t="str">
            <v>PLAN</v>
          </cell>
          <cell r="G396" t="str">
            <v>12</v>
          </cell>
          <cell r="H396" t="str">
            <v>PKK</v>
          </cell>
          <cell r="I396" t="str">
            <v>RAZEM</v>
          </cell>
        </row>
        <row r="397">
          <cell r="B397" t="str">
            <v>D</v>
          </cell>
          <cell r="C397" t="str">
            <v>N</v>
          </cell>
          <cell r="D397">
            <v>25226</v>
          </cell>
          <cell r="E397" t="str">
            <v>PRZYPIS_MIES_WYK</v>
          </cell>
          <cell r="F397" t="str">
            <v>PLAN</v>
          </cell>
          <cell r="G397" t="str">
            <v>12</v>
          </cell>
          <cell r="H397" t="str">
            <v>PSA</v>
          </cell>
          <cell r="I397" t="str">
            <v>RAZEM</v>
          </cell>
        </row>
        <row r="398">
          <cell r="B398" t="str">
            <v>D</v>
          </cell>
          <cell r="C398" t="str">
            <v>P</v>
          </cell>
          <cell r="D398">
            <v>1093561.190854107</v>
          </cell>
          <cell r="E398" t="str">
            <v>PRZYPIS_MIES_WYK</v>
          </cell>
          <cell r="F398" t="str">
            <v>PLAN</v>
          </cell>
          <cell r="G398" t="str">
            <v>12</v>
          </cell>
          <cell r="H398" t="str">
            <v>PKK</v>
          </cell>
          <cell r="I398" t="str">
            <v>RAZEM</v>
          </cell>
        </row>
        <row r="399">
          <cell r="B399" t="str">
            <v>D</v>
          </cell>
          <cell r="C399" t="str">
            <v>P</v>
          </cell>
          <cell r="D399">
            <v>19643.180845486262</v>
          </cell>
          <cell r="E399" t="str">
            <v>PRZYPIS_MIES_WYK</v>
          </cell>
          <cell r="F399" t="str">
            <v>PLAN</v>
          </cell>
          <cell r="G399" t="str">
            <v>12</v>
          </cell>
          <cell r="H399" t="str">
            <v>PSA</v>
          </cell>
          <cell r="I399" t="str">
            <v>RAZEM</v>
          </cell>
        </row>
        <row r="400">
          <cell r="B400" t="str">
            <v>D</v>
          </cell>
          <cell r="C400" t="str">
            <v>N</v>
          </cell>
          <cell r="D400">
            <v>222765.2698069058</v>
          </cell>
          <cell r="E400" t="str">
            <v>PRZYPIS_MIES_WYK</v>
          </cell>
          <cell r="F400" t="str">
            <v>PROGNOZA</v>
          </cell>
          <cell r="G400" t="str">
            <v>10</v>
          </cell>
          <cell r="H400" t="str">
            <v>PKK</v>
          </cell>
          <cell r="I400" t="str">
            <v>RAZEM</v>
          </cell>
        </row>
        <row r="401">
          <cell r="B401" t="str">
            <v>D</v>
          </cell>
          <cell r="C401" t="str">
            <v>N</v>
          </cell>
          <cell r="D401">
            <v>4032</v>
          </cell>
          <cell r="E401" t="str">
            <v>PRZYPIS_MIES_WYK</v>
          </cell>
          <cell r="F401" t="str">
            <v>PROGNOZA</v>
          </cell>
          <cell r="G401" t="str">
            <v>10</v>
          </cell>
          <cell r="H401" t="str">
            <v>PSA</v>
          </cell>
          <cell r="I401" t="str">
            <v>RAZEM</v>
          </cell>
        </row>
        <row r="402">
          <cell r="B402" t="str">
            <v>D</v>
          </cell>
          <cell r="C402" t="str">
            <v>P</v>
          </cell>
          <cell r="D402">
            <v>741507.8869485392</v>
          </cell>
          <cell r="E402" t="str">
            <v>PRZYPIS_MIES_WYK</v>
          </cell>
          <cell r="F402" t="str">
            <v>PROGNOZA</v>
          </cell>
          <cell r="G402" t="str">
            <v>10</v>
          </cell>
          <cell r="H402" t="str">
            <v>PKK</v>
          </cell>
          <cell r="I402" t="str">
            <v>RAZEM</v>
          </cell>
        </row>
        <row r="403">
          <cell r="B403" t="str">
            <v>D</v>
          </cell>
          <cell r="C403" t="str">
            <v>P</v>
          </cell>
          <cell r="D403">
            <v>18145.78752799268</v>
          </cell>
          <cell r="E403" t="str">
            <v>PRZYPIS_MIES_WYK</v>
          </cell>
          <cell r="F403" t="str">
            <v>PROGNOZA</v>
          </cell>
          <cell r="G403" t="str">
            <v>10</v>
          </cell>
          <cell r="H403" t="str">
            <v>PSA</v>
          </cell>
          <cell r="I403" t="str">
            <v>RAZEM</v>
          </cell>
        </row>
        <row r="404">
          <cell r="B404" t="str">
            <v>D</v>
          </cell>
          <cell r="C404" t="str">
            <v>N</v>
          </cell>
          <cell r="D404">
            <v>223011.47328844926</v>
          </cell>
          <cell r="E404" t="str">
            <v>PRZYPIS_MIES_WYK</v>
          </cell>
          <cell r="F404" t="str">
            <v>PROGNOZA</v>
          </cell>
          <cell r="G404" t="str">
            <v>11</v>
          </cell>
          <cell r="H404" t="str">
            <v>PKK</v>
          </cell>
          <cell r="I404" t="str">
            <v>RAZEM</v>
          </cell>
        </row>
        <row r="405">
          <cell r="B405" t="str">
            <v>D</v>
          </cell>
          <cell r="C405" t="str">
            <v>N</v>
          </cell>
          <cell r="D405">
            <v>4368</v>
          </cell>
          <cell r="E405" t="str">
            <v>PRZYPIS_MIES_WYK</v>
          </cell>
          <cell r="F405" t="str">
            <v>PROGNOZA</v>
          </cell>
          <cell r="G405" t="str">
            <v>11</v>
          </cell>
          <cell r="H405" t="str">
            <v>PSA</v>
          </cell>
          <cell r="I405" t="str">
            <v>RAZEM</v>
          </cell>
        </row>
        <row r="406">
          <cell r="B406" t="str">
            <v>D</v>
          </cell>
          <cell r="C406" t="str">
            <v>P</v>
          </cell>
          <cell r="D406">
            <v>762195.3547050362</v>
          </cell>
          <cell r="E406" t="str">
            <v>PRZYPIS_MIES_WYK</v>
          </cell>
          <cell r="F406" t="str">
            <v>PROGNOZA</v>
          </cell>
          <cell r="G406" t="str">
            <v>11</v>
          </cell>
          <cell r="H406" t="str">
            <v>PKK</v>
          </cell>
          <cell r="I406" t="str">
            <v>RAZEM</v>
          </cell>
        </row>
        <row r="407">
          <cell r="B407" t="str">
            <v>D</v>
          </cell>
          <cell r="C407" t="str">
            <v>P</v>
          </cell>
          <cell r="D407">
            <v>18169.03496007345</v>
          </cell>
          <cell r="E407" t="str">
            <v>PRZYPIS_MIES_WYK</v>
          </cell>
          <cell r="F407" t="str">
            <v>PROGNOZA</v>
          </cell>
          <cell r="G407" t="str">
            <v>11</v>
          </cell>
          <cell r="H407" t="str">
            <v>PSA</v>
          </cell>
          <cell r="I407" t="str">
            <v>RAZEM</v>
          </cell>
        </row>
        <row r="408">
          <cell r="B408" t="str">
            <v>D</v>
          </cell>
          <cell r="C408" t="str">
            <v>N</v>
          </cell>
          <cell r="D408">
            <v>223180.39893145542</v>
          </cell>
          <cell r="E408" t="str">
            <v>PRZYPIS_MIES_WYK</v>
          </cell>
          <cell r="F408" t="str">
            <v>PROGNOZA</v>
          </cell>
          <cell r="G408" t="str">
            <v>12</v>
          </cell>
          <cell r="H408" t="str">
            <v>PKK</v>
          </cell>
          <cell r="I408" t="str">
            <v>RAZEM</v>
          </cell>
        </row>
        <row r="409">
          <cell r="B409" t="str">
            <v>D</v>
          </cell>
          <cell r="C409" t="str">
            <v>N</v>
          </cell>
          <cell r="D409">
            <v>4704</v>
          </cell>
          <cell r="E409" t="str">
            <v>PRZYPIS_MIES_WYK</v>
          </cell>
          <cell r="F409" t="str">
            <v>PROGNOZA</v>
          </cell>
          <cell r="G409" t="str">
            <v>12</v>
          </cell>
          <cell r="H409" t="str">
            <v>PSA</v>
          </cell>
          <cell r="I409" t="str">
            <v>RAZEM</v>
          </cell>
        </row>
        <row r="410">
          <cell r="B410" t="str">
            <v>D</v>
          </cell>
          <cell r="C410" t="str">
            <v>P</v>
          </cell>
          <cell r="D410">
            <v>760443.2027096462</v>
          </cell>
          <cell r="E410" t="str">
            <v>PRZYPIS_MIES_WYK</v>
          </cell>
          <cell r="F410" t="str">
            <v>PROGNOZA</v>
          </cell>
          <cell r="G410" t="str">
            <v>12</v>
          </cell>
          <cell r="H410" t="str">
            <v>PKK</v>
          </cell>
          <cell r="I410" t="str">
            <v>RAZEM</v>
          </cell>
        </row>
        <row r="411">
          <cell r="B411" t="str">
            <v>D</v>
          </cell>
          <cell r="C411" t="str">
            <v>P</v>
          </cell>
          <cell r="D411">
            <v>18186.7971349473</v>
          </cell>
          <cell r="E411" t="str">
            <v>PRZYPIS_MIES_WYK</v>
          </cell>
          <cell r="F411" t="str">
            <v>PROGNOZA</v>
          </cell>
          <cell r="G411" t="str">
            <v>12</v>
          </cell>
          <cell r="H411" t="str">
            <v>PSA</v>
          </cell>
          <cell r="I411" t="str">
            <v>RAZEM</v>
          </cell>
        </row>
        <row r="412">
          <cell r="B412" t="str">
            <v>D</v>
          </cell>
          <cell r="D412">
            <v>48498.5</v>
          </cell>
          <cell r="E412" t="str">
            <v>PRZYPIS_MIES_WYK</v>
          </cell>
          <cell r="F412" t="str">
            <v>WYK_POP</v>
          </cell>
          <cell r="G412" t="str">
            <v>01</v>
          </cell>
          <cell r="H412" t="str">
            <v>PKK</v>
          </cell>
          <cell r="I412" t="str">
            <v>RAZEM</v>
          </cell>
        </row>
        <row r="413">
          <cell r="B413" t="str">
            <v>D</v>
          </cell>
          <cell r="C413" t="str">
            <v>N</v>
          </cell>
          <cell r="D413">
            <v>48498.5</v>
          </cell>
          <cell r="E413" t="str">
            <v>PRZYPIS_MIES_WYK</v>
          </cell>
          <cell r="F413" t="str">
            <v>WYK_POP</v>
          </cell>
          <cell r="G413" t="str">
            <v>01</v>
          </cell>
          <cell r="H413" t="str">
            <v>PKK</v>
          </cell>
          <cell r="I413" t="str">
            <v>RAZEM</v>
          </cell>
        </row>
        <row r="414">
          <cell r="B414" t="str">
            <v>D</v>
          </cell>
          <cell r="C414" t="str">
            <v>P</v>
          </cell>
          <cell r="D414">
            <v>650640.15</v>
          </cell>
          <cell r="E414" t="str">
            <v>PRZYPIS_MIES_WYK</v>
          </cell>
          <cell r="F414" t="str">
            <v>WYK_POP</v>
          </cell>
          <cell r="G414" t="str">
            <v>01</v>
          </cell>
          <cell r="H414" t="str">
            <v>PKK</v>
          </cell>
          <cell r="I414" t="str">
            <v>RAZEM</v>
          </cell>
        </row>
        <row r="415">
          <cell r="B415" t="str">
            <v>D</v>
          </cell>
          <cell r="C415" t="str">
            <v>P</v>
          </cell>
          <cell r="D415">
            <v>21213.1</v>
          </cell>
          <cell r="E415" t="str">
            <v>PRZYPIS_MIES_WYK</v>
          </cell>
          <cell r="F415" t="str">
            <v>WYK_POP</v>
          </cell>
          <cell r="G415" t="str">
            <v>01</v>
          </cell>
          <cell r="H415" t="str">
            <v>PSA</v>
          </cell>
          <cell r="I415" t="str">
            <v>RAZEM</v>
          </cell>
        </row>
        <row r="416">
          <cell r="B416" t="str">
            <v>D</v>
          </cell>
          <cell r="D416">
            <v>77721.9</v>
          </cell>
          <cell r="E416" t="str">
            <v>PRZYPIS_MIES_WYK</v>
          </cell>
          <cell r="F416" t="str">
            <v>WYK_POP</v>
          </cell>
          <cell r="G416" t="str">
            <v>02</v>
          </cell>
          <cell r="H416" t="str">
            <v>PKK</v>
          </cell>
          <cell r="I416" t="str">
            <v>RAZEM</v>
          </cell>
        </row>
        <row r="417">
          <cell r="B417" t="str">
            <v>D</v>
          </cell>
          <cell r="C417" t="str">
            <v>N</v>
          </cell>
          <cell r="D417">
            <v>77721.9</v>
          </cell>
          <cell r="E417" t="str">
            <v>PRZYPIS_MIES_WYK</v>
          </cell>
          <cell r="F417" t="str">
            <v>WYK_POP</v>
          </cell>
          <cell r="G417" t="str">
            <v>02</v>
          </cell>
          <cell r="H417" t="str">
            <v>PKK</v>
          </cell>
          <cell r="I417" t="str">
            <v>RAZEM</v>
          </cell>
        </row>
        <row r="418">
          <cell r="B418" t="str">
            <v>D</v>
          </cell>
          <cell r="C418" t="str">
            <v>P</v>
          </cell>
          <cell r="D418">
            <v>660943.86</v>
          </cell>
          <cell r="E418" t="str">
            <v>PRZYPIS_MIES_WYK</v>
          </cell>
          <cell r="F418" t="str">
            <v>WYK_POP</v>
          </cell>
          <cell r="G418" t="str">
            <v>02</v>
          </cell>
          <cell r="H418" t="str">
            <v>PKK</v>
          </cell>
          <cell r="I418" t="str">
            <v>RAZEM</v>
          </cell>
        </row>
        <row r="419">
          <cell r="B419" t="str">
            <v>D</v>
          </cell>
          <cell r="C419" t="str">
            <v>P</v>
          </cell>
          <cell r="D419">
            <v>21014.7</v>
          </cell>
          <cell r="E419" t="str">
            <v>PRZYPIS_MIES_WYK</v>
          </cell>
          <cell r="F419" t="str">
            <v>WYK_POP</v>
          </cell>
          <cell r="G419" t="str">
            <v>02</v>
          </cell>
          <cell r="H419" t="str">
            <v>PSA</v>
          </cell>
          <cell r="I419" t="str">
            <v>RAZEM</v>
          </cell>
        </row>
        <row r="420">
          <cell r="B420" t="str">
            <v>D</v>
          </cell>
          <cell r="D420">
            <v>113572.2</v>
          </cell>
          <cell r="E420" t="str">
            <v>PRZYPIS_MIES_WYK</v>
          </cell>
          <cell r="F420" t="str">
            <v>WYK_POP</v>
          </cell>
          <cell r="G420" t="str">
            <v>03</v>
          </cell>
          <cell r="H420" t="str">
            <v>PKK</v>
          </cell>
          <cell r="I420" t="str">
            <v>RAZEM</v>
          </cell>
        </row>
        <row r="421">
          <cell r="B421" t="str">
            <v>D</v>
          </cell>
          <cell r="D421">
            <v>4221.9</v>
          </cell>
          <cell r="E421" t="str">
            <v>PRZYPIS_MIES_WYK</v>
          </cell>
          <cell r="F421" t="str">
            <v>WYK_POP</v>
          </cell>
          <cell r="G421" t="str">
            <v>03</v>
          </cell>
          <cell r="H421" t="str">
            <v>PSA</v>
          </cell>
          <cell r="I421" t="str">
            <v>RAZEM</v>
          </cell>
        </row>
        <row r="422">
          <cell r="B422" t="str">
            <v>D</v>
          </cell>
          <cell r="C422" t="str">
            <v>P</v>
          </cell>
          <cell r="D422">
            <v>698140.65</v>
          </cell>
          <cell r="E422" t="str">
            <v>PRZYPIS_MIES_WYK</v>
          </cell>
          <cell r="F422" t="str">
            <v>WYK_POP</v>
          </cell>
          <cell r="G422" t="str">
            <v>03</v>
          </cell>
          <cell r="H422" t="str">
            <v>PKK</v>
          </cell>
          <cell r="I422" t="str">
            <v>RAZEM</v>
          </cell>
        </row>
        <row r="423">
          <cell r="B423" t="str">
            <v>D</v>
          </cell>
          <cell r="C423" t="str">
            <v>P</v>
          </cell>
          <cell r="D423">
            <v>18189.3</v>
          </cell>
          <cell r="E423" t="str">
            <v>PRZYPIS_MIES_WYK</v>
          </cell>
          <cell r="F423" t="str">
            <v>WYK_POP</v>
          </cell>
          <cell r="G423" t="str">
            <v>03</v>
          </cell>
          <cell r="H423" t="str">
            <v>PSA</v>
          </cell>
          <cell r="I423" t="str">
            <v>RAZEM</v>
          </cell>
        </row>
        <row r="424">
          <cell r="B424" t="str">
            <v>D</v>
          </cell>
          <cell r="D424">
            <v>132942.8</v>
          </cell>
          <cell r="E424" t="str">
            <v>PRZYPIS_MIES_WYK</v>
          </cell>
          <cell r="F424" t="str">
            <v>WYK_POP</v>
          </cell>
          <cell r="G424" t="str">
            <v>04</v>
          </cell>
          <cell r="H424" t="str">
            <v>PKK</v>
          </cell>
          <cell r="I424" t="str">
            <v>RAZEM</v>
          </cell>
        </row>
        <row r="425">
          <cell r="B425" t="str">
            <v>D</v>
          </cell>
          <cell r="D425">
            <v>2812.1</v>
          </cell>
          <cell r="E425" t="str">
            <v>PRZYPIS_MIES_WYK</v>
          </cell>
          <cell r="F425" t="str">
            <v>WYK_POP</v>
          </cell>
          <cell r="G425" t="str">
            <v>04</v>
          </cell>
          <cell r="H425" t="str">
            <v>PSA</v>
          </cell>
          <cell r="I425" t="str">
            <v>RAZEM</v>
          </cell>
        </row>
        <row r="426">
          <cell r="B426" t="str">
            <v>D</v>
          </cell>
          <cell r="C426" t="str">
            <v>N</v>
          </cell>
          <cell r="D426">
            <v>133658.2</v>
          </cell>
          <cell r="E426" t="str">
            <v>PRZYPIS_MIES_WYK</v>
          </cell>
          <cell r="F426" t="str">
            <v>WYK_POP</v>
          </cell>
          <cell r="G426" t="str">
            <v>04</v>
          </cell>
          <cell r="H426" t="str">
            <v>PKK</v>
          </cell>
          <cell r="I426" t="str">
            <v>RAZEM</v>
          </cell>
        </row>
        <row r="427">
          <cell r="B427" t="str">
            <v>D</v>
          </cell>
          <cell r="C427" t="str">
            <v>N</v>
          </cell>
          <cell r="D427">
            <v>2096.7</v>
          </cell>
          <cell r="E427" t="str">
            <v>PRZYPIS_MIES_WYK</v>
          </cell>
          <cell r="F427" t="str">
            <v>WYK_POP</v>
          </cell>
          <cell r="G427" t="str">
            <v>04</v>
          </cell>
          <cell r="H427" t="str">
            <v>PSA</v>
          </cell>
          <cell r="I427" t="str">
            <v>RAZEM</v>
          </cell>
        </row>
        <row r="428">
          <cell r="B428" t="str">
            <v>D</v>
          </cell>
          <cell r="C428" t="str">
            <v>P</v>
          </cell>
          <cell r="D428">
            <v>710238.25</v>
          </cell>
          <cell r="E428" t="str">
            <v>PRZYPIS_MIES_WYK</v>
          </cell>
          <cell r="F428" t="str">
            <v>WYK_POP</v>
          </cell>
          <cell r="G428" t="str">
            <v>04</v>
          </cell>
          <cell r="H428" t="str">
            <v>PKK</v>
          </cell>
          <cell r="I428" t="str">
            <v>RAZEM</v>
          </cell>
        </row>
        <row r="429">
          <cell r="B429" t="str">
            <v>D</v>
          </cell>
          <cell r="C429" t="str">
            <v>P</v>
          </cell>
          <cell r="D429">
            <v>20644.1</v>
          </cell>
          <cell r="E429" t="str">
            <v>PRZYPIS_MIES_WYK</v>
          </cell>
          <cell r="F429" t="str">
            <v>WYK_POP</v>
          </cell>
          <cell r="G429" t="str">
            <v>04</v>
          </cell>
          <cell r="H429" t="str">
            <v>PSA</v>
          </cell>
          <cell r="I429" t="str">
            <v>RAZEM</v>
          </cell>
        </row>
        <row r="430">
          <cell r="B430" t="str">
            <v>D</v>
          </cell>
          <cell r="D430">
            <v>147455.1</v>
          </cell>
          <cell r="E430" t="str">
            <v>PRZYPIS_MIES_WYK</v>
          </cell>
          <cell r="F430" t="str">
            <v>WYK_POP</v>
          </cell>
          <cell r="G430" t="str">
            <v>05</v>
          </cell>
          <cell r="H430" t="str">
            <v>PKK</v>
          </cell>
          <cell r="I430" t="str">
            <v>RAZEM</v>
          </cell>
        </row>
        <row r="431">
          <cell r="B431" t="str">
            <v>D</v>
          </cell>
          <cell r="D431">
            <v>3979.5</v>
          </cell>
          <cell r="E431" t="str">
            <v>PRZYPIS_MIES_WYK</v>
          </cell>
          <cell r="F431" t="str">
            <v>WYK_POP</v>
          </cell>
          <cell r="G431" t="str">
            <v>05</v>
          </cell>
          <cell r="H431" t="str">
            <v>PSA</v>
          </cell>
          <cell r="I431" t="str">
            <v>RAZEM</v>
          </cell>
        </row>
        <row r="432">
          <cell r="B432" t="str">
            <v>D</v>
          </cell>
          <cell r="C432" t="str">
            <v>N</v>
          </cell>
          <cell r="D432">
            <v>148468.7</v>
          </cell>
          <cell r="E432" t="str">
            <v>PRZYPIS_MIES_WYK</v>
          </cell>
          <cell r="F432" t="str">
            <v>WYK_POP</v>
          </cell>
          <cell r="G432" t="str">
            <v>05</v>
          </cell>
          <cell r="H432" t="str">
            <v>PKK</v>
          </cell>
          <cell r="I432" t="str">
            <v>RAZEM</v>
          </cell>
        </row>
        <row r="433">
          <cell r="B433" t="str">
            <v>D</v>
          </cell>
          <cell r="C433" t="str">
            <v>N</v>
          </cell>
          <cell r="D433">
            <v>2965.9</v>
          </cell>
          <cell r="E433" t="str">
            <v>PRZYPIS_MIES_WYK</v>
          </cell>
          <cell r="F433" t="str">
            <v>WYK_POP</v>
          </cell>
          <cell r="G433" t="str">
            <v>05</v>
          </cell>
          <cell r="H433" t="str">
            <v>PSA</v>
          </cell>
          <cell r="I433" t="str">
            <v>RAZEM</v>
          </cell>
        </row>
        <row r="434">
          <cell r="B434" t="str">
            <v>D</v>
          </cell>
          <cell r="C434" t="str">
            <v>P</v>
          </cell>
          <cell r="D434">
            <v>742758.7</v>
          </cell>
          <cell r="E434" t="str">
            <v>PRZYPIS_MIES_WYK</v>
          </cell>
          <cell r="F434" t="str">
            <v>WYK_POP</v>
          </cell>
          <cell r="G434" t="str">
            <v>05</v>
          </cell>
          <cell r="H434" t="str">
            <v>PKK</v>
          </cell>
          <cell r="I434" t="str">
            <v>RAZEM</v>
          </cell>
        </row>
        <row r="435">
          <cell r="B435" t="str">
            <v>D</v>
          </cell>
          <cell r="C435" t="str">
            <v>P</v>
          </cell>
          <cell r="D435">
            <v>22345.9</v>
          </cell>
          <cell r="E435" t="str">
            <v>PRZYPIS_MIES_WYK</v>
          </cell>
          <cell r="F435" t="str">
            <v>WYK_POP</v>
          </cell>
          <cell r="G435" t="str">
            <v>05</v>
          </cell>
          <cell r="H435" t="str">
            <v>PSA</v>
          </cell>
          <cell r="I435" t="str">
            <v>RAZEM</v>
          </cell>
        </row>
        <row r="436">
          <cell r="B436" t="str">
            <v>D</v>
          </cell>
          <cell r="D436">
            <v>205476.2</v>
          </cell>
          <cell r="E436" t="str">
            <v>PRZYPIS_MIES_WYK</v>
          </cell>
          <cell r="F436" t="str">
            <v>WYK_POP</v>
          </cell>
          <cell r="G436" t="str">
            <v>06</v>
          </cell>
          <cell r="H436" t="str">
            <v>PKK</v>
          </cell>
          <cell r="I436" t="str">
            <v>RAZEM</v>
          </cell>
        </row>
        <row r="437">
          <cell r="B437" t="str">
            <v>D</v>
          </cell>
          <cell r="D437">
            <v>4650.1</v>
          </cell>
          <cell r="E437" t="str">
            <v>PRZYPIS_MIES_WYK</v>
          </cell>
          <cell r="F437" t="str">
            <v>WYK_POP</v>
          </cell>
          <cell r="G437" t="str">
            <v>06</v>
          </cell>
          <cell r="H437" t="str">
            <v>PSA</v>
          </cell>
          <cell r="I437" t="str">
            <v>RAZEM</v>
          </cell>
        </row>
        <row r="438">
          <cell r="B438" t="str">
            <v>D</v>
          </cell>
          <cell r="C438" t="str">
            <v>N</v>
          </cell>
          <cell r="D438">
            <v>207014.7</v>
          </cell>
          <cell r="E438" t="str">
            <v>PRZYPIS_MIES_WYK</v>
          </cell>
          <cell r="F438" t="str">
            <v>WYK_POP</v>
          </cell>
          <cell r="G438" t="str">
            <v>06</v>
          </cell>
          <cell r="H438" t="str">
            <v>PKK</v>
          </cell>
          <cell r="I438" t="str">
            <v>RAZEM</v>
          </cell>
        </row>
        <row r="439">
          <cell r="B439" t="str">
            <v>D</v>
          </cell>
          <cell r="C439" t="str">
            <v>N</v>
          </cell>
          <cell r="D439">
            <v>3111.6</v>
          </cell>
          <cell r="E439" t="str">
            <v>PRZYPIS_MIES_WYK</v>
          </cell>
          <cell r="F439" t="str">
            <v>WYK_POP</v>
          </cell>
          <cell r="G439" t="str">
            <v>06</v>
          </cell>
          <cell r="H439" t="str">
            <v>PSA</v>
          </cell>
          <cell r="I439" t="str">
            <v>RAZEM</v>
          </cell>
        </row>
        <row r="440">
          <cell r="B440" t="str">
            <v>D</v>
          </cell>
          <cell r="C440" t="str">
            <v>P</v>
          </cell>
          <cell r="D440">
            <v>725576.9</v>
          </cell>
          <cell r="E440" t="str">
            <v>PRZYPIS_MIES_WYK</v>
          </cell>
          <cell r="F440" t="str">
            <v>WYK_POP</v>
          </cell>
          <cell r="G440" t="str">
            <v>06</v>
          </cell>
          <cell r="H440" t="str">
            <v>PKK</v>
          </cell>
          <cell r="I440" t="str">
            <v>RAZEM</v>
          </cell>
        </row>
        <row r="441">
          <cell r="B441" t="str">
            <v>D</v>
          </cell>
          <cell r="C441" t="str">
            <v>P</v>
          </cell>
          <cell r="D441">
            <v>21290.9</v>
          </cell>
          <cell r="E441" t="str">
            <v>PRZYPIS_MIES_WYK</v>
          </cell>
          <cell r="F441" t="str">
            <v>WYK_POP</v>
          </cell>
          <cell r="G441" t="str">
            <v>06</v>
          </cell>
          <cell r="H441" t="str">
            <v>PSA</v>
          </cell>
          <cell r="I441" t="str">
            <v>RAZEM</v>
          </cell>
        </row>
        <row r="442">
          <cell r="B442" t="str">
            <v>D</v>
          </cell>
          <cell r="D442">
            <v>266366.1</v>
          </cell>
          <cell r="E442" t="str">
            <v>PRZYPIS_MIES_WYK</v>
          </cell>
          <cell r="F442" t="str">
            <v>WYK_POP</v>
          </cell>
          <cell r="G442" t="str">
            <v>07</v>
          </cell>
          <cell r="H442" t="str">
            <v>PKK</v>
          </cell>
          <cell r="I442" t="str">
            <v>RAZEM</v>
          </cell>
        </row>
        <row r="443">
          <cell r="B443" t="str">
            <v>D</v>
          </cell>
          <cell r="D443">
            <v>4998.2</v>
          </cell>
          <cell r="E443" t="str">
            <v>PRZYPIS_MIES_WYK</v>
          </cell>
          <cell r="F443" t="str">
            <v>WYK_POP</v>
          </cell>
          <cell r="G443" t="str">
            <v>07</v>
          </cell>
          <cell r="H443" t="str">
            <v>PSA</v>
          </cell>
          <cell r="I443" t="str">
            <v>RAZEM</v>
          </cell>
        </row>
        <row r="444">
          <cell r="B444" t="str">
            <v>D</v>
          </cell>
          <cell r="C444" t="str">
            <v>N</v>
          </cell>
          <cell r="D444">
            <v>268057.6</v>
          </cell>
          <cell r="E444" t="str">
            <v>PRZYPIS_MIES_WYK</v>
          </cell>
          <cell r="F444" t="str">
            <v>WYK_POP</v>
          </cell>
          <cell r="G444" t="str">
            <v>07</v>
          </cell>
          <cell r="H444" t="str">
            <v>PKK</v>
          </cell>
          <cell r="I444" t="str">
            <v>RAZEM</v>
          </cell>
        </row>
        <row r="445">
          <cell r="B445" t="str">
            <v>D</v>
          </cell>
          <cell r="C445" t="str">
            <v>N</v>
          </cell>
          <cell r="D445">
            <v>3306.7</v>
          </cell>
          <cell r="E445" t="str">
            <v>PRZYPIS_MIES_WYK</v>
          </cell>
          <cell r="F445" t="str">
            <v>WYK_POP</v>
          </cell>
          <cell r="G445" t="str">
            <v>07</v>
          </cell>
          <cell r="H445" t="str">
            <v>PSA</v>
          </cell>
          <cell r="I445" t="str">
            <v>RAZEM</v>
          </cell>
        </row>
        <row r="446">
          <cell r="B446" t="str">
            <v>D</v>
          </cell>
          <cell r="C446" t="str">
            <v>P</v>
          </cell>
          <cell r="D446">
            <v>658655.86</v>
          </cell>
          <cell r="E446" t="str">
            <v>PRZYPIS_MIES_WYK</v>
          </cell>
          <cell r="F446" t="str">
            <v>WYK_POP</v>
          </cell>
          <cell r="G446" t="str">
            <v>07</v>
          </cell>
          <cell r="H446" t="str">
            <v>PKK</v>
          </cell>
          <cell r="I446" t="str">
            <v>RAZEM</v>
          </cell>
        </row>
        <row r="447">
          <cell r="B447" t="str">
            <v>D</v>
          </cell>
          <cell r="C447" t="str">
            <v>P</v>
          </cell>
          <cell r="D447">
            <v>22233.6</v>
          </cell>
          <cell r="E447" t="str">
            <v>PRZYPIS_MIES_WYK</v>
          </cell>
          <cell r="F447" t="str">
            <v>WYK_POP</v>
          </cell>
          <cell r="G447" t="str">
            <v>07</v>
          </cell>
          <cell r="H447" t="str">
            <v>PSA</v>
          </cell>
          <cell r="I447" t="str">
            <v>RAZEM</v>
          </cell>
        </row>
        <row r="448">
          <cell r="B448" t="str">
            <v>D</v>
          </cell>
          <cell r="D448">
            <v>379764.5</v>
          </cell>
          <cell r="E448" t="str">
            <v>PRZYPIS_MIES_WYK</v>
          </cell>
          <cell r="F448" t="str">
            <v>WYK_POP</v>
          </cell>
          <cell r="G448" t="str">
            <v>08</v>
          </cell>
          <cell r="H448" t="str">
            <v>PKK</v>
          </cell>
          <cell r="I448" t="str">
            <v>RAZEM</v>
          </cell>
        </row>
        <row r="449">
          <cell r="B449" t="str">
            <v>D</v>
          </cell>
          <cell r="D449">
            <v>5439.8</v>
          </cell>
          <cell r="E449" t="str">
            <v>PRZYPIS_MIES_WYK</v>
          </cell>
          <cell r="F449" t="str">
            <v>WYK_POP</v>
          </cell>
          <cell r="G449" t="str">
            <v>08</v>
          </cell>
          <cell r="H449" t="str">
            <v>PSA</v>
          </cell>
          <cell r="I449" t="str">
            <v>RAZEM</v>
          </cell>
        </row>
        <row r="450">
          <cell r="B450" t="str">
            <v>D</v>
          </cell>
          <cell r="C450" t="str">
            <v>N</v>
          </cell>
          <cell r="D450">
            <v>381017.7</v>
          </cell>
          <cell r="E450" t="str">
            <v>PRZYPIS_MIES_WYK</v>
          </cell>
          <cell r="F450" t="str">
            <v>WYK_POP</v>
          </cell>
          <cell r="G450" t="str">
            <v>08</v>
          </cell>
          <cell r="H450" t="str">
            <v>PKK</v>
          </cell>
          <cell r="I450" t="str">
            <v>RAZEM</v>
          </cell>
        </row>
        <row r="451">
          <cell r="B451" t="str">
            <v>D</v>
          </cell>
          <cell r="C451" t="str">
            <v>N</v>
          </cell>
          <cell r="D451">
            <v>4186.6</v>
          </cell>
          <cell r="E451" t="str">
            <v>PRZYPIS_MIES_WYK</v>
          </cell>
          <cell r="F451" t="str">
            <v>WYK_POP</v>
          </cell>
          <cell r="G451" t="str">
            <v>08</v>
          </cell>
          <cell r="H451" t="str">
            <v>PSA</v>
          </cell>
          <cell r="I451" t="str">
            <v>RAZEM</v>
          </cell>
        </row>
        <row r="452">
          <cell r="B452" t="str">
            <v>D</v>
          </cell>
          <cell r="C452" t="str">
            <v>P</v>
          </cell>
          <cell r="D452">
            <v>571861.65</v>
          </cell>
          <cell r="E452" t="str">
            <v>PRZYPIS_MIES_WYK</v>
          </cell>
          <cell r="F452" t="str">
            <v>WYK_POP</v>
          </cell>
          <cell r="G452" t="str">
            <v>08</v>
          </cell>
          <cell r="H452" t="str">
            <v>PKK</v>
          </cell>
          <cell r="I452" t="str">
            <v>RAZEM</v>
          </cell>
        </row>
        <row r="453">
          <cell r="B453" t="str">
            <v>D</v>
          </cell>
          <cell r="C453" t="str">
            <v>P</v>
          </cell>
          <cell r="D453">
            <v>23348.12</v>
          </cell>
          <cell r="E453" t="str">
            <v>PRZYPIS_MIES_WYK</v>
          </cell>
          <cell r="F453" t="str">
            <v>WYK_POP</v>
          </cell>
          <cell r="G453" t="str">
            <v>08</v>
          </cell>
          <cell r="H453" t="str">
            <v>PSA</v>
          </cell>
          <cell r="I453" t="str">
            <v>RAZEM</v>
          </cell>
        </row>
        <row r="454">
          <cell r="B454" t="str">
            <v>D</v>
          </cell>
          <cell r="D454">
            <v>249201.8</v>
          </cell>
          <cell r="E454" t="str">
            <v>PRZYPIS_MIES_WYK</v>
          </cell>
          <cell r="F454" t="str">
            <v>WYK_POP</v>
          </cell>
          <cell r="G454" t="str">
            <v>09</v>
          </cell>
          <cell r="H454" t="str">
            <v>PKK</v>
          </cell>
          <cell r="I454" t="str">
            <v>RAZEM</v>
          </cell>
        </row>
        <row r="455">
          <cell r="B455" t="str">
            <v>D</v>
          </cell>
          <cell r="D455">
            <v>5479.2</v>
          </cell>
          <cell r="E455" t="str">
            <v>PRZYPIS_MIES_WYK</v>
          </cell>
          <cell r="F455" t="str">
            <v>WYK_POP</v>
          </cell>
          <cell r="G455" t="str">
            <v>09</v>
          </cell>
          <cell r="H455" t="str">
            <v>PSA</v>
          </cell>
          <cell r="I455" t="str">
            <v>RAZEM</v>
          </cell>
        </row>
        <row r="456">
          <cell r="B456" t="str">
            <v>D</v>
          </cell>
          <cell r="C456" t="str">
            <v>N</v>
          </cell>
          <cell r="D456">
            <v>249907.2</v>
          </cell>
          <cell r="E456" t="str">
            <v>PRZYPIS_MIES_WYK</v>
          </cell>
          <cell r="F456" t="str">
            <v>WYK_POP</v>
          </cell>
          <cell r="G456" t="str">
            <v>09</v>
          </cell>
          <cell r="H456" t="str">
            <v>PKK</v>
          </cell>
          <cell r="I456" t="str">
            <v>RAZEM</v>
          </cell>
        </row>
        <row r="457">
          <cell r="B457" t="str">
            <v>D</v>
          </cell>
          <cell r="C457" t="str">
            <v>N</v>
          </cell>
          <cell r="D457">
            <v>4773.8</v>
          </cell>
          <cell r="E457" t="str">
            <v>PRZYPIS_MIES_WYK</v>
          </cell>
          <cell r="F457" t="str">
            <v>WYK_POP</v>
          </cell>
          <cell r="G457" t="str">
            <v>09</v>
          </cell>
          <cell r="H457" t="str">
            <v>PSA</v>
          </cell>
          <cell r="I457" t="str">
            <v>RAZEM</v>
          </cell>
        </row>
        <row r="458">
          <cell r="B458" t="str">
            <v>D</v>
          </cell>
          <cell r="C458" t="str">
            <v>P</v>
          </cell>
          <cell r="D458">
            <v>712572.82</v>
          </cell>
          <cell r="E458" t="str">
            <v>PRZYPIS_MIES_WYK</v>
          </cell>
          <cell r="F458" t="str">
            <v>WYK_POP</v>
          </cell>
          <cell r="G458" t="str">
            <v>09</v>
          </cell>
          <cell r="H458" t="str">
            <v>PKK</v>
          </cell>
          <cell r="I458" t="str">
            <v>RAZEM</v>
          </cell>
        </row>
        <row r="459">
          <cell r="B459" t="str">
            <v>D</v>
          </cell>
          <cell r="C459" t="str">
            <v>P</v>
          </cell>
          <cell r="D459">
            <v>20759.9</v>
          </cell>
          <cell r="E459" t="str">
            <v>PRZYPIS_MIES_WYK</v>
          </cell>
          <cell r="F459" t="str">
            <v>WYK_POP</v>
          </cell>
          <cell r="G459" t="str">
            <v>09</v>
          </cell>
          <cell r="H459" t="str">
            <v>PSA</v>
          </cell>
          <cell r="I459" t="str">
            <v>RAZEM</v>
          </cell>
        </row>
        <row r="460">
          <cell r="B460" t="str">
            <v>D</v>
          </cell>
          <cell r="C460" t="str">
            <v>N</v>
          </cell>
          <cell r="D460">
            <v>53107.78</v>
          </cell>
          <cell r="E460" t="str">
            <v>SKL_PRZYPIS_WYK</v>
          </cell>
          <cell r="F460" t="str">
            <v>PLAN</v>
          </cell>
          <cell r="G460" t="str">
            <v>01</v>
          </cell>
          <cell r="H460" t="str">
            <v>PKK</v>
          </cell>
          <cell r="I460" t="str">
            <v>RAZEM</v>
          </cell>
        </row>
        <row r="461">
          <cell r="B461" t="str">
            <v>D</v>
          </cell>
          <cell r="C461" t="str">
            <v>N</v>
          </cell>
          <cell r="D461">
            <v>1653</v>
          </cell>
          <cell r="E461" t="str">
            <v>SKL_PRZYPIS_WYK</v>
          </cell>
          <cell r="F461" t="str">
            <v>PLAN</v>
          </cell>
          <cell r="G461" t="str">
            <v>01</v>
          </cell>
          <cell r="H461" t="str">
            <v>PSA</v>
          </cell>
          <cell r="I461" t="str">
            <v>RAZEM</v>
          </cell>
        </row>
        <row r="462">
          <cell r="B462" t="str">
            <v>D</v>
          </cell>
          <cell r="C462" t="str">
            <v>P</v>
          </cell>
          <cell r="D462">
            <v>988753.71996565</v>
          </cell>
          <cell r="E462" t="str">
            <v>SKL_PRZYPIS_WYK</v>
          </cell>
          <cell r="F462" t="str">
            <v>PLAN</v>
          </cell>
          <cell r="G462" t="str">
            <v>01</v>
          </cell>
          <cell r="H462" t="str">
            <v>PKK</v>
          </cell>
          <cell r="I462" t="str">
            <v>RAZEM</v>
          </cell>
        </row>
        <row r="463">
          <cell r="B463" t="str">
            <v>D</v>
          </cell>
          <cell r="C463" t="str">
            <v>P</v>
          </cell>
          <cell r="D463">
            <v>17861.11805661425</v>
          </cell>
          <cell r="E463" t="str">
            <v>SKL_PRZYPIS_WYK</v>
          </cell>
          <cell r="F463" t="str">
            <v>PLAN</v>
          </cell>
          <cell r="G463" t="str">
            <v>01</v>
          </cell>
          <cell r="H463" t="str">
            <v>PSA</v>
          </cell>
          <cell r="I463" t="str">
            <v>RAZEM</v>
          </cell>
        </row>
        <row r="464">
          <cell r="B464" t="str">
            <v>D</v>
          </cell>
          <cell r="C464" t="str">
            <v>N</v>
          </cell>
          <cell r="D464">
            <v>161018.34</v>
          </cell>
          <cell r="E464" t="str">
            <v>SKL_PRZYPIS_WYK</v>
          </cell>
          <cell r="F464" t="str">
            <v>PLAN</v>
          </cell>
          <cell r="G464" t="str">
            <v>02</v>
          </cell>
          <cell r="H464" t="str">
            <v>PKK</v>
          </cell>
          <cell r="I464" t="str">
            <v>RAZEM</v>
          </cell>
        </row>
        <row r="465">
          <cell r="B465" t="str">
            <v>D</v>
          </cell>
          <cell r="C465" t="str">
            <v>N</v>
          </cell>
          <cell r="D465">
            <v>5078</v>
          </cell>
          <cell r="E465" t="str">
            <v>SKL_PRZYPIS_WYK</v>
          </cell>
          <cell r="F465" t="str">
            <v>PLAN</v>
          </cell>
          <cell r="G465" t="str">
            <v>02</v>
          </cell>
          <cell r="H465" t="str">
            <v>PSA</v>
          </cell>
          <cell r="I465" t="str">
            <v>RAZEM</v>
          </cell>
        </row>
        <row r="466">
          <cell r="B466" t="str">
            <v>D</v>
          </cell>
          <cell r="C466" t="str">
            <v>P</v>
          </cell>
          <cell r="D466">
            <v>1986725.3031506357</v>
          </cell>
          <cell r="E466" t="str">
            <v>SKL_PRZYPIS_WYK</v>
          </cell>
          <cell r="F466" t="str">
            <v>PLAN</v>
          </cell>
          <cell r="G466" t="str">
            <v>02</v>
          </cell>
          <cell r="H466" t="str">
            <v>PKK</v>
          </cell>
          <cell r="I466" t="str">
            <v>RAZEM</v>
          </cell>
        </row>
        <row r="467">
          <cell r="B467" t="str">
            <v>D</v>
          </cell>
          <cell r="C467" t="str">
            <v>P</v>
          </cell>
          <cell r="D467">
            <v>35912.712060614256</v>
          </cell>
          <cell r="E467" t="str">
            <v>SKL_PRZYPIS_WYK</v>
          </cell>
          <cell r="F467" t="str">
            <v>PLAN</v>
          </cell>
          <cell r="G467" t="str">
            <v>02</v>
          </cell>
          <cell r="H467" t="str">
            <v>PSA</v>
          </cell>
          <cell r="I467" t="str">
            <v>RAZEM</v>
          </cell>
        </row>
        <row r="468">
          <cell r="B468" t="str">
            <v>D</v>
          </cell>
          <cell r="C468" t="str">
            <v>N</v>
          </cell>
          <cell r="D468">
            <v>323928.68</v>
          </cell>
          <cell r="E468" t="str">
            <v>SKL_PRZYPIS_WYK</v>
          </cell>
          <cell r="F468" t="str">
            <v>PLAN</v>
          </cell>
          <cell r="G468" t="str">
            <v>03</v>
          </cell>
          <cell r="H468" t="str">
            <v>PKK</v>
          </cell>
          <cell r="I468" t="str">
            <v>RAZEM</v>
          </cell>
        </row>
        <row r="469">
          <cell r="B469" t="str">
            <v>D</v>
          </cell>
          <cell r="C469" t="str">
            <v>N</v>
          </cell>
          <cell r="D469">
            <v>10724</v>
          </cell>
          <cell r="E469" t="str">
            <v>SKL_PRZYPIS_WYK</v>
          </cell>
          <cell r="F469" t="str">
            <v>PLAN</v>
          </cell>
          <cell r="G469" t="str">
            <v>03</v>
          </cell>
          <cell r="H469" t="str">
            <v>PSA</v>
          </cell>
          <cell r="I469" t="str">
            <v>RAZEM</v>
          </cell>
        </row>
        <row r="470">
          <cell r="B470" t="str">
            <v>D</v>
          </cell>
          <cell r="C470" t="str">
            <v>P</v>
          </cell>
          <cell r="D470">
            <v>2993091.6660618796</v>
          </cell>
          <cell r="E470" t="str">
            <v>SKL_PRZYPIS_WYK</v>
          </cell>
          <cell r="F470" t="str">
            <v>PLAN</v>
          </cell>
          <cell r="G470" t="str">
            <v>03</v>
          </cell>
          <cell r="H470" t="str">
            <v>PKK</v>
          </cell>
          <cell r="I470" t="str">
            <v>RAZEM</v>
          </cell>
        </row>
        <row r="471">
          <cell r="B471" t="str">
            <v>D</v>
          </cell>
          <cell r="C471" t="str">
            <v>P</v>
          </cell>
          <cell r="D471">
            <v>54144.605314614266</v>
          </cell>
          <cell r="E471" t="str">
            <v>SKL_PRZYPIS_WYK</v>
          </cell>
          <cell r="F471" t="str">
            <v>PLAN</v>
          </cell>
          <cell r="G471" t="str">
            <v>03</v>
          </cell>
          <cell r="H471" t="str">
            <v>PSA</v>
          </cell>
          <cell r="I471" t="str">
            <v>RAZEM</v>
          </cell>
        </row>
        <row r="472">
          <cell r="B472" t="str">
            <v>D</v>
          </cell>
          <cell r="C472" t="str">
            <v>N</v>
          </cell>
          <cell r="D472">
            <v>541826.3</v>
          </cell>
          <cell r="E472" t="str">
            <v>SKL_PRZYPIS_WYK</v>
          </cell>
          <cell r="F472" t="str">
            <v>PLAN</v>
          </cell>
          <cell r="G472" t="str">
            <v>04</v>
          </cell>
          <cell r="H472" t="str">
            <v>PKK</v>
          </cell>
          <cell r="I472" t="str">
            <v>RAZEM</v>
          </cell>
        </row>
        <row r="473">
          <cell r="B473" t="str">
            <v>D</v>
          </cell>
          <cell r="C473" t="str">
            <v>N</v>
          </cell>
          <cell r="D473">
            <v>18524</v>
          </cell>
          <cell r="E473" t="str">
            <v>SKL_PRZYPIS_WYK</v>
          </cell>
          <cell r="F473" t="str">
            <v>PLAN</v>
          </cell>
          <cell r="G473" t="str">
            <v>04</v>
          </cell>
          <cell r="H473" t="str">
            <v>PSA</v>
          </cell>
          <cell r="I473" t="str">
            <v>RAZEM</v>
          </cell>
        </row>
        <row r="474">
          <cell r="B474" t="str">
            <v>D</v>
          </cell>
          <cell r="C474" t="str">
            <v>P</v>
          </cell>
          <cell r="D474">
            <v>4007913.88740059</v>
          </cell>
          <cell r="E474" t="str">
            <v>SKL_PRZYPIS_WYK</v>
          </cell>
          <cell r="F474" t="str">
            <v>PLAN</v>
          </cell>
          <cell r="G474" t="str">
            <v>04</v>
          </cell>
          <cell r="H474" t="str">
            <v>PKK</v>
          </cell>
          <cell r="I474" t="str">
            <v>RAZEM</v>
          </cell>
        </row>
        <row r="475">
          <cell r="B475" t="str">
            <v>D</v>
          </cell>
          <cell r="C475" t="str">
            <v>P</v>
          </cell>
          <cell r="D475">
            <v>72530.94632236427</v>
          </cell>
          <cell r="E475" t="str">
            <v>SKL_PRZYPIS_WYK</v>
          </cell>
          <cell r="F475" t="str">
            <v>PLAN</v>
          </cell>
          <cell r="G475" t="str">
            <v>04</v>
          </cell>
          <cell r="H475" t="str">
            <v>PSA</v>
          </cell>
          <cell r="I475" t="str">
            <v>RAZEM</v>
          </cell>
        </row>
        <row r="476">
          <cell r="B476" t="str">
            <v>D</v>
          </cell>
          <cell r="C476" t="str">
            <v>N</v>
          </cell>
          <cell r="D476">
            <v>813138.7</v>
          </cell>
          <cell r="E476" t="str">
            <v>SKL_PRZYPIS_WYK</v>
          </cell>
          <cell r="F476" t="str">
            <v>PLAN</v>
          </cell>
          <cell r="G476" t="str">
            <v>05</v>
          </cell>
          <cell r="H476" t="str">
            <v>PKK</v>
          </cell>
          <cell r="I476" t="str">
            <v>RAZEM</v>
          </cell>
        </row>
        <row r="477">
          <cell r="B477" t="str">
            <v>D</v>
          </cell>
          <cell r="C477" t="str">
            <v>N</v>
          </cell>
          <cell r="D477">
            <v>28446</v>
          </cell>
          <cell r="E477" t="str">
            <v>SKL_PRZYPIS_WYK</v>
          </cell>
          <cell r="F477" t="str">
            <v>PLAN</v>
          </cell>
          <cell r="G477" t="str">
            <v>05</v>
          </cell>
          <cell r="H477" t="str">
            <v>PSA</v>
          </cell>
          <cell r="I477" t="str">
            <v>RAZEM</v>
          </cell>
        </row>
        <row r="478">
          <cell r="B478" t="str">
            <v>D</v>
          </cell>
          <cell r="C478" t="str">
            <v>P</v>
          </cell>
          <cell r="D478">
            <v>5032811.751031792</v>
          </cell>
          <cell r="E478" t="str">
            <v>SKL_PRZYPIS_WYK</v>
          </cell>
          <cell r="F478" t="str">
            <v>PLAN</v>
          </cell>
          <cell r="G478" t="str">
            <v>05</v>
          </cell>
          <cell r="H478" t="str">
            <v>PKK</v>
          </cell>
          <cell r="I478" t="str">
            <v>RAZEM</v>
          </cell>
        </row>
        <row r="479">
          <cell r="B479" t="str">
            <v>D</v>
          </cell>
          <cell r="C479" t="str">
            <v>P</v>
          </cell>
          <cell r="D479">
            <v>91097.88284509553</v>
          </cell>
          <cell r="E479" t="str">
            <v>SKL_PRZYPIS_WYK</v>
          </cell>
          <cell r="F479" t="str">
            <v>PLAN</v>
          </cell>
          <cell r="G479" t="str">
            <v>05</v>
          </cell>
          <cell r="H479" t="str">
            <v>PSA</v>
          </cell>
          <cell r="I479" t="str">
            <v>RAZEM</v>
          </cell>
        </row>
        <row r="480">
          <cell r="B480" t="str">
            <v>D</v>
          </cell>
          <cell r="C480" t="str">
            <v>N</v>
          </cell>
          <cell r="D480">
            <v>1135608.88</v>
          </cell>
          <cell r="E480" t="str">
            <v>SKL_PRZYPIS_WYK</v>
          </cell>
          <cell r="F480" t="str">
            <v>PLAN</v>
          </cell>
          <cell r="G480" t="str">
            <v>06</v>
          </cell>
          <cell r="H480" t="str">
            <v>PKK</v>
          </cell>
          <cell r="I480" t="str">
            <v>RAZEM</v>
          </cell>
        </row>
        <row r="481">
          <cell r="B481" t="str">
            <v>D</v>
          </cell>
          <cell r="C481" t="str">
            <v>N</v>
          </cell>
          <cell r="D481">
            <v>40420</v>
          </cell>
          <cell r="E481" t="str">
            <v>SKL_PRZYPIS_WYK</v>
          </cell>
          <cell r="F481" t="str">
            <v>PLAN</v>
          </cell>
          <cell r="G481" t="str">
            <v>06</v>
          </cell>
          <cell r="H481" t="str">
            <v>PSA</v>
          </cell>
          <cell r="I481" t="str">
            <v>RAZEM</v>
          </cell>
        </row>
        <row r="482">
          <cell r="B482" t="str">
            <v>D</v>
          </cell>
          <cell r="C482" t="str">
            <v>P</v>
          </cell>
          <cell r="D482">
            <v>6065221.878487341</v>
          </cell>
          <cell r="E482" t="str">
            <v>SKL_PRZYPIS_WYK</v>
          </cell>
          <cell r="F482" t="str">
            <v>PLAN</v>
          </cell>
          <cell r="G482" t="str">
            <v>06</v>
          </cell>
          <cell r="H482" t="str">
            <v>PKK</v>
          </cell>
          <cell r="I482" t="str">
            <v>RAZEM</v>
          </cell>
        </row>
        <row r="483">
          <cell r="B483" t="str">
            <v>D</v>
          </cell>
          <cell r="C483" t="str">
            <v>P</v>
          </cell>
          <cell r="D483">
            <v>109845.56190523313</v>
          </cell>
          <cell r="E483" t="str">
            <v>SKL_PRZYPIS_WYK</v>
          </cell>
          <cell r="F483" t="str">
            <v>PLAN</v>
          </cell>
          <cell r="G483" t="str">
            <v>06</v>
          </cell>
          <cell r="H483" t="str">
            <v>PSA</v>
          </cell>
          <cell r="I483" t="str">
            <v>RAZEM</v>
          </cell>
        </row>
        <row r="484">
          <cell r="B484" t="str">
            <v>D</v>
          </cell>
          <cell r="C484" t="str">
            <v>N</v>
          </cell>
          <cell r="D484">
            <v>1514079.84</v>
          </cell>
          <cell r="E484" t="str">
            <v>SKL_PRZYPIS_WYK</v>
          </cell>
          <cell r="F484" t="str">
            <v>PLAN</v>
          </cell>
          <cell r="G484" t="str">
            <v>07</v>
          </cell>
          <cell r="H484" t="str">
            <v>PKK</v>
          </cell>
          <cell r="I484" t="str">
            <v>RAZEM</v>
          </cell>
        </row>
        <row r="485">
          <cell r="B485" t="str">
            <v>D</v>
          </cell>
          <cell r="C485" t="str">
            <v>N</v>
          </cell>
          <cell r="D485">
            <v>54436</v>
          </cell>
          <cell r="E485" t="str">
            <v>SKL_PRZYPIS_WYK</v>
          </cell>
          <cell r="F485" t="str">
            <v>PLAN</v>
          </cell>
          <cell r="G485" t="str">
            <v>07</v>
          </cell>
          <cell r="H485" t="str">
            <v>PSA</v>
          </cell>
          <cell r="I485" t="str">
            <v>RAZEM</v>
          </cell>
        </row>
        <row r="486">
          <cell r="B486" t="str">
            <v>D</v>
          </cell>
          <cell r="C486" t="str">
            <v>P</v>
          </cell>
          <cell r="D486">
            <v>7103998.3335128585</v>
          </cell>
          <cell r="E486" t="str">
            <v>SKL_PRZYPIS_WYK</v>
          </cell>
          <cell r="F486" t="str">
            <v>PLAN</v>
          </cell>
          <cell r="G486" t="str">
            <v>07</v>
          </cell>
          <cell r="H486" t="str">
            <v>PKK</v>
          </cell>
          <cell r="I486" t="str">
            <v>RAZEM</v>
          </cell>
        </row>
        <row r="487">
          <cell r="B487" t="str">
            <v>D</v>
          </cell>
          <cell r="C487" t="str">
            <v>P</v>
          </cell>
          <cell r="D487">
            <v>128748.12979009004</v>
          </cell>
          <cell r="E487" t="str">
            <v>SKL_PRZYPIS_WYK</v>
          </cell>
          <cell r="F487" t="str">
            <v>PLAN</v>
          </cell>
          <cell r="G487" t="str">
            <v>07</v>
          </cell>
          <cell r="H487" t="str">
            <v>PSA</v>
          </cell>
          <cell r="I487" t="str">
            <v>RAZEM</v>
          </cell>
        </row>
        <row r="488">
          <cell r="B488" t="str">
            <v>D</v>
          </cell>
          <cell r="C488" t="str">
            <v>N</v>
          </cell>
          <cell r="D488">
            <v>1944050.58</v>
          </cell>
          <cell r="E488" t="str">
            <v>SKL_PRZYPIS_WYK</v>
          </cell>
          <cell r="F488" t="str">
            <v>PLAN</v>
          </cell>
          <cell r="G488" t="str">
            <v>08</v>
          </cell>
          <cell r="H488" t="str">
            <v>PKK</v>
          </cell>
          <cell r="I488" t="str">
            <v>RAZEM</v>
          </cell>
        </row>
        <row r="489">
          <cell r="B489" t="str">
            <v>D</v>
          </cell>
          <cell r="C489" t="str">
            <v>N</v>
          </cell>
          <cell r="D489">
            <v>70462</v>
          </cell>
          <cell r="E489" t="str">
            <v>SKL_PRZYPIS_WYK</v>
          </cell>
          <cell r="F489" t="str">
            <v>PLAN</v>
          </cell>
          <cell r="G489" t="str">
            <v>08</v>
          </cell>
          <cell r="H489" t="str">
            <v>PSA</v>
          </cell>
          <cell r="I489" t="str">
            <v>RAZEM</v>
          </cell>
        </row>
        <row r="490">
          <cell r="B490" t="str">
            <v>D</v>
          </cell>
          <cell r="C490" t="str">
            <v>P</v>
          </cell>
          <cell r="D490">
            <v>8153592.142592413</v>
          </cell>
          <cell r="E490" t="str">
            <v>SKL_PRZYPIS_WYK</v>
          </cell>
          <cell r="F490" t="str">
            <v>PLAN</v>
          </cell>
          <cell r="G490" t="str">
            <v>08</v>
          </cell>
          <cell r="H490" t="str">
            <v>PKK</v>
          </cell>
          <cell r="I490" t="str">
            <v>RAZEM</v>
          </cell>
        </row>
        <row r="491">
          <cell r="B491" t="str">
            <v>D</v>
          </cell>
          <cell r="C491" t="str">
            <v>P</v>
          </cell>
          <cell r="D491">
            <v>147831.73205554267</v>
          </cell>
          <cell r="E491" t="str">
            <v>SKL_PRZYPIS_WYK</v>
          </cell>
          <cell r="F491" t="str">
            <v>PLAN</v>
          </cell>
          <cell r="G491" t="str">
            <v>08</v>
          </cell>
          <cell r="H491" t="str">
            <v>PSA</v>
          </cell>
          <cell r="I491" t="str">
            <v>RAZEM</v>
          </cell>
        </row>
        <row r="492">
          <cell r="B492" t="str">
            <v>D</v>
          </cell>
          <cell r="C492" t="str">
            <v>N</v>
          </cell>
          <cell r="D492">
            <v>2425818.6</v>
          </cell>
          <cell r="E492" t="str">
            <v>SKL_PRZYPIS_WYK</v>
          </cell>
          <cell r="F492" t="str">
            <v>PLAN</v>
          </cell>
          <cell r="G492" t="str">
            <v>09</v>
          </cell>
          <cell r="H492" t="str">
            <v>PKK</v>
          </cell>
          <cell r="I492" t="str">
            <v>RAZEM</v>
          </cell>
        </row>
        <row r="493">
          <cell r="B493" t="str">
            <v>D</v>
          </cell>
          <cell r="C493" t="str">
            <v>N</v>
          </cell>
          <cell r="D493">
            <v>88742</v>
          </cell>
          <cell r="E493" t="str">
            <v>SKL_PRZYPIS_WYK</v>
          </cell>
          <cell r="F493" t="str">
            <v>PLAN</v>
          </cell>
          <cell r="G493" t="str">
            <v>09</v>
          </cell>
          <cell r="H493" t="str">
            <v>PSA</v>
          </cell>
          <cell r="I493" t="str">
            <v>RAZEM</v>
          </cell>
        </row>
        <row r="494">
          <cell r="B494" t="str">
            <v>D</v>
          </cell>
          <cell r="C494" t="str">
            <v>P</v>
          </cell>
          <cell r="D494">
            <v>9212193.292580672</v>
          </cell>
          <cell r="E494" t="str">
            <v>SKL_PRZYPIS_WYK</v>
          </cell>
          <cell r="F494" t="str">
            <v>PLAN</v>
          </cell>
          <cell r="G494" t="str">
            <v>09</v>
          </cell>
          <cell r="H494" t="str">
            <v>PKK</v>
          </cell>
          <cell r="I494" t="str">
            <v>RAZEM</v>
          </cell>
        </row>
        <row r="495">
          <cell r="B495" t="str">
            <v>D</v>
          </cell>
          <cell r="C495" t="str">
            <v>P</v>
          </cell>
          <cell r="D495">
            <v>166956.51352968806</v>
          </cell>
          <cell r="E495" t="str">
            <v>SKL_PRZYPIS_WYK</v>
          </cell>
          <cell r="F495" t="str">
            <v>PLAN</v>
          </cell>
          <cell r="G495" t="str">
            <v>09</v>
          </cell>
          <cell r="H495" t="str">
            <v>PSA</v>
          </cell>
          <cell r="I495" t="str">
            <v>RAZEM</v>
          </cell>
        </row>
        <row r="496">
          <cell r="B496" t="str">
            <v>D</v>
          </cell>
          <cell r="C496" t="str">
            <v>N</v>
          </cell>
          <cell r="D496">
            <v>2961960.4</v>
          </cell>
          <cell r="E496" t="str">
            <v>SKL_PRZYPIS_WYK</v>
          </cell>
          <cell r="F496" t="str">
            <v>PLAN</v>
          </cell>
          <cell r="G496" t="str">
            <v>10</v>
          </cell>
          <cell r="H496" t="str">
            <v>PKK</v>
          </cell>
          <cell r="I496" t="str">
            <v>RAZEM</v>
          </cell>
        </row>
        <row r="497">
          <cell r="B497" t="str">
            <v>D</v>
          </cell>
          <cell r="C497" t="str">
            <v>N</v>
          </cell>
          <cell r="D497">
            <v>109386</v>
          </cell>
          <cell r="E497" t="str">
            <v>SKL_PRZYPIS_WYK</v>
          </cell>
          <cell r="F497" t="str">
            <v>PLAN</v>
          </cell>
          <cell r="G497" t="str">
            <v>10</v>
          </cell>
          <cell r="H497" t="str">
            <v>PSA</v>
          </cell>
          <cell r="I497" t="str">
            <v>RAZEM</v>
          </cell>
        </row>
        <row r="498">
          <cell r="B498" t="str">
            <v>D</v>
          </cell>
          <cell r="C498" t="str">
            <v>P</v>
          </cell>
          <cell r="D498">
            <v>10281747.477853134</v>
          </cell>
          <cell r="E498" t="str">
            <v>SKL_PRZYPIS_WYK</v>
          </cell>
          <cell r="F498" t="str">
            <v>PLAN</v>
          </cell>
          <cell r="G498" t="str">
            <v>10</v>
          </cell>
          <cell r="H498" t="str">
            <v>PKK</v>
          </cell>
          <cell r="I498" t="str">
            <v>RAZEM</v>
          </cell>
        </row>
        <row r="499">
          <cell r="B499" t="str">
            <v>D</v>
          </cell>
          <cell r="C499" t="str">
            <v>P</v>
          </cell>
          <cell r="D499">
            <v>186236.6183164827</v>
          </cell>
          <cell r="E499" t="str">
            <v>SKL_PRZYPIS_WYK</v>
          </cell>
          <cell r="F499" t="str">
            <v>PLAN</v>
          </cell>
          <cell r="G499" t="str">
            <v>10</v>
          </cell>
          <cell r="H499" t="str">
            <v>PSA</v>
          </cell>
          <cell r="I499" t="str">
            <v>RAZEM</v>
          </cell>
        </row>
        <row r="500">
          <cell r="B500" t="str">
            <v>D</v>
          </cell>
          <cell r="C500" t="str">
            <v>N</v>
          </cell>
          <cell r="D500">
            <v>3557387.98</v>
          </cell>
          <cell r="E500" t="str">
            <v>SKL_PRZYPIS_WYK</v>
          </cell>
          <cell r="F500" t="str">
            <v>PLAN</v>
          </cell>
          <cell r="G500" t="str">
            <v>11</v>
          </cell>
          <cell r="H500" t="str">
            <v>PKK</v>
          </cell>
          <cell r="I500" t="str">
            <v>RAZEM</v>
          </cell>
        </row>
        <row r="501">
          <cell r="B501" t="str">
            <v>D</v>
          </cell>
          <cell r="C501" t="str">
            <v>N</v>
          </cell>
          <cell r="D501">
            <v>132224</v>
          </cell>
          <cell r="E501" t="str">
            <v>SKL_PRZYPIS_WYK</v>
          </cell>
          <cell r="F501" t="str">
            <v>PLAN</v>
          </cell>
          <cell r="G501" t="str">
            <v>11</v>
          </cell>
          <cell r="H501" t="str">
            <v>PSA</v>
          </cell>
          <cell r="I501" t="str">
            <v>RAZEM</v>
          </cell>
        </row>
        <row r="502">
          <cell r="B502" t="str">
            <v>D</v>
          </cell>
          <cell r="C502" t="str">
            <v>P</v>
          </cell>
          <cell r="D502">
            <v>11360173.651048046</v>
          </cell>
          <cell r="E502" t="str">
            <v>SKL_PRZYPIS_WYK</v>
          </cell>
          <cell r="F502" t="str">
            <v>PLAN</v>
          </cell>
          <cell r="G502" t="str">
            <v>11</v>
          </cell>
          <cell r="H502" t="str">
            <v>PKK</v>
          </cell>
          <cell r="I502" t="str">
            <v>RAZEM</v>
          </cell>
        </row>
        <row r="503">
          <cell r="B503" t="str">
            <v>D</v>
          </cell>
          <cell r="C503" t="str">
            <v>P</v>
          </cell>
          <cell r="D503">
            <v>205698.18979936335</v>
          </cell>
          <cell r="E503" t="str">
            <v>SKL_PRZYPIS_WYK</v>
          </cell>
          <cell r="F503" t="str">
            <v>PLAN</v>
          </cell>
          <cell r="G503" t="str">
            <v>11</v>
          </cell>
          <cell r="H503" t="str">
            <v>PSA</v>
          </cell>
          <cell r="I503" t="str">
            <v>RAZEM</v>
          </cell>
        </row>
        <row r="504">
          <cell r="B504" t="str">
            <v>D</v>
          </cell>
          <cell r="C504" t="str">
            <v>N</v>
          </cell>
          <cell r="D504">
            <v>4215488.16</v>
          </cell>
          <cell r="E504" t="str">
            <v>SKL_PRZYPIS_WYK</v>
          </cell>
          <cell r="F504" t="str">
            <v>PLAN</v>
          </cell>
          <cell r="G504" t="str">
            <v>12</v>
          </cell>
          <cell r="H504" t="str">
            <v>PKK</v>
          </cell>
          <cell r="I504" t="str">
            <v>RAZEM</v>
          </cell>
        </row>
        <row r="505">
          <cell r="B505" t="str">
            <v>D</v>
          </cell>
          <cell r="C505" t="str">
            <v>N</v>
          </cell>
          <cell r="D505">
            <v>157450</v>
          </cell>
          <cell r="E505" t="str">
            <v>SKL_PRZYPIS_WYK</v>
          </cell>
          <cell r="F505" t="str">
            <v>PLAN</v>
          </cell>
          <cell r="G505" t="str">
            <v>12</v>
          </cell>
          <cell r="H505" t="str">
            <v>PSA</v>
          </cell>
          <cell r="I505" t="str">
            <v>RAZEM</v>
          </cell>
        </row>
        <row r="506">
          <cell r="B506" t="str">
            <v>D</v>
          </cell>
          <cell r="C506" t="str">
            <v>P</v>
          </cell>
          <cell r="D506">
            <v>12453734.841902152</v>
          </cell>
          <cell r="E506" t="str">
            <v>SKL_PRZYPIS_WYK</v>
          </cell>
          <cell r="F506" t="str">
            <v>PLAN</v>
          </cell>
          <cell r="G506" t="str">
            <v>12</v>
          </cell>
          <cell r="H506" t="str">
            <v>PKK</v>
          </cell>
          <cell r="I506" t="str">
            <v>RAZEM</v>
          </cell>
        </row>
        <row r="507">
          <cell r="B507" t="str">
            <v>D</v>
          </cell>
          <cell r="C507" t="str">
            <v>P</v>
          </cell>
          <cell r="D507">
            <v>225341.3706448496</v>
          </cell>
          <cell r="E507" t="str">
            <v>SKL_PRZYPIS_WYK</v>
          </cell>
          <cell r="F507" t="str">
            <v>PLAN</v>
          </cell>
          <cell r="G507" t="str">
            <v>12</v>
          </cell>
          <cell r="H507" t="str">
            <v>PSA</v>
          </cell>
          <cell r="I507" t="str">
            <v>RAZEM</v>
          </cell>
        </row>
        <row r="508">
          <cell r="B508" t="str">
            <v>D</v>
          </cell>
          <cell r="D508">
            <v>1620999.1</v>
          </cell>
          <cell r="E508" t="str">
            <v>SKL_PRZYPIS_WYK</v>
          </cell>
          <cell r="F508" t="str">
            <v>PROGNOZA</v>
          </cell>
          <cell r="G508" t="str">
            <v>10</v>
          </cell>
          <cell r="H508" t="str">
            <v>PKK</v>
          </cell>
          <cell r="I508" t="str">
            <v>RAZEM</v>
          </cell>
        </row>
        <row r="509">
          <cell r="B509" t="str">
            <v>D</v>
          </cell>
          <cell r="D509">
            <v>31580.8</v>
          </cell>
          <cell r="E509" t="str">
            <v>SKL_PRZYPIS_WYK</v>
          </cell>
          <cell r="F509" t="str">
            <v>PROGNOZA</v>
          </cell>
          <cell r="G509" t="str">
            <v>10</v>
          </cell>
          <cell r="H509" t="str">
            <v>PSA</v>
          </cell>
          <cell r="I509" t="str">
            <v>RAZEM</v>
          </cell>
        </row>
        <row r="510">
          <cell r="B510" t="str">
            <v>D</v>
          </cell>
          <cell r="C510" t="str">
            <v>N</v>
          </cell>
          <cell r="D510">
            <v>1851936.869806904</v>
          </cell>
          <cell r="E510" t="str">
            <v>SKL_PRZYPIS_WYK</v>
          </cell>
          <cell r="F510" t="str">
            <v>PROGNOZA</v>
          </cell>
          <cell r="G510" t="str">
            <v>10</v>
          </cell>
          <cell r="H510" t="str">
            <v>PKK</v>
          </cell>
          <cell r="I510" t="str">
            <v>RAZEM</v>
          </cell>
        </row>
        <row r="511">
          <cell r="B511" t="str">
            <v>D</v>
          </cell>
          <cell r="C511" t="str">
            <v>N</v>
          </cell>
          <cell r="D511">
            <v>27440.3</v>
          </cell>
          <cell r="E511" t="str">
            <v>SKL_PRZYPIS_WYK</v>
          </cell>
          <cell r="F511" t="str">
            <v>PROGNOZA</v>
          </cell>
          <cell r="G511" t="str">
            <v>10</v>
          </cell>
          <cell r="H511" t="str">
            <v>PSA</v>
          </cell>
          <cell r="I511" t="str">
            <v>RAZEM</v>
          </cell>
        </row>
        <row r="512">
          <cell r="B512" t="str">
            <v>D</v>
          </cell>
          <cell r="C512" t="str">
            <v>P</v>
          </cell>
          <cell r="D512">
            <v>6872896.72694853</v>
          </cell>
          <cell r="E512" t="str">
            <v>SKL_PRZYPIS_WYK</v>
          </cell>
          <cell r="F512" t="str">
            <v>PROGNOZA</v>
          </cell>
          <cell r="G512" t="str">
            <v>10</v>
          </cell>
          <cell r="H512" t="str">
            <v>PKK</v>
          </cell>
          <cell r="I512" t="str">
            <v>RAZEM</v>
          </cell>
        </row>
        <row r="513">
          <cell r="B513" t="str">
            <v>D</v>
          </cell>
          <cell r="C513" t="str">
            <v>P</v>
          </cell>
          <cell r="D513">
            <v>209185.4075279925</v>
          </cell>
          <cell r="E513" t="str">
            <v>SKL_PRZYPIS_WYK</v>
          </cell>
          <cell r="F513" t="str">
            <v>PROGNOZA</v>
          </cell>
          <cell r="G513" t="str">
            <v>10</v>
          </cell>
          <cell r="H513" t="str">
            <v>PSA</v>
          </cell>
          <cell r="I513" t="str">
            <v>RAZEM</v>
          </cell>
        </row>
        <row r="514">
          <cell r="B514" t="str">
            <v>D</v>
          </cell>
          <cell r="D514">
            <v>1620999.1</v>
          </cell>
          <cell r="E514" t="str">
            <v>SKL_PRZYPIS_WYK</v>
          </cell>
          <cell r="F514" t="str">
            <v>PROGNOZA</v>
          </cell>
          <cell r="G514" t="str">
            <v>11</v>
          </cell>
          <cell r="H514" t="str">
            <v>PKK</v>
          </cell>
          <cell r="I514" t="str">
            <v>RAZEM</v>
          </cell>
        </row>
        <row r="515">
          <cell r="B515" t="str">
            <v>D</v>
          </cell>
          <cell r="D515">
            <v>31580.8</v>
          </cell>
          <cell r="E515" t="str">
            <v>SKL_PRZYPIS_WYK</v>
          </cell>
          <cell r="F515" t="str">
            <v>PROGNOZA</v>
          </cell>
          <cell r="G515" t="str">
            <v>11</v>
          </cell>
          <cell r="H515" t="str">
            <v>PSA</v>
          </cell>
          <cell r="I515" t="str">
            <v>RAZEM</v>
          </cell>
        </row>
        <row r="516">
          <cell r="B516" t="str">
            <v>D</v>
          </cell>
          <cell r="C516" t="str">
            <v>N</v>
          </cell>
          <cell r="D516">
            <v>2074948.3430953538</v>
          </cell>
          <cell r="E516" t="str">
            <v>SKL_PRZYPIS_WYK</v>
          </cell>
          <cell r="F516" t="str">
            <v>PROGNOZA</v>
          </cell>
          <cell r="G516" t="str">
            <v>11</v>
          </cell>
          <cell r="H516" t="str">
            <v>PKK</v>
          </cell>
          <cell r="I516" t="str">
            <v>RAZEM</v>
          </cell>
        </row>
        <row r="517">
          <cell r="B517" t="str">
            <v>D</v>
          </cell>
          <cell r="C517" t="str">
            <v>N</v>
          </cell>
          <cell r="D517">
            <v>31808.3</v>
          </cell>
          <cell r="E517" t="str">
            <v>SKL_PRZYPIS_WYK</v>
          </cell>
          <cell r="F517" t="str">
            <v>PROGNOZA</v>
          </cell>
          <cell r="G517" t="str">
            <v>11</v>
          </cell>
          <cell r="H517" t="str">
            <v>PSA</v>
          </cell>
          <cell r="I517" t="str">
            <v>RAZEM</v>
          </cell>
        </row>
        <row r="518">
          <cell r="B518" t="str">
            <v>D</v>
          </cell>
          <cell r="C518" t="str">
            <v>P</v>
          </cell>
          <cell r="D518">
            <v>7635092.081653567</v>
          </cell>
          <cell r="E518" t="str">
            <v>SKL_PRZYPIS_WYK</v>
          </cell>
          <cell r="F518" t="str">
            <v>PROGNOZA</v>
          </cell>
          <cell r="G518" t="str">
            <v>11</v>
          </cell>
          <cell r="H518" t="str">
            <v>PKK</v>
          </cell>
          <cell r="I518" t="str">
            <v>RAZEM</v>
          </cell>
        </row>
        <row r="519">
          <cell r="B519" t="str">
            <v>D</v>
          </cell>
          <cell r="C519" t="str">
            <v>P</v>
          </cell>
          <cell r="D519">
            <v>227354.44248806592</v>
          </cell>
          <cell r="E519" t="str">
            <v>SKL_PRZYPIS_WYK</v>
          </cell>
          <cell r="F519" t="str">
            <v>PROGNOZA</v>
          </cell>
          <cell r="G519" t="str">
            <v>11</v>
          </cell>
          <cell r="H519" t="str">
            <v>PSA</v>
          </cell>
          <cell r="I519" t="str">
            <v>RAZEM</v>
          </cell>
        </row>
        <row r="520">
          <cell r="B520" t="str">
            <v>D</v>
          </cell>
          <cell r="D520">
            <v>1620999.1</v>
          </cell>
          <cell r="E520" t="str">
            <v>SKL_PRZYPIS_WYK</v>
          </cell>
          <cell r="F520" t="str">
            <v>PROGNOZA</v>
          </cell>
          <cell r="G520" t="str">
            <v>12</v>
          </cell>
          <cell r="H520" t="str">
            <v>PKK</v>
          </cell>
          <cell r="I520" t="str">
            <v>RAZEM</v>
          </cell>
        </row>
        <row r="521">
          <cell r="B521" t="str">
            <v>D</v>
          </cell>
          <cell r="D521">
            <v>31580.8</v>
          </cell>
          <cell r="E521" t="str">
            <v>SKL_PRZYPIS_WYK</v>
          </cell>
          <cell r="F521" t="str">
            <v>PROGNOZA</v>
          </cell>
          <cell r="G521" t="str">
            <v>12</v>
          </cell>
          <cell r="H521" t="str">
            <v>PSA</v>
          </cell>
          <cell r="I521" t="str">
            <v>RAZEM</v>
          </cell>
        </row>
        <row r="522">
          <cell r="B522" t="str">
            <v>D</v>
          </cell>
          <cell r="C522" t="str">
            <v>N</v>
          </cell>
          <cell r="D522">
            <v>2298128.7420268087</v>
          </cell>
          <cell r="E522" t="str">
            <v>SKL_PRZYPIS_WYK</v>
          </cell>
          <cell r="F522" t="str">
            <v>PROGNOZA</v>
          </cell>
          <cell r="G522" t="str">
            <v>12</v>
          </cell>
          <cell r="H522" t="str">
            <v>PKK</v>
          </cell>
          <cell r="I522" t="str">
            <v>RAZEM</v>
          </cell>
        </row>
        <row r="523">
          <cell r="B523" t="str">
            <v>D</v>
          </cell>
          <cell r="C523" t="str">
            <v>N</v>
          </cell>
          <cell r="D523">
            <v>36512.3</v>
          </cell>
          <cell r="E523" t="str">
            <v>SKL_PRZYPIS_WYK</v>
          </cell>
          <cell r="F523" t="str">
            <v>PROGNOZA</v>
          </cell>
          <cell r="G523" t="str">
            <v>12</v>
          </cell>
          <cell r="H523" t="str">
            <v>PSA</v>
          </cell>
          <cell r="I523" t="str">
            <v>RAZEM</v>
          </cell>
        </row>
        <row r="524">
          <cell r="B524" t="str">
            <v>D</v>
          </cell>
          <cell r="C524" t="str">
            <v>P</v>
          </cell>
          <cell r="D524">
            <v>8395535.284363214</v>
          </cell>
          <cell r="E524" t="str">
            <v>SKL_PRZYPIS_WYK</v>
          </cell>
          <cell r="F524" t="str">
            <v>PROGNOZA</v>
          </cell>
          <cell r="G524" t="str">
            <v>12</v>
          </cell>
          <cell r="H524" t="str">
            <v>PKK</v>
          </cell>
          <cell r="I524" t="str">
            <v>RAZEM</v>
          </cell>
        </row>
        <row r="525">
          <cell r="B525" t="str">
            <v>D</v>
          </cell>
          <cell r="C525" t="str">
            <v>P</v>
          </cell>
          <cell r="D525">
            <v>245541.23962301324</v>
          </cell>
          <cell r="E525" t="str">
            <v>SKL_PRZYPIS_WYK</v>
          </cell>
          <cell r="F525" t="str">
            <v>PROGNOZA</v>
          </cell>
          <cell r="G525" t="str">
            <v>12</v>
          </cell>
          <cell r="H525" t="str">
            <v>PSA</v>
          </cell>
          <cell r="I525" t="str">
            <v>RAZEM</v>
          </cell>
        </row>
        <row r="526">
          <cell r="B526" t="str">
            <v>D</v>
          </cell>
          <cell r="D526">
            <v>48498.5</v>
          </cell>
          <cell r="E526" t="str">
            <v>SKL_PRZYPIS_WYK</v>
          </cell>
          <cell r="F526" t="str">
            <v>WYK_POP</v>
          </cell>
          <cell r="G526" t="str">
            <v>01</v>
          </cell>
          <cell r="H526" t="str">
            <v>PKK</v>
          </cell>
          <cell r="I526" t="str">
            <v>RAZEM</v>
          </cell>
        </row>
        <row r="527">
          <cell r="B527" t="str">
            <v>D</v>
          </cell>
          <cell r="C527" t="str">
            <v>N</v>
          </cell>
          <cell r="D527">
            <v>48498.5</v>
          </cell>
          <cell r="E527" t="str">
            <v>SKL_PRZYPIS_WYK</v>
          </cell>
          <cell r="F527" t="str">
            <v>WYK_POP</v>
          </cell>
          <cell r="G527" t="str">
            <v>01</v>
          </cell>
          <cell r="H527" t="str">
            <v>PKK</v>
          </cell>
          <cell r="I527" t="str">
            <v>RAZEM</v>
          </cell>
        </row>
        <row r="528">
          <cell r="B528" t="str">
            <v>D</v>
          </cell>
          <cell r="C528" t="str">
            <v>P</v>
          </cell>
          <cell r="D528">
            <v>650640.15</v>
          </cell>
          <cell r="E528" t="str">
            <v>SKL_PRZYPIS_WYK</v>
          </cell>
          <cell r="F528" t="str">
            <v>WYK_POP</v>
          </cell>
          <cell r="G528" t="str">
            <v>01</v>
          </cell>
          <cell r="H528" t="str">
            <v>PKK</v>
          </cell>
          <cell r="I528" t="str">
            <v>RAZEM</v>
          </cell>
        </row>
        <row r="529">
          <cell r="B529" t="str">
            <v>D</v>
          </cell>
          <cell r="C529" t="str">
            <v>P</v>
          </cell>
          <cell r="D529">
            <v>21213.1</v>
          </cell>
          <cell r="E529" t="str">
            <v>SKL_PRZYPIS_WYK</v>
          </cell>
          <cell r="F529" t="str">
            <v>WYK_POP</v>
          </cell>
          <cell r="G529" t="str">
            <v>01</v>
          </cell>
          <cell r="H529" t="str">
            <v>PSA</v>
          </cell>
          <cell r="I529" t="str">
            <v>RAZEM</v>
          </cell>
        </row>
        <row r="530">
          <cell r="B530" t="str">
            <v>D</v>
          </cell>
          <cell r="D530">
            <v>126220.4</v>
          </cell>
          <cell r="E530" t="str">
            <v>SKL_PRZYPIS_WYK</v>
          </cell>
          <cell r="F530" t="str">
            <v>WYK_POP</v>
          </cell>
          <cell r="G530" t="str">
            <v>02</v>
          </cell>
          <cell r="H530" t="str">
            <v>PKK</v>
          </cell>
          <cell r="I530" t="str">
            <v>RAZEM</v>
          </cell>
        </row>
        <row r="531">
          <cell r="B531" t="str">
            <v>D</v>
          </cell>
          <cell r="C531" t="str">
            <v>N</v>
          </cell>
          <cell r="D531">
            <v>126220.4</v>
          </cell>
          <cell r="E531" t="str">
            <v>SKL_PRZYPIS_WYK</v>
          </cell>
          <cell r="F531" t="str">
            <v>WYK_POP</v>
          </cell>
          <cell r="G531" t="str">
            <v>02</v>
          </cell>
          <cell r="H531" t="str">
            <v>PKK</v>
          </cell>
          <cell r="I531" t="str">
            <v>RAZEM</v>
          </cell>
        </row>
        <row r="532">
          <cell r="B532" t="str">
            <v>D</v>
          </cell>
          <cell r="C532" t="str">
            <v>P</v>
          </cell>
          <cell r="D532">
            <v>1311584.01</v>
          </cell>
          <cell r="E532" t="str">
            <v>SKL_PRZYPIS_WYK</v>
          </cell>
          <cell r="F532" t="str">
            <v>WYK_POP</v>
          </cell>
          <cell r="G532" t="str">
            <v>02</v>
          </cell>
          <cell r="H532" t="str">
            <v>PKK</v>
          </cell>
          <cell r="I532" t="str">
            <v>RAZEM</v>
          </cell>
        </row>
        <row r="533">
          <cell r="B533" t="str">
            <v>D</v>
          </cell>
          <cell r="C533" t="str">
            <v>P</v>
          </cell>
          <cell r="D533">
            <v>42227.8</v>
          </cell>
          <cell r="E533" t="str">
            <v>SKL_PRZYPIS_WYK</v>
          </cell>
          <cell r="F533" t="str">
            <v>WYK_POP</v>
          </cell>
          <cell r="G533" t="str">
            <v>02</v>
          </cell>
          <cell r="H533" t="str">
            <v>PSA</v>
          </cell>
          <cell r="I533" t="str">
            <v>RAZEM</v>
          </cell>
        </row>
        <row r="534">
          <cell r="B534" t="str">
            <v>D</v>
          </cell>
          <cell r="D534">
            <v>239792.6</v>
          </cell>
          <cell r="E534" t="str">
            <v>SKL_PRZYPIS_WYK</v>
          </cell>
          <cell r="F534" t="str">
            <v>WYK_POP</v>
          </cell>
          <cell r="G534" t="str">
            <v>03</v>
          </cell>
          <cell r="H534" t="str">
            <v>PKK</v>
          </cell>
          <cell r="I534" t="str">
            <v>RAZEM</v>
          </cell>
        </row>
        <row r="535">
          <cell r="B535" t="str">
            <v>D</v>
          </cell>
          <cell r="D535">
            <v>4221.9</v>
          </cell>
          <cell r="E535" t="str">
            <v>SKL_PRZYPIS_WYK</v>
          </cell>
          <cell r="F535" t="str">
            <v>WYK_POP</v>
          </cell>
          <cell r="G535" t="str">
            <v>03</v>
          </cell>
          <cell r="H535" t="str">
            <v>PSA</v>
          </cell>
          <cell r="I535" t="str">
            <v>RAZEM</v>
          </cell>
        </row>
        <row r="536">
          <cell r="B536" t="str">
            <v>D</v>
          </cell>
          <cell r="C536" t="str">
            <v>N</v>
          </cell>
          <cell r="D536">
            <v>241047.5</v>
          </cell>
          <cell r="E536" t="str">
            <v>SKL_PRZYPIS_WYK</v>
          </cell>
          <cell r="F536" t="str">
            <v>WYK_POP</v>
          </cell>
          <cell r="G536" t="str">
            <v>03</v>
          </cell>
          <cell r="H536" t="str">
            <v>PKK</v>
          </cell>
          <cell r="I536" t="str">
            <v>RAZEM</v>
          </cell>
        </row>
        <row r="537">
          <cell r="B537" t="str">
            <v>D</v>
          </cell>
          <cell r="C537" t="str">
            <v>N</v>
          </cell>
          <cell r="D537">
            <v>2967</v>
          </cell>
          <cell r="E537" t="str">
            <v>SKL_PRZYPIS_WYK</v>
          </cell>
          <cell r="F537" t="str">
            <v>WYK_POP</v>
          </cell>
          <cell r="G537" t="str">
            <v>03</v>
          </cell>
          <cell r="H537" t="str">
            <v>PSA</v>
          </cell>
          <cell r="I537" t="str">
            <v>RAZEM</v>
          </cell>
        </row>
        <row r="538">
          <cell r="B538" t="str">
            <v>D</v>
          </cell>
          <cell r="C538" t="str">
            <v>P</v>
          </cell>
          <cell r="D538">
            <v>2009724.66</v>
          </cell>
          <cell r="E538" t="str">
            <v>SKL_PRZYPIS_WYK</v>
          </cell>
          <cell r="F538" t="str">
            <v>WYK_POP</v>
          </cell>
          <cell r="G538" t="str">
            <v>03</v>
          </cell>
          <cell r="H538" t="str">
            <v>PKK</v>
          </cell>
          <cell r="I538" t="str">
            <v>RAZEM</v>
          </cell>
        </row>
        <row r="539">
          <cell r="B539" t="str">
            <v>D</v>
          </cell>
          <cell r="C539" t="str">
            <v>P</v>
          </cell>
          <cell r="D539">
            <v>60417.1</v>
          </cell>
          <cell r="E539" t="str">
            <v>SKL_PRZYPIS_WYK</v>
          </cell>
          <cell r="F539" t="str">
            <v>WYK_POP</v>
          </cell>
          <cell r="G539" t="str">
            <v>03</v>
          </cell>
          <cell r="H539" t="str">
            <v>PSA</v>
          </cell>
          <cell r="I539" t="str">
            <v>RAZEM</v>
          </cell>
        </row>
        <row r="540">
          <cell r="B540" t="str">
            <v>D</v>
          </cell>
          <cell r="D540">
            <v>372735.4</v>
          </cell>
          <cell r="E540" t="str">
            <v>SKL_PRZYPIS_WYK</v>
          </cell>
          <cell r="F540" t="str">
            <v>WYK_POP</v>
          </cell>
          <cell r="G540" t="str">
            <v>04</v>
          </cell>
          <cell r="H540" t="str">
            <v>PKK</v>
          </cell>
          <cell r="I540" t="str">
            <v>RAZEM</v>
          </cell>
        </row>
        <row r="541">
          <cell r="B541" t="str">
            <v>D</v>
          </cell>
          <cell r="D541">
            <v>7034</v>
          </cell>
          <cell r="E541" t="str">
            <v>SKL_PRZYPIS_WYK</v>
          </cell>
          <cell r="F541" t="str">
            <v>WYK_POP</v>
          </cell>
          <cell r="G541" t="str">
            <v>04</v>
          </cell>
          <cell r="H541" t="str">
            <v>PSA</v>
          </cell>
          <cell r="I541" t="str">
            <v>RAZEM</v>
          </cell>
        </row>
        <row r="542">
          <cell r="B542" t="str">
            <v>D</v>
          </cell>
          <cell r="C542" t="str">
            <v>N</v>
          </cell>
          <cell r="D542">
            <v>374705.7</v>
          </cell>
          <cell r="E542" t="str">
            <v>SKL_PRZYPIS_WYK</v>
          </cell>
          <cell r="F542" t="str">
            <v>WYK_POP</v>
          </cell>
          <cell r="G542" t="str">
            <v>04</v>
          </cell>
          <cell r="H542" t="str">
            <v>PKK</v>
          </cell>
          <cell r="I542" t="str">
            <v>RAZEM</v>
          </cell>
        </row>
        <row r="543">
          <cell r="B543" t="str">
            <v>D</v>
          </cell>
          <cell r="C543" t="str">
            <v>N</v>
          </cell>
          <cell r="D543">
            <v>5063.7</v>
          </cell>
          <cell r="E543" t="str">
            <v>SKL_PRZYPIS_WYK</v>
          </cell>
          <cell r="F543" t="str">
            <v>WYK_POP</v>
          </cell>
          <cell r="G543" t="str">
            <v>04</v>
          </cell>
          <cell r="H543" t="str">
            <v>PSA</v>
          </cell>
          <cell r="I543" t="str">
            <v>RAZEM</v>
          </cell>
        </row>
        <row r="544">
          <cell r="B544" t="str">
            <v>D</v>
          </cell>
          <cell r="C544" t="str">
            <v>P</v>
          </cell>
          <cell r="D544">
            <v>2719962.91</v>
          </cell>
          <cell r="E544" t="str">
            <v>SKL_PRZYPIS_WYK</v>
          </cell>
          <cell r="F544" t="str">
            <v>WYK_POP</v>
          </cell>
          <cell r="G544" t="str">
            <v>04</v>
          </cell>
          <cell r="H544" t="str">
            <v>PKK</v>
          </cell>
          <cell r="I544" t="str">
            <v>RAZEM</v>
          </cell>
        </row>
        <row r="545">
          <cell r="B545" t="str">
            <v>D</v>
          </cell>
          <cell r="C545" t="str">
            <v>P</v>
          </cell>
          <cell r="D545">
            <v>81061.2</v>
          </cell>
          <cell r="E545" t="str">
            <v>SKL_PRZYPIS_WYK</v>
          </cell>
          <cell r="F545" t="str">
            <v>WYK_POP</v>
          </cell>
          <cell r="G545" t="str">
            <v>04</v>
          </cell>
          <cell r="H545" t="str">
            <v>PSA</v>
          </cell>
          <cell r="I545" t="str">
            <v>RAZEM</v>
          </cell>
        </row>
        <row r="546">
          <cell r="B546" t="str">
            <v>D</v>
          </cell>
          <cell r="D546">
            <v>520190.5</v>
          </cell>
          <cell r="E546" t="str">
            <v>SKL_PRZYPIS_WYK</v>
          </cell>
          <cell r="F546" t="str">
            <v>WYK_POP</v>
          </cell>
          <cell r="G546" t="str">
            <v>05</v>
          </cell>
          <cell r="H546" t="str">
            <v>PKK</v>
          </cell>
          <cell r="I546" t="str">
            <v>RAZEM</v>
          </cell>
        </row>
        <row r="547">
          <cell r="B547" t="str">
            <v>D</v>
          </cell>
          <cell r="D547">
            <v>11013.5</v>
          </cell>
          <cell r="E547" t="str">
            <v>SKL_PRZYPIS_WYK</v>
          </cell>
          <cell r="F547" t="str">
            <v>WYK_POP</v>
          </cell>
          <cell r="G547" t="str">
            <v>05</v>
          </cell>
          <cell r="H547" t="str">
            <v>PSA</v>
          </cell>
          <cell r="I547" t="str">
            <v>RAZEM</v>
          </cell>
        </row>
        <row r="548">
          <cell r="B548" t="str">
            <v>D</v>
          </cell>
          <cell r="C548" t="str">
            <v>N</v>
          </cell>
          <cell r="D548">
            <v>523174.4</v>
          </cell>
          <cell r="E548" t="str">
            <v>SKL_PRZYPIS_WYK</v>
          </cell>
          <cell r="F548" t="str">
            <v>WYK_POP</v>
          </cell>
          <cell r="G548" t="str">
            <v>05</v>
          </cell>
          <cell r="H548" t="str">
            <v>PKK</v>
          </cell>
          <cell r="I548" t="str">
            <v>RAZEM</v>
          </cell>
        </row>
        <row r="549">
          <cell r="B549" t="str">
            <v>D</v>
          </cell>
          <cell r="C549" t="str">
            <v>N</v>
          </cell>
          <cell r="D549">
            <v>8029.6</v>
          </cell>
          <cell r="E549" t="str">
            <v>SKL_PRZYPIS_WYK</v>
          </cell>
          <cell r="F549" t="str">
            <v>WYK_POP</v>
          </cell>
          <cell r="G549" t="str">
            <v>05</v>
          </cell>
          <cell r="H549" t="str">
            <v>PSA</v>
          </cell>
          <cell r="I549" t="str">
            <v>RAZEM</v>
          </cell>
        </row>
        <row r="550">
          <cell r="B550" t="str">
            <v>D</v>
          </cell>
          <cell r="C550" t="str">
            <v>P</v>
          </cell>
          <cell r="D550">
            <v>3462721.61</v>
          </cell>
          <cell r="E550" t="str">
            <v>SKL_PRZYPIS_WYK</v>
          </cell>
          <cell r="F550" t="str">
            <v>WYK_POP</v>
          </cell>
          <cell r="G550" t="str">
            <v>05</v>
          </cell>
          <cell r="H550" t="str">
            <v>PKK</v>
          </cell>
          <cell r="I550" t="str">
            <v>RAZEM</v>
          </cell>
        </row>
        <row r="551">
          <cell r="B551" t="str">
            <v>D</v>
          </cell>
          <cell r="C551" t="str">
            <v>P</v>
          </cell>
          <cell r="D551">
            <v>103407.1</v>
          </cell>
          <cell r="E551" t="str">
            <v>SKL_PRZYPIS_WYK</v>
          </cell>
          <cell r="F551" t="str">
            <v>WYK_POP</v>
          </cell>
          <cell r="G551" t="str">
            <v>05</v>
          </cell>
          <cell r="H551" t="str">
            <v>PSA</v>
          </cell>
          <cell r="I551" t="str">
            <v>RAZEM</v>
          </cell>
        </row>
        <row r="552">
          <cell r="B552" t="str">
            <v>D</v>
          </cell>
          <cell r="D552">
            <v>725666.7</v>
          </cell>
          <cell r="E552" t="str">
            <v>SKL_PRZYPIS_WYK</v>
          </cell>
          <cell r="F552" t="str">
            <v>WYK_POP</v>
          </cell>
          <cell r="G552" t="str">
            <v>06</v>
          </cell>
          <cell r="H552" t="str">
            <v>PKK</v>
          </cell>
          <cell r="I552" t="str">
            <v>RAZEM</v>
          </cell>
        </row>
        <row r="553">
          <cell r="B553" t="str">
            <v>D</v>
          </cell>
          <cell r="D553">
            <v>15663.6</v>
          </cell>
          <cell r="E553" t="str">
            <v>SKL_PRZYPIS_WYK</v>
          </cell>
          <cell r="F553" t="str">
            <v>WYK_POP</v>
          </cell>
          <cell r="G553" t="str">
            <v>06</v>
          </cell>
          <cell r="H553" t="str">
            <v>PSA</v>
          </cell>
          <cell r="I553" t="str">
            <v>RAZEM</v>
          </cell>
        </row>
        <row r="554">
          <cell r="B554" t="str">
            <v>D</v>
          </cell>
          <cell r="C554" t="str">
            <v>N</v>
          </cell>
          <cell r="D554">
            <v>730189.1</v>
          </cell>
          <cell r="E554" t="str">
            <v>SKL_PRZYPIS_WYK</v>
          </cell>
          <cell r="F554" t="str">
            <v>WYK_POP</v>
          </cell>
          <cell r="G554" t="str">
            <v>06</v>
          </cell>
          <cell r="H554" t="str">
            <v>PKK</v>
          </cell>
          <cell r="I554" t="str">
            <v>RAZEM</v>
          </cell>
        </row>
        <row r="555">
          <cell r="B555" t="str">
            <v>D</v>
          </cell>
          <cell r="C555" t="str">
            <v>N</v>
          </cell>
          <cell r="D555">
            <v>11141.2</v>
          </cell>
          <cell r="E555" t="str">
            <v>SKL_PRZYPIS_WYK</v>
          </cell>
          <cell r="F555" t="str">
            <v>WYK_POP</v>
          </cell>
          <cell r="G555" t="str">
            <v>06</v>
          </cell>
          <cell r="H555" t="str">
            <v>PSA</v>
          </cell>
          <cell r="I555" t="str">
            <v>RAZEM</v>
          </cell>
        </row>
        <row r="556">
          <cell r="B556" t="str">
            <v>D</v>
          </cell>
          <cell r="C556" t="str">
            <v>P</v>
          </cell>
          <cell r="D556">
            <v>4188298.51</v>
          </cell>
          <cell r="E556" t="str">
            <v>SKL_PRZYPIS_WYK</v>
          </cell>
          <cell r="F556" t="str">
            <v>WYK_POP</v>
          </cell>
          <cell r="G556" t="str">
            <v>06</v>
          </cell>
          <cell r="H556" t="str">
            <v>PKK</v>
          </cell>
          <cell r="I556" t="str">
            <v>RAZEM</v>
          </cell>
        </row>
        <row r="557">
          <cell r="B557" t="str">
            <v>D</v>
          </cell>
          <cell r="C557" t="str">
            <v>P</v>
          </cell>
          <cell r="D557">
            <v>124698</v>
          </cell>
          <cell r="E557" t="str">
            <v>SKL_PRZYPIS_WYK</v>
          </cell>
          <cell r="F557" t="str">
            <v>WYK_POP</v>
          </cell>
          <cell r="G557" t="str">
            <v>06</v>
          </cell>
          <cell r="H557" t="str">
            <v>PSA</v>
          </cell>
          <cell r="I557" t="str">
            <v>RAZEM</v>
          </cell>
        </row>
        <row r="558">
          <cell r="B558" t="str">
            <v>D</v>
          </cell>
          <cell r="D558">
            <v>992032.8</v>
          </cell>
          <cell r="E558" t="str">
            <v>SKL_PRZYPIS_WYK</v>
          </cell>
          <cell r="F558" t="str">
            <v>WYK_POP</v>
          </cell>
          <cell r="G558" t="str">
            <v>07</v>
          </cell>
          <cell r="H558" t="str">
            <v>PKK</v>
          </cell>
          <cell r="I558" t="str">
            <v>RAZEM</v>
          </cell>
        </row>
        <row r="559">
          <cell r="B559" t="str">
            <v>D</v>
          </cell>
          <cell r="D559">
            <v>20661.8</v>
          </cell>
          <cell r="E559" t="str">
            <v>SKL_PRZYPIS_WYK</v>
          </cell>
          <cell r="F559" t="str">
            <v>WYK_POP</v>
          </cell>
          <cell r="G559" t="str">
            <v>07</v>
          </cell>
          <cell r="H559" t="str">
            <v>PSA</v>
          </cell>
          <cell r="I559" t="str">
            <v>RAZEM</v>
          </cell>
        </row>
        <row r="560">
          <cell r="B560" t="str">
            <v>D</v>
          </cell>
          <cell r="C560" t="str">
            <v>N</v>
          </cell>
          <cell r="D560">
            <v>998246.7</v>
          </cell>
          <cell r="E560" t="str">
            <v>SKL_PRZYPIS_WYK</v>
          </cell>
          <cell r="F560" t="str">
            <v>WYK_POP</v>
          </cell>
          <cell r="G560" t="str">
            <v>07</v>
          </cell>
          <cell r="H560" t="str">
            <v>PKK</v>
          </cell>
          <cell r="I560" t="str">
            <v>RAZEM</v>
          </cell>
        </row>
        <row r="561">
          <cell r="B561" t="str">
            <v>D</v>
          </cell>
          <cell r="C561" t="str">
            <v>N</v>
          </cell>
          <cell r="D561">
            <v>14447.9</v>
          </cell>
          <cell r="E561" t="str">
            <v>SKL_PRZYPIS_WYK</v>
          </cell>
          <cell r="F561" t="str">
            <v>WYK_POP</v>
          </cell>
          <cell r="G561" t="str">
            <v>07</v>
          </cell>
          <cell r="H561" t="str">
            <v>PSA</v>
          </cell>
          <cell r="I561" t="str">
            <v>RAZEM</v>
          </cell>
        </row>
        <row r="562">
          <cell r="B562" t="str">
            <v>D</v>
          </cell>
          <cell r="C562" t="str">
            <v>P</v>
          </cell>
          <cell r="D562">
            <v>4846954.37</v>
          </cell>
          <cell r="E562" t="str">
            <v>SKL_PRZYPIS_WYK</v>
          </cell>
          <cell r="F562" t="str">
            <v>WYK_POP</v>
          </cell>
          <cell r="G562" t="str">
            <v>07</v>
          </cell>
          <cell r="H562" t="str">
            <v>PKK</v>
          </cell>
          <cell r="I562" t="str">
            <v>RAZEM</v>
          </cell>
        </row>
        <row r="563">
          <cell r="B563" t="str">
            <v>D</v>
          </cell>
          <cell r="C563" t="str">
            <v>P</v>
          </cell>
          <cell r="D563">
            <v>146931.6</v>
          </cell>
          <cell r="E563" t="str">
            <v>SKL_PRZYPIS_WYK</v>
          </cell>
          <cell r="F563" t="str">
            <v>WYK_POP</v>
          </cell>
          <cell r="G563" t="str">
            <v>07</v>
          </cell>
          <cell r="H563" t="str">
            <v>PSA</v>
          </cell>
          <cell r="I563" t="str">
            <v>RAZEM</v>
          </cell>
        </row>
        <row r="564">
          <cell r="B564" t="str">
            <v>D</v>
          </cell>
          <cell r="D564">
            <v>1371797.3</v>
          </cell>
          <cell r="E564" t="str">
            <v>SKL_PRZYPIS_WYK</v>
          </cell>
          <cell r="F564" t="str">
            <v>WYK_POP</v>
          </cell>
          <cell r="G564" t="str">
            <v>08</v>
          </cell>
          <cell r="H564" t="str">
            <v>PKK</v>
          </cell>
          <cell r="I564" t="str">
            <v>RAZEM</v>
          </cell>
        </row>
        <row r="565">
          <cell r="B565" t="str">
            <v>D</v>
          </cell>
          <cell r="D565">
            <v>26101.6</v>
          </cell>
          <cell r="E565" t="str">
            <v>SKL_PRZYPIS_WYK</v>
          </cell>
          <cell r="F565" t="str">
            <v>WYK_POP</v>
          </cell>
          <cell r="G565" t="str">
            <v>08</v>
          </cell>
          <cell r="H565" t="str">
            <v>PSA</v>
          </cell>
          <cell r="I565" t="str">
            <v>RAZEM</v>
          </cell>
        </row>
        <row r="566">
          <cell r="B566" t="str">
            <v>D</v>
          </cell>
          <cell r="C566" t="str">
            <v>N</v>
          </cell>
          <cell r="D566">
            <v>1379264.4</v>
          </cell>
          <cell r="E566" t="str">
            <v>SKL_PRZYPIS_WYK</v>
          </cell>
          <cell r="F566" t="str">
            <v>WYK_POP</v>
          </cell>
          <cell r="G566" t="str">
            <v>08</v>
          </cell>
          <cell r="H566" t="str">
            <v>PKK</v>
          </cell>
          <cell r="I566" t="str">
            <v>RAZEM</v>
          </cell>
        </row>
        <row r="567">
          <cell r="B567" t="str">
            <v>D</v>
          </cell>
          <cell r="C567" t="str">
            <v>N</v>
          </cell>
          <cell r="D567">
            <v>18634.5</v>
          </cell>
          <cell r="E567" t="str">
            <v>SKL_PRZYPIS_WYK</v>
          </cell>
          <cell r="F567" t="str">
            <v>WYK_POP</v>
          </cell>
          <cell r="G567" t="str">
            <v>08</v>
          </cell>
          <cell r="H567" t="str">
            <v>PSA</v>
          </cell>
          <cell r="I567" t="str">
            <v>RAZEM</v>
          </cell>
        </row>
        <row r="568">
          <cell r="B568" t="str">
            <v>D</v>
          </cell>
          <cell r="C568" t="str">
            <v>P</v>
          </cell>
          <cell r="D568">
            <v>5418816.019999999</v>
          </cell>
          <cell r="E568" t="str">
            <v>SKL_PRZYPIS_WYK</v>
          </cell>
          <cell r="F568" t="str">
            <v>WYK_POP</v>
          </cell>
          <cell r="G568" t="str">
            <v>08</v>
          </cell>
          <cell r="H568" t="str">
            <v>PKK</v>
          </cell>
          <cell r="I568" t="str">
            <v>RAZEM</v>
          </cell>
        </row>
        <row r="569">
          <cell r="B569" t="str">
            <v>D</v>
          </cell>
          <cell r="C569" t="str">
            <v>P</v>
          </cell>
          <cell r="D569">
            <v>170279.72</v>
          </cell>
          <cell r="E569" t="str">
            <v>SKL_PRZYPIS_WYK</v>
          </cell>
          <cell r="F569" t="str">
            <v>WYK_POP</v>
          </cell>
          <cell r="G569" t="str">
            <v>08</v>
          </cell>
          <cell r="H569" t="str">
            <v>PSA</v>
          </cell>
          <cell r="I569" t="str">
            <v>RAZEM</v>
          </cell>
        </row>
        <row r="570">
          <cell r="B570" t="str">
            <v>D</v>
          </cell>
          <cell r="D570">
            <v>1620999.1</v>
          </cell>
          <cell r="E570" t="str">
            <v>SKL_PRZYPIS_WYK</v>
          </cell>
          <cell r="F570" t="str">
            <v>WYK_POP</v>
          </cell>
          <cell r="G570" t="str">
            <v>09</v>
          </cell>
          <cell r="H570" t="str">
            <v>PKK</v>
          </cell>
          <cell r="I570" t="str">
            <v>RAZEM</v>
          </cell>
        </row>
        <row r="571">
          <cell r="B571" t="str">
            <v>D</v>
          </cell>
          <cell r="D571">
            <v>31580.8</v>
          </cell>
          <cell r="E571" t="str">
            <v>SKL_PRZYPIS_WYK</v>
          </cell>
          <cell r="F571" t="str">
            <v>WYK_POP</v>
          </cell>
          <cell r="G571" t="str">
            <v>09</v>
          </cell>
          <cell r="H571" t="str">
            <v>PSA</v>
          </cell>
          <cell r="I571" t="str">
            <v>RAZEM</v>
          </cell>
        </row>
        <row r="572">
          <cell r="B572" t="str">
            <v>D</v>
          </cell>
          <cell r="C572" t="str">
            <v>N</v>
          </cell>
          <cell r="D572">
            <v>1629171.6</v>
          </cell>
          <cell r="E572" t="str">
            <v>SKL_PRZYPIS_WYK</v>
          </cell>
          <cell r="F572" t="str">
            <v>WYK_POP</v>
          </cell>
          <cell r="G572" t="str">
            <v>09</v>
          </cell>
          <cell r="H572" t="str">
            <v>PKK</v>
          </cell>
          <cell r="I572" t="str">
            <v>RAZEM</v>
          </cell>
        </row>
        <row r="573">
          <cell r="B573" t="str">
            <v>D</v>
          </cell>
          <cell r="C573" t="str">
            <v>N</v>
          </cell>
          <cell r="D573">
            <v>23408.3</v>
          </cell>
          <cell r="E573" t="str">
            <v>SKL_PRZYPIS_WYK</v>
          </cell>
          <cell r="F573" t="str">
            <v>WYK_POP</v>
          </cell>
          <cell r="G573" t="str">
            <v>09</v>
          </cell>
          <cell r="H573" t="str">
            <v>PSA</v>
          </cell>
          <cell r="I573" t="str">
            <v>RAZEM</v>
          </cell>
        </row>
        <row r="574">
          <cell r="B574" t="str">
            <v>D</v>
          </cell>
          <cell r="C574" t="str">
            <v>P</v>
          </cell>
          <cell r="D574">
            <v>6131388.84</v>
          </cell>
          <cell r="E574" t="str">
            <v>SKL_PRZYPIS_WYK</v>
          </cell>
          <cell r="F574" t="str">
            <v>WYK_POP</v>
          </cell>
          <cell r="G574" t="str">
            <v>09</v>
          </cell>
          <cell r="H574" t="str">
            <v>PKK</v>
          </cell>
          <cell r="I574" t="str">
            <v>RAZEM</v>
          </cell>
        </row>
        <row r="575">
          <cell r="B575" t="str">
            <v>D</v>
          </cell>
          <cell r="C575" t="str">
            <v>P</v>
          </cell>
          <cell r="D575">
            <v>191039.62</v>
          </cell>
          <cell r="E575" t="str">
            <v>SKL_PRZYPIS_WYK</v>
          </cell>
          <cell r="F575" t="str">
            <v>WYK_POP</v>
          </cell>
          <cell r="G575" t="str">
            <v>09</v>
          </cell>
          <cell r="H575" t="str">
            <v>PSA</v>
          </cell>
          <cell r="I575" t="str">
            <v>RAZEM</v>
          </cell>
        </row>
        <row r="576">
          <cell r="B576" t="str">
            <v>D</v>
          </cell>
          <cell r="C576" t="str">
            <v>N</v>
          </cell>
          <cell r="D576">
            <v>637293.36</v>
          </cell>
          <cell r="E576" t="str">
            <v>SKL_ROCZNA_WYK</v>
          </cell>
          <cell r="F576" t="str">
            <v>PLAN</v>
          </cell>
          <cell r="G576" t="str">
            <v>01</v>
          </cell>
          <cell r="H576" t="str">
            <v>PKK</v>
          </cell>
          <cell r="I576" t="str">
            <v>RAZEM</v>
          </cell>
        </row>
        <row r="577">
          <cell r="B577" t="str">
            <v>D</v>
          </cell>
          <cell r="C577" t="str">
            <v>N</v>
          </cell>
          <cell r="D577">
            <v>19836</v>
          </cell>
          <cell r="E577" t="str">
            <v>SKL_ROCZNA_WYK</v>
          </cell>
          <cell r="F577" t="str">
            <v>PLAN</v>
          </cell>
          <cell r="G577" t="str">
            <v>01</v>
          </cell>
          <cell r="H577" t="str">
            <v>PSA</v>
          </cell>
          <cell r="I577" t="str">
            <v>RAZEM</v>
          </cell>
        </row>
        <row r="578">
          <cell r="B578" t="str">
            <v>D</v>
          </cell>
          <cell r="C578" t="str">
            <v>P</v>
          </cell>
          <cell r="D578">
            <v>11865044.639587803</v>
          </cell>
          <cell r="E578" t="str">
            <v>SKL_ROCZNA_WYK</v>
          </cell>
          <cell r="F578" t="str">
            <v>PLAN</v>
          </cell>
          <cell r="G578" t="str">
            <v>01</v>
          </cell>
          <cell r="H578" t="str">
            <v>PKK</v>
          </cell>
          <cell r="I578" t="str">
            <v>RAZEM</v>
          </cell>
        </row>
        <row r="579">
          <cell r="B579" t="str">
            <v>D</v>
          </cell>
          <cell r="C579" t="str">
            <v>P</v>
          </cell>
          <cell r="D579">
            <v>214333.416679371</v>
          </cell>
          <cell r="E579" t="str">
            <v>SKL_ROCZNA_WYK</v>
          </cell>
          <cell r="F579" t="str">
            <v>PLAN</v>
          </cell>
          <cell r="G579" t="str">
            <v>01</v>
          </cell>
          <cell r="H579" t="str">
            <v>PSA</v>
          </cell>
          <cell r="I579" t="str">
            <v>RAZEM</v>
          </cell>
        </row>
        <row r="580">
          <cell r="B580" t="str">
            <v>D</v>
          </cell>
          <cell r="C580" t="str">
            <v>N</v>
          </cell>
          <cell r="D580">
            <v>1294926.72</v>
          </cell>
          <cell r="E580" t="str">
            <v>SKL_ROCZNA_WYK</v>
          </cell>
          <cell r="F580" t="str">
            <v>PLAN</v>
          </cell>
          <cell r="G580" t="str">
            <v>02</v>
          </cell>
          <cell r="H580" t="str">
            <v>PKK</v>
          </cell>
          <cell r="I580" t="str">
            <v>RAZEM</v>
          </cell>
        </row>
        <row r="581">
          <cell r="B581" t="str">
            <v>D</v>
          </cell>
          <cell r="C581" t="str">
            <v>N</v>
          </cell>
          <cell r="D581">
            <v>41100</v>
          </cell>
          <cell r="E581" t="str">
            <v>SKL_ROCZNA_WYK</v>
          </cell>
          <cell r="F581" t="str">
            <v>PLAN</v>
          </cell>
          <cell r="G581" t="str">
            <v>02</v>
          </cell>
          <cell r="H581" t="str">
            <v>PSA</v>
          </cell>
          <cell r="I581" t="str">
            <v>RAZEM</v>
          </cell>
        </row>
        <row r="582">
          <cell r="B582" t="str">
            <v>D</v>
          </cell>
          <cell r="C582" t="str">
            <v>P</v>
          </cell>
          <cell r="D582">
            <v>11975658.998219823</v>
          </cell>
          <cell r="E582" t="str">
            <v>SKL_ROCZNA_WYK</v>
          </cell>
          <cell r="F582" t="str">
            <v>PLAN</v>
          </cell>
          <cell r="G582" t="str">
            <v>02</v>
          </cell>
          <cell r="H582" t="str">
            <v>PKK</v>
          </cell>
          <cell r="I582" t="str">
            <v>RAZEM</v>
          </cell>
        </row>
        <row r="583">
          <cell r="B583" t="str">
            <v>D</v>
          </cell>
          <cell r="C583" t="str">
            <v>P</v>
          </cell>
          <cell r="D583">
            <v>216619.12804800007</v>
          </cell>
          <cell r="E583" t="str">
            <v>SKL_ROCZNA_WYK</v>
          </cell>
          <cell r="F583" t="str">
            <v>PLAN</v>
          </cell>
          <cell r="G583" t="str">
            <v>02</v>
          </cell>
          <cell r="H583" t="str">
            <v>PSA</v>
          </cell>
          <cell r="I583" t="str">
            <v>RAZEM</v>
          </cell>
        </row>
        <row r="584">
          <cell r="B584" t="str">
            <v>D</v>
          </cell>
          <cell r="C584" t="str">
            <v>N</v>
          </cell>
          <cell r="D584">
            <v>1954924.08</v>
          </cell>
          <cell r="E584" t="str">
            <v>SKL_ROCZNA_WYK</v>
          </cell>
          <cell r="F584" t="str">
            <v>PLAN</v>
          </cell>
          <cell r="G584" t="str">
            <v>03</v>
          </cell>
          <cell r="H584" t="str">
            <v>PKK</v>
          </cell>
          <cell r="I584" t="str">
            <v>RAZEM</v>
          </cell>
        </row>
        <row r="585">
          <cell r="B585" t="str">
            <v>D</v>
          </cell>
          <cell r="C585" t="str">
            <v>N</v>
          </cell>
          <cell r="D585">
            <v>67752</v>
          </cell>
          <cell r="E585" t="str">
            <v>SKL_ROCZNA_WYK</v>
          </cell>
          <cell r="F585" t="str">
            <v>PLAN</v>
          </cell>
          <cell r="G585" t="str">
            <v>03</v>
          </cell>
          <cell r="H585" t="str">
            <v>PSA</v>
          </cell>
          <cell r="I585" t="str">
            <v>RAZEM</v>
          </cell>
        </row>
        <row r="586">
          <cell r="B586" t="str">
            <v>D</v>
          </cell>
          <cell r="C586" t="str">
            <v>P</v>
          </cell>
          <cell r="D586">
            <v>12076396.354934935</v>
          </cell>
          <cell r="E586" t="str">
            <v>SKL_ROCZNA_WYK</v>
          </cell>
          <cell r="F586" t="str">
            <v>PLAN</v>
          </cell>
          <cell r="G586" t="str">
            <v>03</v>
          </cell>
          <cell r="H586" t="str">
            <v>PKK</v>
          </cell>
          <cell r="I586" t="str">
            <v>RAZEM</v>
          </cell>
        </row>
        <row r="587">
          <cell r="B587" t="str">
            <v>D</v>
          </cell>
          <cell r="C587" t="str">
            <v>P</v>
          </cell>
          <cell r="D587">
            <v>218782.7190480001</v>
          </cell>
          <cell r="E587" t="str">
            <v>SKL_ROCZNA_WYK</v>
          </cell>
          <cell r="F587" t="str">
            <v>PLAN</v>
          </cell>
          <cell r="G587" t="str">
            <v>03</v>
          </cell>
          <cell r="H587" t="str">
            <v>PSA</v>
          </cell>
          <cell r="I587" t="str">
            <v>RAZEM</v>
          </cell>
        </row>
        <row r="588">
          <cell r="B588" t="str">
            <v>D</v>
          </cell>
          <cell r="C588" t="str">
            <v>N</v>
          </cell>
          <cell r="D588">
            <v>2614771.44</v>
          </cell>
          <cell r="E588" t="str">
            <v>SKL_ROCZNA_WYK</v>
          </cell>
          <cell r="F588" t="str">
            <v>PLAN</v>
          </cell>
          <cell r="G588" t="str">
            <v>04</v>
          </cell>
          <cell r="H588" t="str">
            <v>PKK</v>
          </cell>
          <cell r="I588" t="str">
            <v>RAZEM</v>
          </cell>
        </row>
        <row r="589">
          <cell r="B589" t="str">
            <v>D</v>
          </cell>
          <cell r="C589" t="str">
            <v>N</v>
          </cell>
          <cell r="D589">
            <v>93600</v>
          </cell>
          <cell r="E589" t="str">
            <v>SKL_ROCZNA_WYK</v>
          </cell>
          <cell r="F589" t="str">
            <v>PLAN</v>
          </cell>
          <cell r="G589" t="str">
            <v>04</v>
          </cell>
          <cell r="H589" t="str">
            <v>PSA</v>
          </cell>
          <cell r="I589" t="str">
            <v>RAZEM</v>
          </cell>
        </row>
        <row r="590">
          <cell r="B590" t="str">
            <v>D</v>
          </cell>
          <cell r="C590" t="str">
            <v>P</v>
          </cell>
          <cell r="D590">
            <v>12177866.656064512</v>
          </cell>
          <cell r="E590" t="str">
            <v>SKL_ROCZNA_WYK</v>
          </cell>
          <cell r="F590" t="str">
            <v>PLAN</v>
          </cell>
          <cell r="G590" t="str">
            <v>04</v>
          </cell>
          <cell r="H590" t="str">
            <v>PKK</v>
          </cell>
          <cell r="I590" t="str">
            <v>RAZEM</v>
          </cell>
        </row>
        <row r="591">
          <cell r="B591" t="str">
            <v>D</v>
          </cell>
          <cell r="C591" t="str">
            <v>P</v>
          </cell>
          <cell r="D591">
            <v>220636.09209300004</v>
          </cell>
          <cell r="E591" t="str">
            <v>SKL_ROCZNA_WYK</v>
          </cell>
          <cell r="F591" t="str">
            <v>PLAN</v>
          </cell>
          <cell r="G591" t="str">
            <v>04</v>
          </cell>
          <cell r="H591" t="str">
            <v>PSA</v>
          </cell>
          <cell r="I591" t="str">
            <v>RAZEM</v>
          </cell>
        </row>
        <row r="592">
          <cell r="B592" t="str">
            <v>D</v>
          </cell>
          <cell r="C592" t="str">
            <v>N</v>
          </cell>
          <cell r="D592">
            <v>3255748.8</v>
          </cell>
          <cell r="E592" t="str">
            <v>SKL_ROCZNA_WYK</v>
          </cell>
          <cell r="F592" t="str">
            <v>PLAN</v>
          </cell>
          <cell r="G592" t="str">
            <v>05</v>
          </cell>
          <cell r="H592" t="str">
            <v>PKK</v>
          </cell>
          <cell r="I592" t="str">
            <v>RAZEM</v>
          </cell>
        </row>
        <row r="593">
          <cell r="B593" t="str">
            <v>D</v>
          </cell>
          <cell r="C593" t="str">
            <v>N</v>
          </cell>
          <cell r="D593">
            <v>119064</v>
          </cell>
          <cell r="E593" t="str">
            <v>SKL_ROCZNA_WYK</v>
          </cell>
          <cell r="F593" t="str">
            <v>PLAN</v>
          </cell>
          <cell r="G593" t="str">
            <v>05</v>
          </cell>
          <cell r="H593" t="str">
            <v>PSA</v>
          </cell>
          <cell r="I593" t="str">
            <v>RAZEM</v>
          </cell>
        </row>
        <row r="594">
          <cell r="B594" t="str">
            <v>D</v>
          </cell>
          <cell r="C594" t="str">
            <v>P</v>
          </cell>
          <cell r="D594">
            <v>12298774.363574425</v>
          </cell>
          <cell r="E594" t="str">
            <v>SKL_ROCZNA_WYK</v>
          </cell>
          <cell r="F594" t="str">
            <v>PLAN</v>
          </cell>
          <cell r="G594" t="str">
            <v>05</v>
          </cell>
          <cell r="H594" t="str">
            <v>PKK</v>
          </cell>
          <cell r="I594" t="str">
            <v>RAZEM</v>
          </cell>
        </row>
        <row r="595">
          <cell r="B595" t="str">
            <v>D</v>
          </cell>
          <cell r="C595" t="str">
            <v>P</v>
          </cell>
          <cell r="D595">
            <v>222803.23827277505</v>
          </cell>
          <cell r="E595" t="str">
            <v>SKL_ROCZNA_WYK</v>
          </cell>
          <cell r="F595" t="str">
            <v>PLAN</v>
          </cell>
          <cell r="G595" t="str">
            <v>05</v>
          </cell>
          <cell r="H595" t="str">
            <v>PSA</v>
          </cell>
          <cell r="I595" t="str">
            <v>RAZEM</v>
          </cell>
        </row>
        <row r="596">
          <cell r="B596" t="str">
            <v>D</v>
          </cell>
          <cell r="C596" t="str">
            <v>N</v>
          </cell>
          <cell r="D596">
            <v>3869642.16</v>
          </cell>
          <cell r="E596" t="str">
            <v>SKL_ROCZNA_WYK</v>
          </cell>
          <cell r="F596" t="str">
            <v>PLAN</v>
          </cell>
          <cell r="G596" t="str">
            <v>06</v>
          </cell>
          <cell r="H596" t="str">
            <v>PKK</v>
          </cell>
          <cell r="I596" t="str">
            <v>RAZEM</v>
          </cell>
        </row>
        <row r="597">
          <cell r="B597" t="str">
            <v>D</v>
          </cell>
          <cell r="C597" t="str">
            <v>N</v>
          </cell>
          <cell r="D597">
            <v>143688</v>
          </cell>
          <cell r="E597" t="str">
            <v>SKL_ROCZNA_WYK</v>
          </cell>
          <cell r="F597" t="str">
            <v>PLAN</v>
          </cell>
          <cell r="G597" t="str">
            <v>06</v>
          </cell>
          <cell r="H597" t="str">
            <v>PSA</v>
          </cell>
          <cell r="I597" t="str">
            <v>RAZEM</v>
          </cell>
        </row>
        <row r="598">
          <cell r="B598" t="str">
            <v>D</v>
          </cell>
          <cell r="C598" t="str">
            <v>P</v>
          </cell>
          <cell r="D598">
            <v>12388921.52946661</v>
          </cell>
          <cell r="E598" t="str">
            <v>SKL_ROCZNA_WYK</v>
          </cell>
          <cell r="F598" t="str">
            <v>PLAN</v>
          </cell>
          <cell r="G598" t="str">
            <v>06</v>
          </cell>
          <cell r="H598" t="str">
            <v>PKK</v>
          </cell>
          <cell r="I598" t="str">
            <v>RAZEM</v>
          </cell>
        </row>
        <row r="599">
          <cell r="B599" t="str">
            <v>D</v>
          </cell>
          <cell r="C599" t="str">
            <v>P</v>
          </cell>
          <cell r="D599">
            <v>224972.14872165123</v>
          </cell>
          <cell r="E599" t="str">
            <v>SKL_ROCZNA_WYK</v>
          </cell>
          <cell r="F599" t="str">
            <v>PLAN</v>
          </cell>
          <cell r="G599" t="str">
            <v>06</v>
          </cell>
          <cell r="H599" t="str">
            <v>PSA</v>
          </cell>
          <cell r="I599" t="str">
            <v>RAZEM</v>
          </cell>
        </row>
        <row r="600">
          <cell r="B600" t="str">
            <v>D</v>
          </cell>
          <cell r="C600" t="str">
            <v>N</v>
          </cell>
          <cell r="D600">
            <v>4541651.52</v>
          </cell>
          <cell r="E600" t="str">
            <v>SKL_ROCZNA_WYK</v>
          </cell>
          <cell r="F600" t="str">
            <v>PLAN</v>
          </cell>
          <cell r="G600" t="str">
            <v>07</v>
          </cell>
          <cell r="H600" t="str">
            <v>PKK</v>
          </cell>
          <cell r="I600" t="str">
            <v>RAZEM</v>
          </cell>
        </row>
        <row r="601">
          <cell r="B601" t="str">
            <v>D</v>
          </cell>
          <cell r="C601" t="str">
            <v>N</v>
          </cell>
          <cell r="D601">
            <v>168192</v>
          </cell>
          <cell r="E601" t="str">
            <v>SKL_ROCZNA_WYK</v>
          </cell>
          <cell r="F601" t="str">
            <v>PLAN</v>
          </cell>
          <cell r="G601" t="str">
            <v>07</v>
          </cell>
          <cell r="H601" t="str">
            <v>PSA</v>
          </cell>
          <cell r="I601" t="str">
            <v>RAZEM</v>
          </cell>
        </row>
        <row r="602">
          <cell r="B602" t="str">
            <v>D</v>
          </cell>
          <cell r="C602" t="str">
            <v>P</v>
          </cell>
          <cell r="D602">
            <v>12465317.46030619</v>
          </cell>
          <cell r="E602" t="str">
            <v>SKL_ROCZNA_WYK</v>
          </cell>
          <cell r="F602" t="str">
            <v>PLAN</v>
          </cell>
          <cell r="G602" t="str">
            <v>07</v>
          </cell>
          <cell r="H602" t="str">
            <v>PKK</v>
          </cell>
          <cell r="I602" t="str">
            <v>RAZEM</v>
          </cell>
        </row>
        <row r="603">
          <cell r="B603" t="str">
            <v>D</v>
          </cell>
          <cell r="C603" t="str">
            <v>P</v>
          </cell>
          <cell r="D603">
            <v>226830.81461828292</v>
          </cell>
          <cell r="E603" t="str">
            <v>SKL_ROCZNA_WYK</v>
          </cell>
          <cell r="F603" t="str">
            <v>PLAN</v>
          </cell>
          <cell r="G603" t="str">
            <v>07</v>
          </cell>
          <cell r="H603" t="str">
            <v>PSA</v>
          </cell>
          <cell r="I603" t="str">
            <v>RAZEM</v>
          </cell>
        </row>
        <row r="604">
          <cell r="B604" t="str">
            <v>D</v>
          </cell>
          <cell r="C604" t="str">
            <v>N</v>
          </cell>
          <cell r="D604">
            <v>5159648.88</v>
          </cell>
          <cell r="E604" t="str">
            <v>SKL_ROCZNA_WYK</v>
          </cell>
          <cell r="F604" t="str">
            <v>PLAN</v>
          </cell>
          <cell r="G604" t="str">
            <v>08</v>
          </cell>
          <cell r="H604" t="str">
            <v>PKK</v>
          </cell>
          <cell r="I604" t="str">
            <v>RAZEM</v>
          </cell>
        </row>
        <row r="605">
          <cell r="B605" t="str">
            <v>D</v>
          </cell>
          <cell r="C605" t="str">
            <v>N</v>
          </cell>
          <cell r="D605">
            <v>192312</v>
          </cell>
          <cell r="E605" t="str">
            <v>SKL_ROCZNA_WYK</v>
          </cell>
          <cell r="F605" t="str">
            <v>PLAN</v>
          </cell>
          <cell r="G605" t="str">
            <v>08</v>
          </cell>
          <cell r="H605" t="str">
            <v>PSA</v>
          </cell>
          <cell r="I605" t="str">
            <v>RAZEM</v>
          </cell>
        </row>
        <row r="606">
          <cell r="B606" t="str">
            <v>D</v>
          </cell>
          <cell r="C606" t="str">
            <v>P</v>
          </cell>
          <cell r="D606">
            <v>12595125.70895465</v>
          </cell>
          <cell r="E606" t="str">
            <v>SKL_ROCZNA_WYK</v>
          </cell>
          <cell r="F606" t="str">
            <v>PLAN</v>
          </cell>
          <cell r="G606" t="str">
            <v>08</v>
          </cell>
          <cell r="H606" t="str">
            <v>PKK</v>
          </cell>
          <cell r="I606" t="str">
            <v>RAZEM</v>
          </cell>
        </row>
        <row r="607">
          <cell r="B607" t="str">
            <v>D</v>
          </cell>
          <cell r="C607" t="str">
            <v>P</v>
          </cell>
          <cell r="D607">
            <v>229003.22718543158</v>
          </cell>
          <cell r="E607" t="str">
            <v>SKL_ROCZNA_WYK</v>
          </cell>
          <cell r="F607" t="str">
            <v>PLAN</v>
          </cell>
          <cell r="G607" t="str">
            <v>08</v>
          </cell>
          <cell r="H607" t="str">
            <v>PSA</v>
          </cell>
          <cell r="I607" t="str">
            <v>RAZEM</v>
          </cell>
        </row>
        <row r="608">
          <cell r="B608" t="str">
            <v>D</v>
          </cell>
          <cell r="C608" t="str">
            <v>N</v>
          </cell>
          <cell r="D608">
            <v>5781216.24</v>
          </cell>
          <cell r="E608" t="str">
            <v>SKL_ROCZNA_WYK</v>
          </cell>
          <cell r="F608" t="str">
            <v>PLAN</v>
          </cell>
          <cell r="G608" t="str">
            <v>09</v>
          </cell>
          <cell r="H608" t="str">
            <v>PKK</v>
          </cell>
          <cell r="I608" t="str">
            <v>RAZEM</v>
          </cell>
        </row>
        <row r="609">
          <cell r="B609" t="str">
            <v>D</v>
          </cell>
          <cell r="C609" t="str">
            <v>N</v>
          </cell>
          <cell r="D609">
            <v>219360</v>
          </cell>
          <cell r="E609" t="str">
            <v>SKL_ROCZNA_WYK</v>
          </cell>
          <cell r="F609" t="str">
            <v>PLAN</v>
          </cell>
          <cell r="G609" t="str">
            <v>09</v>
          </cell>
          <cell r="H609" t="str">
            <v>PSA</v>
          </cell>
          <cell r="I609" t="str">
            <v>RAZEM</v>
          </cell>
        </row>
        <row r="610">
          <cell r="B610" t="str">
            <v>D</v>
          </cell>
          <cell r="C610" t="str">
            <v>P</v>
          </cell>
          <cell r="D610">
            <v>12703213.799859097</v>
          </cell>
          <cell r="E610" t="str">
            <v>SKL_ROCZNA_WYK</v>
          </cell>
          <cell r="F610" t="str">
            <v>PLAN</v>
          </cell>
          <cell r="G610" t="str">
            <v>09</v>
          </cell>
          <cell r="H610" t="str">
            <v>PKK</v>
          </cell>
          <cell r="I610" t="str">
            <v>RAZEM</v>
          </cell>
        </row>
        <row r="611">
          <cell r="B611" t="str">
            <v>D</v>
          </cell>
          <cell r="C611" t="str">
            <v>P</v>
          </cell>
          <cell r="D611">
            <v>229497.37768974435</v>
          </cell>
          <cell r="E611" t="str">
            <v>SKL_ROCZNA_WYK</v>
          </cell>
          <cell r="F611" t="str">
            <v>PLAN</v>
          </cell>
          <cell r="G611" t="str">
            <v>09</v>
          </cell>
          <cell r="H611" t="str">
            <v>PSA</v>
          </cell>
          <cell r="I611" t="str">
            <v>RAZEM</v>
          </cell>
        </row>
        <row r="612">
          <cell r="B612" t="str">
            <v>D</v>
          </cell>
          <cell r="C612" t="str">
            <v>N</v>
          </cell>
          <cell r="D612">
            <v>6433701.6</v>
          </cell>
          <cell r="E612" t="str">
            <v>SKL_ROCZNA_WYK</v>
          </cell>
          <cell r="F612" t="str">
            <v>PLAN</v>
          </cell>
          <cell r="G612" t="str">
            <v>10</v>
          </cell>
          <cell r="H612" t="str">
            <v>PKK</v>
          </cell>
          <cell r="I612" t="str">
            <v>RAZEM</v>
          </cell>
        </row>
        <row r="613">
          <cell r="B613" t="str">
            <v>D</v>
          </cell>
          <cell r="C613" t="str">
            <v>N</v>
          </cell>
          <cell r="D613">
            <v>247728</v>
          </cell>
          <cell r="E613" t="str">
            <v>SKL_ROCZNA_WYK</v>
          </cell>
          <cell r="F613" t="str">
            <v>PLAN</v>
          </cell>
          <cell r="G613" t="str">
            <v>10</v>
          </cell>
          <cell r="H613" t="str">
            <v>PSA</v>
          </cell>
          <cell r="I613" t="str">
            <v>RAZEM</v>
          </cell>
        </row>
        <row r="614">
          <cell r="B614" t="str">
            <v>D</v>
          </cell>
          <cell r="C614" t="str">
            <v>P</v>
          </cell>
          <cell r="D614">
            <v>12834650.223269574</v>
          </cell>
          <cell r="E614" t="str">
            <v>SKL_ROCZNA_WYK</v>
          </cell>
          <cell r="F614" t="str">
            <v>PLAN</v>
          </cell>
          <cell r="G614" t="str">
            <v>10</v>
          </cell>
          <cell r="H614" t="str">
            <v>PKK</v>
          </cell>
          <cell r="I614" t="str">
            <v>RAZEM</v>
          </cell>
        </row>
        <row r="615">
          <cell r="B615" t="str">
            <v>D</v>
          </cell>
          <cell r="C615" t="str">
            <v>P</v>
          </cell>
          <cell r="D615">
            <v>231361.2574415357</v>
          </cell>
          <cell r="E615" t="str">
            <v>SKL_ROCZNA_WYK</v>
          </cell>
          <cell r="F615" t="str">
            <v>PLAN</v>
          </cell>
          <cell r="G615" t="str">
            <v>10</v>
          </cell>
          <cell r="H615" t="str">
            <v>PSA</v>
          </cell>
          <cell r="I615" t="str">
            <v>RAZEM</v>
          </cell>
        </row>
        <row r="616">
          <cell r="B616" t="str">
            <v>D</v>
          </cell>
          <cell r="C616" t="str">
            <v>N</v>
          </cell>
          <cell r="D616">
            <v>7145130.96</v>
          </cell>
          <cell r="E616" t="str">
            <v>SKL_ROCZNA_WYK</v>
          </cell>
          <cell r="F616" t="str">
            <v>PLAN</v>
          </cell>
          <cell r="G616" t="str">
            <v>11</v>
          </cell>
          <cell r="H616" t="str">
            <v>PKK</v>
          </cell>
          <cell r="I616" t="str">
            <v>RAZEM</v>
          </cell>
        </row>
        <row r="617">
          <cell r="B617" t="str">
            <v>D</v>
          </cell>
          <cell r="C617" t="str">
            <v>N</v>
          </cell>
          <cell r="D617">
            <v>274056</v>
          </cell>
          <cell r="E617" t="str">
            <v>SKL_ROCZNA_WYK</v>
          </cell>
          <cell r="F617" t="str">
            <v>PLAN</v>
          </cell>
          <cell r="G617" t="str">
            <v>11</v>
          </cell>
          <cell r="H617" t="str">
            <v>PSA</v>
          </cell>
          <cell r="I617" t="str">
            <v>RAZEM</v>
          </cell>
        </row>
        <row r="618">
          <cell r="B618" t="str">
            <v>D</v>
          </cell>
          <cell r="C618" t="str">
            <v>P</v>
          </cell>
          <cell r="D618">
            <v>12941114.07833894</v>
          </cell>
          <cell r="E618" t="str">
            <v>SKL_ROCZNA_WYK</v>
          </cell>
          <cell r="F618" t="str">
            <v>PLAN</v>
          </cell>
          <cell r="G618" t="str">
            <v>11</v>
          </cell>
          <cell r="H618" t="str">
            <v>PKK</v>
          </cell>
          <cell r="I618" t="str">
            <v>RAZEM</v>
          </cell>
        </row>
        <row r="619">
          <cell r="B619" t="str">
            <v>D</v>
          </cell>
          <cell r="C619" t="str">
            <v>P</v>
          </cell>
          <cell r="D619">
            <v>233538.85779456797</v>
          </cell>
          <cell r="E619" t="str">
            <v>SKL_ROCZNA_WYK</v>
          </cell>
          <cell r="F619" t="str">
            <v>PLAN</v>
          </cell>
          <cell r="G619" t="str">
            <v>11</v>
          </cell>
          <cell r="H619" t="str">
            <v>PSA</v>
          </cell>
          <cell r="I619" t="str">
            <v>RAZEM</v>
          </cell>
        </row>
        <row r="620">
          <cell r="B620" t="str">
            <v>D</v>
          </cell>
          <cell r="C620" t="str">
            <v>N</v>
          </cell>
          <cell r="D620">
            <v>7897202.16</v>
          </cell>
          <cell r="E620" t="str">
            <v>SKL_ROCZNA_WYK</v>
          </cell>
          <cell r="F620" t="str">
            <v>PLAN</v>
          </cell>
          <cell r="G620" t="str">
            <v>12</v>
          </cell>
          <cell r="H620" t="str">
            <v>PKK</v>
          </cell>
          <cell r="I620" t="str">
            <v>RAZEM</v>
          </cell>
        </row>
        <row r="621">
          <cell r="B621" t="str">
            <v>D</v>
          </cell>
          <cell r="C621" t="str">
            <v>N</v>
          </cell>
          <cell r="D621">
            <v>302712</v>
          </cell>
          <cell r="E621" t="str">
            <v>SKL_ROCZNA_WYK</v>
          </cell>
          <cell r="F621" t="str">
            <v>PLAN</v>
          </cell>
          <cell r="G621" t="str">
            <v>12</v>
          </cell>
          <cell r="H621" t="str">
            <v>PSA</v>
          </cell>
          <cell r="I621" t="str">
            <v>RAZEM</v>
          </cell>
        </row>
        <row r="622">
          <cell r="B622" t="str">
            <v>D</v>
          </cell>
          <cell r="C622" t="str">
            <v>P</v>
          </cell>
          <cell r="D622">
            <v>13122734.290249282</v>
          </cell>
          <cell r="E622" t="str">
            <v>SKL_ROCZNA_WYK</v>
          </cell>
          <cell r="F622" t="str">
            <v>PLAN</v>
          </cell>
          <cell r="G622" t="str">
            <v>12</v>
          </cell>
          <cell r="H622" t="str">
            <v>PKK</v>
          </cell>
          <cell r="I622" t="str">
            <v>RAZEM</v>
          </cell>
        </row>
        <row r="623">
          <cell r="B623" t="str">
            <v>D</v>
          </cell>
          <cell r="C623" t="str">
            <v>P</v>
          </cell>
          <cell r="D623">
            <v>235718.17014583515</v>
          </cell>
          <cell r="E623" t="str">
            <v>SKL_ROCZNA_WYK</v>
          </cell>
          <cell r="F623" t="str">
            <v>PLAN</v>
          </cell>
          <cell r="G623" t="str">
            <v>12</v>
          </cell>
          <cell r="H623" t="str">
            <v>PSA</v>
          </cell>
          <cell r="I623" t="str">
            <v>RAZEM</v>
          </cell>
        </row>
        <row r="624">
          <cell r="B624" t="str">
            <v>D</v>
          </cell>
          <cell r="C624" t="str">
            <v>N</v>
          </cell>
          <cell r="D624">
            <v>2673183.2376828697</v>
          </cell>
          <cell r="E624" t="str">
            <v>SKL_ROCZNA_WYK</v>
          </cell>
          <cell r="F624" t="str">
            <v>PROGNOZA</v>
          </cell>
          <cell r="G624" t="str">
            <v>10</v>
          </cell>
          <cell r="H624" t="str">
            <v>PKK</v>
          </cell>
          <cell r="I624" t="str">
            <v>RAZEM</v>
          </cell>
        </row>
        <row r="625">
          <cell r="B625" t="str">
            <v>D</v>
          </cell>
          <cell r="C625" t="str">
            <v>N</v>
          </cell>
          <cell r="D625">
            <v>48384</v>
          </cell>
          <cell r="E625" t="str">
            <v>SKL_ROCZNA_WYK</v>
          </cell>
          <cell r="F625" t="str">
            <v>PROGNOZA</v>
          </cell>
          <cell r="G625" t="str">
            <v>10</v>
          </cell>
          <cell r="H625" t="str">
            <v>PSA</v>
          </cell>
          <cell r="I625" t="str">
            <v>RAZEM</v>
          </cell>
        </row>
        <row r="626">
          <cell r="B626" t="str">
            <v>D</v>
          </cell>
          <cell r="C626" t="str">
            <v>P</v>
          </cell>
          <cell r="D626">
            <v>8898094.64338247</v>
          </cell>
          <cell r="E626" t="str">
            <v>SKL_ROCZNA_WYK</v>
          </cell>
          <cell r="F626" t="str">
            <v>PROGNOZA</v>
          </cell>
          <cell r="G626" t="str">
            <v>10</v>
          </cell>
          <cell r="H626" t="str">
            <v>PKK</v>
          </cell>
          <cell r="I626" t="str">
            <v>RAZEM</v>
          </cell>
        </row>
        <row r="627">
          <cell r="B627" t="str">
            <v>D</v>
          </cell>
          <cell r="C627" t="str">
            <v>P</v>
          </cell>
          <cell r="D627">
            <v>217749.45033591217</v>
          </cell>
          <cell r="E627" t="str">
            <v>SKL_ROCZNA_WYK</v>
          </cell>
          <cell r="F627" t="str">
            <v>PROGNOZA</v>
          </cell>
          <cell r="G627" t="str">
            <v>10</v>
          </cell>
          <cell r="H627" t="str">
            <v>PSA</v>
          </cell>
          <cell r="I627" t="str">
            <v>RAZEM</v>
          </cell>
        </row>
        <row r="628">
          <cell r="B628" t="str">
            <v>D</v>
          </cell>
          <cell r="C628" t="str">
            <v>N</v>
          </cell>
          <cell r="D628">
            <v>2676137.679461391</v>
          </cell>
          <cell r="E628" t="str">
            <v>SKL_ROCZNA_WYK</v>
          </cell>
          <cell r="F628" t="str">
            <v>PROGNOZA</v>
          </cell>
          <cell r="G628" t="str">
            <v>11</v>
          </cell>
          <cell r="H628" t="str">
            <v>PKK</v>
          </cell>
          <cell r="I628" t="str">
            <v>RAZEM</v>
          </cell>
        </row>
        <row r="629">
          <cell r="B629" t="str">
            <v>D</v>
          </cell>
          <cell r="C629" t="str">
            <v>N</v>
          </cell>
          <cell r="D629">
            <v>52416</v>
          </cell>
          <cell r="E629" t="str">
            <v>SKL_ROCZNA_WYK</v>
          </cell>
          <cell r="F629" t="str">
            <v>PROGNOZA</v>
          </cell>
          <cell r="G629" t="str">
            <v>11</v>
          </cell>
          <cell r="H629" t="str">
            <v>PSA</v>
          </cell>
          <cell r="I629" t="str">
            <v>RAZEM</v>
          </cell>
        </row>
        <row r="630">
          <cell r="B630" t="str">
            <v>D</v>
          </cell>
          <cell r="C630" t="str">
            <v>P</v>
          </cell>
          <cell r="D630">
            <v>9146344.256460434</v>
          </cell>
          <cell r="E630" t="str">
            <v>SKL_ROCZNA_WYK</v>
          </cell>
          <cell r="F630" t="str">
            <v>PROGNOZA</v>
          </cell>
          <cell r="G630" t="str">
            <v>11</v>
          </cell>
          <cell r="H630" t="str">
            <v>PKK</v>
          </cell>
          <cell r="I630" t="str">
            <v>RAZEM</v>
          </cell>
        </row>
        <row r="631">
          <cell r="B631" t="str">
            <v>D</v>
          </cell>
          <cell r="C631" t="str">
            <v>P</v>
          </cell>
          <cell r="D631">
            <v>218028.4195208814</v>
          </cell>
          <cell r="E631" t="str">
            <v>SKL_ROCZNA_WYK</v>
          </cell>
          <cell r="F631" t="str">
            <v>PROGNOZA</v>
          </cell>
          <cell r="G631" t="str">
            <v>11</v>
          </cell>
          <cell r="H631" t="str">
            <v>PSA</v>
          </cell>
          <cell r="I631" t="str">
            <v>RAZEM</v>
          </cell>
        </row>
        <row r="632">
          <cell r="B632" t="str">
            <v>D</v>
          </cell>
          <cell r="C632" t="str">
            <v>N</v>
          </cell>
          <cell r="D632">
            <v>2678164.7871774645</v>
          </cell>
          <cell r="E632" t="str">
            <v>SKL_ROCZNA_WYK</v>
          </cell>
          <cell r="F632" t="str">
            <v>PROGNOZA</v>
          </cell>
          <cell r="G632" t="str">
            <v>12</v>
          </cell>
          <cell r="H632" t="str">
            <v>PKK</v>
          </cell>
          <cell r="I632" t="str">
            <v>RAZEM</v>
          </cell>
        </row>
        <row r="633">
          <cell r="B633" t="str">
            <v>D</v>
          </cell>
          <cell r="C633" t="str">
            <v>N</v>
          </cell>
          <cell r="D633">
            <v>56448</v>
          </cell>
          <cell r="E633" t="str">
            <v>SKL_ROCZNA_WYK</v>
          </cell>
          <cell r="F633" t="str">
            <v>PROGNOZA</v>
          </cell>
          <cell r="G633" t="str">
            <v>12</v>
          </cell>
          <cell r="H633" t="str">
            <v>PSA</v>
          </cell>
          <cell r="I633" t="str">
            <v>RAZEM</v>
          </cell>
        </row>
        <row r="634">
          <cell r="B634" t="str">
            <v>D</v>
          </cell>
          <cell r="C634" t="str">
            <v>P</v>
          </cell>
          <cell r="D634">
            <v>9125318.432515752</v>
          </cell>
          <cell r="E634" t="str">
            <v>SKL_ROCZNA_WYK</v>
          </cell>
          <cell r="F634" t="str">
            <v>PROGNOZA</v>
          </cell>
          <cell r="G634" t="str">
            <v>12</v>
          </cell>
          <cell r="H634" t="str">
            <v>PKK</v>
          </cell>
          <cell r="I634" t="str">
            <v>RAZEM</v>
          </cell>
        </row>
        <row r="635">
          <cell r="B635" t="str">
            <v>D</v>
          </cell>
          <cell r="C635" t="str">
            <v>P</v>
          </cell>
          <cell r="D635">
            <v>218241.56561936764</v>
          </cell>
          <cell r="E635" t="str">
            <v>SKL_ROCZNA_WYK</v>
          </cell>
          <cell r="F635" t="str">
            <v>PROGNOZA</v>
          </cell>
          <cell r="G635" t="str">
            <v>12</v>
          </cell>
          <cell r="H635" t="str">
            <v>PSA</v>
          </cell>
          <cell r="I635" t="str">
            <v>RAZEM</v>
          </cell>
        </row>
        <row r="636">
          <cell r="B636" t="str">
            <v>D</v>
          </cell>
          <cell r="D636">
            <v>1142922</v>
          </cell>
          <cell r="E636" t="str">
            <v>SKL_ROCZNA_WYK</v>
          </cell>
          <cell r="F636" t="str">
            <v>WYK_POP</v>
          </cell>
          <cell r="G636" t="str">
            <v>01</v>
          </cell>
          <cell r="H636" t="str">
            <v>PKK</v>
          </cell>
          <cell r="I636" t="str">
            <v>RAZEM</v>
          </cell>
        </row>
        <row r="637">
          <cell r="B637" t="str">
            <v>D</v>
          </cell>
          <cell r="C637" t="str">
            <v>N</v>
          </cell>
          <cell r="D637">
            <v>1142922</v>
          </cell>
          <cell r="E637" t="str">
            <v>SKL_ROCZNA_WYK</v>
          </cell>
          <cell r="F637" t="str">
            <v>WYK_POP</v>
          </cell>
          <cell r="G637" t="str">
            <v>01</v>
          </cell>
          <cell r="H637" t="str">
            <v>PKK</v>
          </cell>
          <cell r="I637" t="str">
            <v>RAZEM</v>
          </cell>
        </row>
        <row r="638">
          <cell r="B638" t="str">
            <v>D</v>
          </cell>
          <cell r="C638" t="str">
            <v>P</v>
          </cell>
          <cell r="D638">
            <v>7644598.199999999</v>
          </cell>
          <cell r="E638" t="str">
            <v>SKL_ROCZNA_WYK</v>
          </cell>
          <cell r="F638" t="str">
            <v>WYK_POP</v>
          </cell>
          <cell r="G638" t="str">
            <v>01</v>
          </cell>
          <cell r="H638" t="str">
            <v>PKK</v>
          </cell>
          <cell r="I638" t="str">
            <v>RAZEM</v>
          </cell>
        </row>
        <row r="639">
          <cell r="B639" t="str">
            <v>D</v>
          </cell>
          <cell r="C639" t="str">
            <v>P</v>
          </cell>
          <cell r="D639">
            <v>237002.4</v>
          </cell>
          <cell r="E639" t="str">
            <v>SKL_ROCZNA_WYK</v>
          </cell>
          <cell r="F639" t="str">
            <v>WYK_POP</v>
          </cell>
          <cell r="G639" t="str">
            <v>01</v>
          </cell>
          <cell r="H639" t="str">
            <v>PSA</v>
          </cell>
          <cell r="I639" t="str">
            <v>RAZEM</v>
          </cell>
        </row>
        <row r="640">
          <cell r="B640" t="str">
            <v>D</v>
          </cell>
          <cell r="D640">
            <v>1521548.4</v>
          </cell>
          <cell r="E640" t="str">
            <v>SKL_ROCZNA_WYK</v>
          </cell>
          <cell r="F640" t="str">
            <v>WYK_POP</v>
          </cell>
          <cell r="G640" t="str">
            <v>02</v>
          </cell>
          <cell r="H640" t="str">
            <v>PKK</v>
          </cell>
          <cell r="I640" t="str">
            <v>RAZEM</v>
          </cell>
        </row>
        <row r="641">
          <cell r="B641" t="str">
            <v>D</v>
          </cell>
          <cell r="C641" t="str">
            <v>N</v>
          </cell>
          <cell r="D641">
            <v>1521548.4</v>
          </cell>
          <cell r="E641" t="str">
            <v>SKL_ROCZNA_WYK</v>
          </cell>
          <cell r="F641" t="str">
            <v>WYK_POP</v>
          </cell>
          <cell r="G641" t="str">
            <v>02</v>
          </cell>
          <cell r="H641" t="str">
            <v>PKK</v>
          </cell>
          <cell r="I641" t="str">
            <v>RAZEM</v>
          </cell>
        </row>
        <row r="642">
          <cell r="B642" t="str">
            <v>D</v>
          </cell>
          <cell r="C642" t="str">
            <v>P</v>
          </cell>
          <cell r="D642">
            <v>7982546.999999998</v>
          </cell>
          <cell r="E642" t="str">
            <v>SKL_ROCZNA_WYK</v>
          </cell>
          <cell r="F642" t="str">
            <v>WYK_POP</v>
          </cell>
          <cell r="G642" t="str">
            <v>02</v>
          </cell>
          <cell r="H642" t="str">
            <v>PKK</v>
          </cell>
          <cell r="I642" t="str">
            <v>RAZEM</v>
          </cell>
        </row>
        <row r="643">
          <cell r="B643" t="str">
            <v>D</v>
          </cell>
          <cell r="C643" t="str">
            <v>P</v>
          </cell>
          <cell r="D643">
            <v>252589.2</v>
          </cell>
          <cell r="E643" t="str">
            <v>SKL_ROCZNA_WYK</v>
          </cell>
          <cell r="F643" t="str">
            <v>WYK_POP</v>
          </cell>
          <cell r="G643" t="str">
            <v>02</v>
          </cell>
          <cell r="H643" t="str">
            <v>PSA</v>
          </cell>
          <cell r="I643" t="str">
            <v>RAZEM</v>
          </cell>
        </row>
        <row r="644">
          <cell r="B644" t="str">
            <v>D</v>
          </cell>
          <cell r="D644">
            <v>1269663.6</v>
          </cell>
          <cell r="E644" t="str">
            <v>SKL_ROCZNA_WYK</v>
          </cell>
          <cell r="F644" t="str">
            <v>WYK_POP</v>
          </cell>
          <cell r="G644" t="str">
            <v>03</v>
          </cell>
          <cell r="H644" t="str">
            <v>PKK</v>
          </cell>
          <cell r="I644" t="str">
            <v>RAZEM</v>
          </cell>
        </row>
        <row r="645">
          <cell r="B645" t="str">
            <v>D</v>
          </cell>
          <cell r="D645">
            <v>22903.2</v>
          </cell>
          <cell r="E645" t="str">
            <v>SKL_ROCZNA_WYK</v>
          </cell>
          <cell r="F645" t="str">
            <v>WYK_POP</v>
          </cell>
          <cell r="G645" t="str">
            <v>03</v>
          </cell>
          <cell r="H645" t="str">
            <v>PSA</v>
          </cell>
          <cell r="I645" t="str">
            <v>RAZEM</v>
          </cell>
        </row>
        <row r="646">
          <cell r="B646" t="str">
            <v>D</v>
          </cell>
          <cell r="C646" t="str">
            <v>N</v>
          </cell>
          <cell r="D646">
            <v>1274938.8</v>
          </cell>
          <cell r="E646" t="str">
            <v>SKL_ROCZNA_WYK</v>
          </cell>
          <cell r="F646" t="str">
            <v>WYK_POP</v>
          </cell>
          <cell r="G646" t="str">
            <v>03</v>
          </cell>
          <cell r="H646" t="str">
            <v>PKK</v>
          </cell>
          <cell r="I646" t="str">
            <v>RAZEM</v>
          </cell>
        </row>
        <row r="647">
          <cell r="B647" t="str">
            <v>D</v>
          </cell>
          <cell r="C647" t="str">
            <v>N</v>
          </cell>
          <cell r="D647">
            <v>17628</v>
          </cell>
          <cell r="E647" t="str">
            <v>SKL_ROCZNA_WYK</v>
          </cell>
          <cell r="F647" t="str">
            <v>WYK_POP</v>
          </cell>
          <cell r="G647" t="str">
            <v>03</v>
          </cell>
          <cell r="H647" t="str">
            <v>PSA</v>
          </cell>
          <cell r="I647" t="str">
            <v>RAZEM</v>
          </cell>
        </row>
        <row r="648">
          <cell r="B648" t="str">
            <v>D</v>
          </cell>
          <cell r="C648" t="str">
            <v>P</v>
          </cell>
          <cell r="D648">
            <v>8436355.8</v>
          </cell>
          <cell r="E648" t="str">
            <v>SKL_ROCZNA_WYK</v>
          </cell>
          <cell r="F648" t="str">
            <v>WYK_POP</v>
          </cell>
          <cell r="G648" t="str">
            <v>03</v>
          </cell>
          <cell r="H648" t="str">
            <v>PKK</v>
          </cell>
          <cell r="I648" t="str">
            <v>RAZEM</v>
          </cell>
        </row>
        <row r="649">
          <cell r="B649" t="str">
            <v>D</v>
          </cell>
          <cell r="C649" t="str">
            <v>P</v>
          </cell>
          <cell r="D649">
            <v>240230.4</v>
          </cell>
          <cell r="E649" t="str">
            <v>SKL_ROCZNA_WYK</v>
          </cell>
          <cell r="F649" t="str">
            <v>WYK_POP</v>
          </cell>
          <cell r="G649" t="str">
            <v>03</v>
          </cell>
          <cell r="H649" t="str">
            <v>PSA</v>
          </cell>
          <cell r="I649" t="str">
            <v>RAZEM</v>
          </cell>
        </row>
        <row r="650">
          <cell r="B650" t="str">
            <v>D</v>
          </cell>
          <cell r="D650">
            <v>2491926</v>
          </cell>
          <cell r="E650" t="str">
            <v>SKL_ROCZNA_WYK</v>
          </cell>
          <cell r="F650" t="str">
            <v>WYK_POP</v>
          </cell>
          <cell r="G650" t="str">
            <v>04</v>
          </cell>
          <cell r="H650" t="str">
            <v>PKK</v>
          </cell>
          <cell r="I650" t="str">
            <v>RAZEM</v>
          </cell>
        </row>
        <row r="651">
          <cell r="B651" t="str">
            <v>D</v>
          </cell>
          <cell r="D651">
            <v>33745.2</v>
          </cell>
          <cell r="E651" t="str">
            <v>SKL_ROCZNA_WYK</v>
          </cell>
          <cell r="F651" t="str">
            <v>WYK_POP</v>
          </cell>
          <cell r="G651" t="str">
            <v>04</v>
          </cell>
          <cell r="H651" t="str">
            <v>PSA</v>
          </cell>
          <cell r="I651" t="str">
            <v>RAZEM</v>
          </cell>
        </row>
        <row r="652">
          <cell r="B652" t="str">
            <v>D</v>
          </cell>
          <cell r="C652" t="str">
            <v>N</v>
          </cell>
          <cell r="D652">
            <v>2500510.8</v>
          </cell>
          <cell r="E652" t="str">
            <v>SKL_ROCZNA_WYK</v>
          </cell>
          <cell r="F652" t="str">
            <v>WYK_POP</v>
          </cell>
          <cell r="G652" t="str">
            <v>04</v>
          </cell>
          <cell r="H652" t="str">
            <v>PKK</v>
          </cell>
          <cell r="I652" t="str">
            <v>RAZEM</v>
          </cell>
        </row>
        <row r="653">
          <cell r="B653" t="str">
            <v>D</v>
          </cell>
          <cell r="C653" t="str">
            <v>N</v>
          </cell>
          <cell r="D653">
            <v>25160.4</v>
          </cell>
          <cell r="E653" t="str">
            <v>SKL_ROCZNA_WYK</v>
          </cell>
          <cell r="F653" t="str">
            <v>WYK_POP</v>
          </cell>
          <cell r="G653" t="str">
            <v>04</v>
          </cell>
          <cell r="H653" t="str">
            <v>PSA</v>
          </cell>
          <cell r="I653" t="str">
            <v>RAZEM</v>
          </cell>
        </row>
        <row r="654">
          <cell r="B654" t="str">
            <v>D</v>
          </cell>
          <cell r="C654" t="str">
            <v>P</v>
          </cell>
          <cell r="D654">
            <v>8518398.599999998</v>
          </cell>
          <cell r="E654" t="str">
            <v>SKL_ROCZNA_WYK</v>
          </cell>
          <cell r="F654" t="str">
            <v>WYK_POP</v>
          </cell>
          <cell r="G654" t="str">
            <v>04</v>
          </cell>
          <cell r="H654" t="str">
            <v>PKK</v>
          </cell>
          <cell r="I654" t="str">
            <v>RAZEM</v>
          </cell>
        </row>
        <row r="655">
          <cell r="B655" t="str">
            <v>D</v>
          </cell>
          <cell r="C655" t="str">
            <v>P</v>
          </cell>
          <cell r="D655">
            <v>248103.6</v>
          </cell>
          <cell r="E655" t="str">
            <v>SKL_ROCZNA_WYK</v>
          </cell>
          <cell r="F655" t="str">
            <v>WYK_POP</v>
          </cell>
          <cell r="G655" t="str">
            <v>04</v>
          </cell>
          <cell r="H655" t="str">
            <v>PSA</v>
          </cell>
          <cell r="I655" t="str">
            <v>RAZEM</v>
          </cell>
        </row>
        <row r="656">
          <cell r="B656" t="str">
            <v>D</v>
          </cell>
          <cell r="D656">
            <v>1725480</v>
          </cell>
          <cell r="E656" t="str">
            <v>SKL_ROCZNA_WYK</v>
          </cell>
          <cell r="F656" t="str">
            <v>WYK_POP</v>
          </cell>
          <cell r="G656" t="str">
            <v>05</v>
          </cell>
          <cell r="H656" t="str">
            <v>PKK</v>
          </cell>
          <cell r="I656" t="str">
            <v>RAZEM</v>
          </cell>
        </row>
        <row r="657">
          <cell r="B657" t="str">
            <v>D</v>
          </cell>
          <cell r="D657">
            <v>44362.8</v>
          </cell>
          <cell r="E657" t="str">
            <v>SKL_ROCZNA_WYK</v>
          </cell>
          <cell r="F657" t="str">
            <v>WYK_POP</v>
          </cell>
          <cell r="G657" t="str">
            <v>05</v>
          </cell>
          <cell r="H657" t="str">
            <v>PSA</v>
          </cell>
          <cell r="I657" t="str">
            <v>RAZEM</v>
          </cell>
        </row>
        <row r="658">
          <cell r="B658" t="str">
            <v>D</v>
          </cell>
          <cell r="C658" t="str">
            <v>N</v>
          </cell>
          <cell r="D658">
            <v>1734252</v>
          </cell>
          <cell r="E658" t="str">
            <v>SKL_ROCZNA_WYK</v>
          </cell>
          <cell r="F658" t="str">
            <v>WYK_POP</v>
          </cell>
          <cell r="G658" t="str">
            <v>05</v>
          </cell>
          <cell r="H658" t="str">
            <v>PKK</v>
          </cell>
          <cell r="I658" t="str">
            <v>RAZEM</v>
          </cell>
        </row>
        <row r="659">
          <cell r="B659" t="str">
            <v>D</v>
          </cell>
          <cell r="C659" t="str">
            <v>N</v>
          </cell>
          <cell r="D659">
            <v>35590.8</v>
          </cell>
          <cell r="E659" t="str">
            <v>SKL_ROCZNA_WYK</v>
          </cell>
          <cell r="F659" t="str">
            <v>WYK_POP</v>
          </cell>
          <cell r="G659" t="str">
            <v>05</v>
          </cell>
          <cell r="H659" t="str">
            <v>PSA</v>
          </cell>
          <cell r="I659" t="str">
            <v>RAZEM</v>
          </cell>
        </row>
        <row r="660">
          <cell r="B660" t="str">
            <v>D</v>
          </cell>
          <cell r="C660" t="str">
            <v>P</v>
          </cell>
          <cell r="D660">
            <v>8875168.8</v>
          </cell>
          <cell r="E660" t="str">
            <v>SKL_ROCZNA_WYK</v>
          </cell>
          <cell r="F660" t="str">
            <v>WYK_POP</v>
          </cell>
          <cell r="G660" t="str">
            <v>05</v>
          </cell>
          <cell r="H660" t="str">
            <v>PKK</v>
          </cell>
          <cell r="I660" t="str">
            <v>RAZEM</v>
          </cell>
        </row>
        <row r="661">
          <cell r="B661" t="str">
            <v>D</v>
          </cell>
          <cell r="C661" t="str">
            <v>P</v>
          </cell>
          <cell r="D661">
            <v>255853.2</v>
          </cell>
          <cell r="E661" t="str">
            <v>SKL_ROCZNA_WYK</v>
          </cell>
          <cell r="F661" t="str">
            <v>WYK_POP</v>
          </cell>
          <cell r="G661" t="str">
            <v>05</v>
          </cell>
          <cell r="H661" t="str">
            <v>PSA</v>
          </cell>
          <cell r="I661" t="str">
            <v>RAZEM</v>
          </cell>
        </row>
        <row r="662">
          <cell r="B662" t="str">
            <v>D</v>
          </cell>
          <cell r="D662">
            <v>2013748.8</v>
          </cell>
          <cell r="E662" t="str">
            <v>SKL_ROCZNA_WYK</v>
          </cell>
          <cell r="F662" t="str">
            <v>WYK_POP</v>
          </cell>
          <cell r="G662" t="str">
            <v>06</v>
          </cell>
          <cell r="H662" t="str">
            <v>PKK</v>
          </cell>
          <cell r="I662" t="str">
            <v>RAZEM</v>
          </cell>
        </row>
        <row r="663">
          <cell r="B663" t="str">
            <v>D</v>
          </cell>
          <cell r="D663">
            <v>55444.8</v>
          </cell>
          <cell r="E663" t="str">
            <v>SKL_ROCZNA_WYK</v>
          </cell>
          <cell r="F663" t="str">
            <v>WYK_POP</v>
          </cell>
          <cell r="G663" t="str">
            <v>06</v>
          </cell>
          <cell r="H663" t="str">
            <v>PSA</v>
          </cell>
          <cell r="I663" t="str">
            <v>RAZEM</v>
          </cell>
        </row>
        <row r="664">
          <cell r="B664" t="str">
            <v>D</v>
          </cell>
          <cell r="C664" t="str">
            <v>N</v>
          </cell>
          <cell r="D664">
            <v>2032202.4</v>
          </cell>
          <cell r="E664" t="str">
            <v>SKL_ROCZNA_WYK</v>
          </cell>
          <cell r="F664" t="str">
            <v>WYK_POP</v>
          </cell>
          <cell r="G664" t="str">
            <v>06</v>
          </cell>
          <cell r="H664" t="str">
            <v>PKK</v>
          </cell>
          <cell r="I664" t="str">
            <v>RAZEM</v>
          </cell>
        </row>
        <row r="665">
          <cell r="B665" t="str">
            <v>D</v>
          </cell>
          <cell r="C665" t="str">
            <v>N</v>
          </cell>
          <cell r="D665">
            <v>36991.2</v>
          </cell>
          <cell r="E665" t="str">
            <v>SKL_ROCZNA_WYK</v>
          </cell>
          <cell r="F665" t="str">
            <v>WYK_POP</v>
          </cell>
          <cell r="G665" t="str">
            <v>06</v>
          </cell>
          <cell r="H665" t="str">
            <v>PSA</v>
          </cell>
          <cell r="I665" t="str">
            <v>RAZEM</v>
          </cell>
        </row>
        <row r="666">
          <cell r="B666" t="str">
            <v>D</v>
          </cell>
          <cell r="C666" t="str">
            <v>P</v>
          </cell>
          <cell r="D666">
            <v>9002321.399999999</v>
          </cell>
          <cell r="E666" t="str">
            <v>SKL_ROCZNA_WYK</v>
          </cell>
          <cell r="F666" t="str">
            <v>WYK_POP</v>
          </cell>
          <cell r="G666" t="str">
            <v>06</v>
          </cell>
          <cell r="H666" t="str">
            <v>PKK</v>
          </cell>
          <cell r="I666" t="str">
            <v>RAZEM</v>
          </cell>
        </row>
        <row r="667">
          <cell r="B667" t="str">
            <v>D</v>
          </cell>
          <cell r="C667" t="str">
            <v>P</v>
          </cell>
          <cell r="D667">
            <v>261031.2</v>
          </cell>
          <cell r="E667" t="str">
            <v>SKL_ROCZNA_WYK</v>
          </cell>
          <cell r="F667" t="str">
            <v>WYK_POP</v>
          </cell>
          <cell r="G667" t="str">
            <v>06</v>
          </cell>
          <cell r="H667" t="str">
            <v>PSA</v>
          </cell>
          <cell r="I667" t="str">
            <v>RAZEM</v>
          </cell>
        </row>
        <row r="668">
          <cell r="B668" t="str">
            <v>D</v>
          </cell>
          <cell r="D668">
            <v>2396181.6</v>
          </cell>
          <cell r="E668" t="str">
            <v>SKL_ROCZNA_WYK</v>
          </cell>
          <cell r="F668" t="str">
            <v>WYK_POP</v>
          </cell>
          <cell r="G668" t="str">
            <v>07</v>
          </cell>
          <cell r="H668" t="str">
            <v>PKK</v>
          </cell>
          <cell r="I668" t="str">
            <v>RAZEM</v>
          </cell>
        </row>
        <row r="669">
          <cell r="B669" t="str">
            <v>D</v>
          </cell>
          <cell r="D669">
            <v>59978.4</v>
          </cell>
          <cell r="E669" t="str">
            <v>SKL_ROCZNA_WYK</v>
          </cell>
          <cell r="F669" t="str">
            <v>WYK_POP</v>
          </cell>
          <cell r="G669" t="str">
            <v>07</v>
          </cell>
          <cell r="H669" t="str">
            <v>PSA</v>
          </cell>
          <cell r="I669" t="str">
            <v>RAZEM</v>
          </cell>
        </row>
        <row r="670">
          <cell r="B670" t="str">
            <v>D</v>
          </cell>
          <cell r="C670" t="str">
            <v>N</v>
          </cell>
          <cell r="D670">
            <v>2416479.6</v>
          </cell>
          <cell r="E670" t="str">
            <v>SKL_ROCZNA_WYK</v>
          </cell>
          <cell r="F670" t="str">
            <v>WYK_POP</v>
          </cell>
          <cell r="G670" t="str">
            <v>07</v>
          </cell>
          <cell r="H670" t="str">
            <v>PKK</v>
          </cell>
          <cell r="I670" t="str">
            <v>RAZEM</v>
          </cell>
        </row>
        <row r="671">
          <cell r="B671" t="str">
            <v>D</v>
          </cell>
          <cell r="C671" t="str">
            <v>N</v>
          </cell>
          <cell r="D671">
            <v>39680.4</v>
          </cell>
          <cell r="E671" t="str">
            <v>SKL_ROCZNA_WYK</v>
          </cell>
          <cell r="F671" t="str">
            <v>WYK_POP</v>
          </cell>
          <cell r="G671" t="str">
            <v>07</v>
          </cell>
          <cell r="H671" t="str">
            <v>PSA</v>
          </cell>
          <cell r="I671" t="str">
            <v>RAZEM</v>
          </cell>
        </row>
        <row r="672">
          <cell r="B672" t="str">
            <v>D</v>
          </cell>
          <cell r="C672" t="str">
            <v>P</v>
          </cell>
          <cell r="D672">
            <v>8788317.599999998</v>
          </cell>
          <cell r="E672" t="str">
            <v>SKL_ROCZNA_WYK</v>
          </cell>
          <cell r="F672" t="str">
            <v>WYK_POP</v>
          </cell>
          <cell r="G672" t="str">
            <v>07</v>
          </cell>
          <cell r="H672" t="str">
            <v>PKK</v>
          </cell>
          <cell r="I672" t="str">
            <v>RAZEM</v>
          </cell>
        </row>
        <row r="673">
          <cell r="B673" t="str">
            <v>D</v>
          </cell>
          <cell r="C673" t="str">
            <v>P</v>
          </cell>
          <cell r="D673">
            <v>255078</v>
          </cell>
          <cell r="E673" t="str">
            <v>SKL_ROCZNA_WYK</v>
          </cell>
          <cell r="F673" t="str">
            <v>WYK_POP</v>
          </cell>
          <cell r="G673" t="str">
            <v>07</v>
          </cell>
          <cell r="H673" t="str">
            <v>PSA</v>
          </cell>
          <cell r="I673" t="str">
            <v>RAZEM</v>
          </cell>
        </row>
        <row r="674">
          <cell r="B674" t="str">
            <v>D</v>
          </cell>
          <cell r="D674">
            <v>3064821.6</v>
          </cell>
          <cell r="E674" t="str">
            <v>SKL_ROCZNA_WYK</v>
          </cell>
          <cell r="F674" t="str">
            <v>WYK_POP</v>
          </cell>
          <cell r="G674" t="str">
            <v>08</v>
          </cell>
          <cell r="H674" t="str">
            <v>PKK</v>
          </cell>
          <cell r="I674" t="str">
            <v>RAZEM</v>
          </cell>
        </row>
        <row r="675">
          <cell r="B675" t="str">
            <v>D</v>
          </cell>
          <cell r="D675">
            <v>65277.6</v>
          </cell>
          <cell r="E675" t="str">
            <v>SKL_ROCZNA_WYK</v>
          </cell>
          <cell r="F675" t="str">
            <v>WYK_POP</v>
          </cell>
          <cell r="G675" t="str">
            <v>08</v>
          </cell>
          <cell r="H675" t="str">
            <v>PSA</v>
          </cell>
          <cell r="I675" t="str">
            <v>RAZEM</v>
          </cell>
        </row>
        <row r="676">
          <cell r="B676" t="str">
            <v>D</v>
          </cell>
          <cell r="C676" t="str">
            <v>N</v>
          </cell>
          <cell r="D676">
            <v>3080028</v>
          </cell>
          <cell r="E676" t="str">
            <v>SKL_ROCZNA_WYK</v>
          </cell>
          <cell r="F676" t="str">
            <v>WYK_POP</v>
          </cell>
          <cell r="G676" t="str">
            <v>08</v>
          </cell>
          <cell r="H676" t="str">
            <v>PKK</v>
          </cell>
          <cell r="I676" t="str">
            <v>RAZEM</v>
          </cell>
        </row>
        <row r="677">
          <cell r="B677" t="str">
            <v>D</v>
          </cell>
          <cell r="C677" t="str">
            <v>N</v>
          </cell>
          <cell r="D677">
            <v>50071.2</v>
          </cell>
          <cell r="E677" t="str">
            <v>SKL_ROCZNA_WYK</v>
          </cell>
          <cell r="F677" t="str">
            <v>WYK_POP</v>
          </cell>
          <cell r="G677" t="str">
            <v>08</v>
          </cell>
          <cell r="H677" t="str">
            <v>PSA</v>
          </cell>
          <cell r="I677" t="str">
            <v>RAZEM</v>
          </cell>
        </row>
        <row r="678">
          <cell r="B678" t="str">
            <v>D</v>
          </cell>
          <cell r="C678" t="str">
            <v>P</v>
          </cell>
          <cell r="D678">
            <v>8596331.999999998</v>
          </cell>
          <cell r="E678" t="str">
            <v>SKL_ROCZNA_WYK</v>
          </cell>
          <cell r="F678" t="str">
            <v>WYK_POP</v>
          </cell>
          <cell r="G678" t="str">
            <v>08</v>
          </cell>
          <cell r="H678" t="str">
            <v>PKK</v>
          </cell>
          <cell r="I678" t="str">
            <v>RAZEM</v>
          </cell>
        </row>
        <row r="679">
          <cell r="B679" t="str">
            <v>D</v>
          </cell>
          <cell r="C679" t="str">
            <v>P</v>
          </cell>
          <cell r="D679">
            <v>247990.8</v>
          </cell>
          <cell r="E679" t="str">
            <v>SKL_ROCZNA_WYK</v>
          </cell>
          <cell r="F679" t="str">
            <v>WYK_POP</v>
          </cell>
          <cell r="G679" t="str">
            <v>08</v>
          </cell>
          <cell r="H679" t="str">
            <v>PSA</v>
          </cell>
          <cell r="I679" t="str">
            <v>RAZEM</v>
          </cell>
        </row>
        <row r="680">
          <cell r="B680" t="str">
            <v>D</v>
          </cell>
          <cell r="D680">
            <v>3121755.6</v>
          </cell>
          <cell r="E680" t="str">
            <v>SKL_ROCZNA_WYK</v>
          </cell>
          <cell r="F680" t="str">
            <v>WYK_POP</v>
          </cell>
          <cell r="G680" t="str">
            <v>09</v>
          </cell>
          <cell r="H680" t="str">
            <v>PKK</v>
          </cell>
          <cell r="I680" t="str">
            <v>RAZEM</v>
          </cell>
        </row>
        <row r="681">
          <cell r="B681" t="str">
            <v>D</v>
          </cell>
          <cell r="D681">
            <v>69230.4</v>
          </cell>
          <cell r="E681" t="str">
            <v>SKL_ROCZNA_WYK</v>
          </cell>
          <cell r="F681" t="str">
            <v>WYK_POP</v>
          </cell>
          <cell r="G681" t="str">
            <v>09</v>
          </cell>
          <cell r="H681" t="str">
            <v>PSA</v>
          </cell>
          <cell r="I681" t="str">
            <v>RAZEM</v>
          </cell>
        </row>
        <row r="682">
          <cell r="B682" t="str">
            <v>D</v>
          </cell>
          <cell r="C682" t="str">
            <v>N</v>
          </cell>
          <cell r="D682">
            <v>3137564.4</v>
          </cell>
          <cell r="E682" t="str">
            <v>SKL_ROCZNA_WYK</v>
          </cell>
          <cell r="F682" t="str">
            <v>WYK_POP</v>
          </cell>
          <cell r="G682" t="str">
            <v>09</v>
          </cell>
          <cell r="H682" t="str">
            <v>PKK</v>
          </cell>
          <cell r="I682" t="str">
            <v>RAZEM</v>
          </cell>
        </row>
        <row r="683">
          <cell r="B683" t="str">
            <v>D</v>
          </cell>
          <cell r="C683" t="str">
            <v>N</v>
          </cell>
          <cell r="D683">
            <v>53421.6</v>
          </cell>
          <cell r="E683" t="str">
            <v>SKL_ROCZNA_WYK</v>
          </cell>
          <cell r="F683" t="str">
            <v>WYK_POP</v>
          </cell>
          <cell r="G683" t="str">
            <v>09</v>
          </cell>
          <cell r="H683" t="str">
            <v>PSA</v>
          </cell>
          <cell r="I683" t="str">
            <v>RAZEM</v>
          </cell>
        </row>
        <row r="684">
          <cell r="B684" t="str">
            <v>D</v>
          </cell>
          <cell r="C684" t="str">
            <v>P</v>
          </cell>
          <cell r="D684">
            <v>8643616.199999997</v>
          </cell>
          <cell r="E684" t="str">
            <v>SKL_ROCZNA_WYK</v>
          </cell>
          <cell r="F684" t="str">
            <v>WYK_POP</v>
          </cell>
          <cell r="G684" t="str">
            <v>09</v>
          </cell>
          <cell r="H684" t="str">
            <v>PKK</v>
          </cell>
          <cell r="I684" t="str">
            <v>RAZEM</v>
          </cell>
        </row>
        <row r="685">
          <cell r="B685" t="str">
            <v>D</v>
          </cell>
          <cell r="C685" t="str">
            <v>P</v>
          </cell>
          <cell r="D685">
            <v>251559.6</v>
          </cell>
          <cell r="E685" t="str">
            <v>SKL_ROCZNA_WYK</v>
          </cell>
          <cell r="F685" t="str">
            <v>WYK_POP</v>
          </cell>
          <cell r="G685" t="str">
            <v>09</v>
          </cell>
          <cell r="H685" t="str">
            <v>PSA</v>
          </cell>
          <cell r="I685" t="str">
            <v>RAZEM</v>
          </cell>
        </row>
        <row r="686">
          <cell r="B686" t="str">
            <v>X202-IN-XX</v>
          </cell>
          <cell r="C686" t="str">
            <v>P</v>
          </cell>
          <cell r="D686">
            <v>850331.8386794536</v>
          </cell>
          <cell r="E686" t="str">
            <v>L_UBEZP</v>
          </cell>
          <cell r="F686" t="str">
            <v>PLAN</v>
          </cell>
          <cell r="G686" t="str">
            <v>01</v>
          </cell>
          <cell r="H686" t="str">
            <v>PKK</v>
          </cell>
          <cell r="I686" t="str">
            <v>CZ_NO</v>
          </cell>
        </row>
        <row r="687">
          <cell r="B687" t="str">
            <v>X202-IN-XX</v>
          </cell>
          <cell r="C687" t="str">
            <v>P</v>
          </cell>
          <cell r="D687">
            <v>282088.23432797403</v>
          </cell>
          <cell r="E687" t="str">
            <v>L_UBEZP</v>
          </cell>
          <cell r="F687" t="str">
            <v>PLAN</v>
          </cell>
          <cell r="G687" t="str">
            <v>01</v>
          </cell>
          <cell r="H687" t="str">
            <v>PSA</v>
          </cell>
          <cell r="I687" t="str">
            <v>CZ_NO</v>
          </cell>
        </row>
        <row r="688">
          <cell r="B688" t="str">
            <v>X202-IN-XX</v>
          </cell>
          <cell r="C688" t="str">
            <v>P</v>
          </cell>
          <cell r="D688">
            <v>841669.8069408835</v>
          </cell>
          <cell r="E688" t="str">
            <v>L_UBEZP</v>
          </cell>
          <cell r="F688" t="str">
            <v>PLAN</v>
          </cell>
          <cell r="G688" t="str">
            <v>02</v>
          </cell>
          <cell r="H688" t="str">
            <v>PKK</v>
          </cell>
          <cell r="I688" t="str">
            <v>CZ_NO</v>
          </cell>
        </row>
        <row r="689">
          <cell r="B689" t="str">
            <v>X202-IN-XX</v>
          </cell>
          <cell r="C689" t="str">
            <v>P</v>
          </cell>
          <cell r="D689">
            <v>276951.6266567997</v>
          </cell>
          <cell r="E689" t="str">
            <v>L_UBEZP</v>
          </cell>
          <cell r="F689" t="str">
            <v>PLAN</v>
          </cell>
          <cell r="G689" t="str">
            <v>02</v>
          </cell>
          <cell r="H689" t="str">
            <v>PSA</v>
          </cell>
          <cell r="I689" t="str">
            <v>CZ_NO</v>
          </cell>
        </row>
        <row r="690">
          <cell r="B690" t="str">
            <v>X202-IN-XX</v>
          </cell>
          <cell r="C690" t="str">
            <v>P</v>
          </cell>
          <cell r="D690">
            <v>836213.6935544517</v>
          </cell>
          <cell r="E690" t="str">
            <v>L_UBEZP</v>
          </cell>
          <cell r="F690" t="str">
            <v>PLAN</v>
          </cell>
          <cell r="G690" t="str">
            <v>03</v>
          </cell>
          <cell r="H690" t="str">
            <v>PKK</v>
          </cell>
          <cell r="I690" t="str">
            <v>CZ_NO</v>
          </cell>
        </row>
        <row r="691">
          <cell r="B691" t="str">
            <v>X202-IN-XX</v>
          </cell>
          <cell r="C691" t="str">
            <v>P</v>
          </cell>
          <cell r="D691">
            <v>271366.4894825076</v>
          </cell>
          <cell r="E691" t="str">
            <v>L_UBEZP</v>
          </cell>
          <cell r="F691" t="str">
            <v>PLAN</v>
          </cell>
          <cell r="G691" t="str">
            <v>03</v>
          </cell>
          <cell r="H691" t="str">
            <v>PSA</v>
          </cell>
          <cell r="I691" t="str">
            <v>CZ_NO</v>
          </cell>
        </row>
        <row r="692">
          <cell r="B692" t="str">
            <v>X202-IN-XX</v>
          </cell>
          <cell r="C692" t="str">
            <v>P</v>
          </cell>
          <cell r="D692">
            <v>828888.8335656929</v>
          </cell>
          <cell r="E692" t="str">
            <v>L_UBEZP</v>
          </cell>
          <cell r="F692" t="str">
            <v>PLAN</v>
          </cell>
          <cell r="G692" t="str">
            <v>04</v>
          </cell>
          <cell r="H692" t="str">
            <v>PKK</v>
          </cell>
          <cell r="I692" t="str">
            <v>CZ_NO</v>
          </cell>
        </row>
        <row r="693">
          <cell r="B693" t="str">
            <v>X202-IN-XX</v>
          </cell>
          <cell r="C693" t="str">
            <v>P</v>
          </cell>
          <cell r="D693">
            <v>267400.70443197567</v>
          </cell>
          <cell r="E693" t="str">
            <v>L_UBEZP</v>
          </cell>
          <cell r="F693" t="str">
            <v>PLAN</v>
          </cell>
          <cell r="G693" t="str">
            <v>04</v>
          </cell>
          <cell r="H693" t="str">
            <v>PSA</v>
          </cell>
          <cell r="I693" t="str">
            <v>CZ_NO</v>
          </cell>
        </row>
        <row r="694">
          <cell r="B694" t="str">
            <v>X202-IN-XX</v>
          </cell>
          <cell r="C694" t="str">
            <v>P</v>
          </cell>
          <cell r="D694">
            <v>823780.4278928093</v>
          </cell>
          <cell r="E694" t="str">
            <v>L_UBEZP</v>
          </cell>
          <cell r="F694" t="str">
            <v>PLAN</v>
          </cell>
          <cell r="G694" t="str">
            <v>05</v>
          </cell>
          <cell r="H694" t="str">
            <v>PKK</v>
          </cell>
          <cell r="I694" t="str">
            <v>CZ_NO</v>
          </cell>
        </row>
        <row r="695">
          <cell r="B695" t="str">
            <v>X202-IN-XX</v>
          </cell>
          <cell r="C695" t="str">
            <v>P</v>
          </cell>
          <cell r="D695">
            <v>262623.5097578166</v>
          </cell>
          <cell r="E695" t="str">
            <v>L_UBEZP</v>
          </cell>
          <cell r="F695" t="str">
            <v>PLAN</v>
          </cell>
          <cell r="G695" t="str">
            <v>05</v>
          </cell>
          <cell r="H695" t="str">
            <v>PSA</v>
          </cell>
          <cell r="I695" t="str">
            <v>CZ_NO</v>
          </cell>
        </row>
        <row r="696">
          <cell r="B696" t="str">
            <v>X202-IN-XX</v>
          </cell>
          <cell r="C696" t="str">
            <v>P</v>
          </cell>
          <cell r="D696">
            <v>816034.7545411002</v>
          </cell>
          <cell r="E696" t="str">
            <v>L_UBEZP</v>
          </cell>
          <cell r="F696" t="str">
            <v>PLAN</v>
          </cell>
          <cell r="G696" t="str">
            <v>06</v>
          </cell>
          <cell r="H696" t="str">
            <v>PKK</v>
          </cell>
          <cell r="I696" t="str">
            <v>CZ_NO</v>
          </cell>
        </row>
        <row r="697">
          <cell r="B697" t="str">
            <v>X202-IN-XX</v>
          </cell>
          <cell r="C697" t="str">
            <v>P</v>
          </cell>
          <cell r="D697">
            <v>258042.4062132145</v>
          </cell>
          <cell r="E697" t="str">
            <v>L_UBEZP</v>
          </cell>
          <cell r="F697" t="str">
            <v>PLAN</v>
          </cell>
          <cell r="G697" t="str">
            <v>06</v>
          </cell>
          <cell r="H697" t="str">
            <v>PSA</v>
          </cell>
          <cell r="I697" t="str">
            <v>CZ_NO</v>
          </cell>
        </row>
        <row r="698">
          <cell r="B698" t="str">
            <v>X202-IN-XX</v>
          </cell>
          <cell r="C698" t="str">
            <v>P</v>
          </cell>
          <cell r="D698">
            <v>810051.1769470618</v>
          </cell>
          <cell r="E698" t="str">
            <v>L_UBEZP</v>
          </cell>
          <cell r="F698" t="str">
            <v>PLAN</v>
          </cell>
          <cell r="G698" t="str">
            <v>07</v>
          </cell>
          <cell r="H698" t="str">
            <v>PKK</v>
          </cell>
          <cell r="I698" t="str">
            <v>CZ_NO</v>
          </cell>
        </row>
        <row r="699">
          <cell r="B699" t="str">
            <v>X202-IN-XX</v>
          </cell>
          <cell r="C699" t="str">
            <v>P</v>
          </cell>
          <cell r="D699">
            <v>253493.51367766003</v>
          </cell>
          <cell r="E699" t="str">
            <v>L_UBEZP</v>
          </cell>
          <cell r="F699" t="str">
            <v>PLAN</v>
          </cell>
          <cell r="G699" t="str">
            <v>07</v>
          </cell>
          <cell r="H699" t="str">
            <v>PSA</v>
          </cell>
          <cell r="I699" t="str">
            <v>CZ_NO</v>
          </cell>
        </row>
        <row r="700">
          <cell r="B700" t="str">
            <v>X202-IN-XX</v>
          </cell>
          <cell r="C700" t="str">
            <v>P</v>
          </cell>
          <cell r="D700">
            <v>801692.4919580021</v>
          </cell>
          <cell r="E700" t="str">
            <v>L_UBEZP</v>
          </cell>
          <cell r="F700" t="str">
            <v>PLAN</v>
          </cell>
          <cell r="G700" t="str">
            <v>08</v>
          </cell>
          <cell r="H700" t="str">
            <v>PKK</v>
          </cell>
          <cell r="I700" t="str">
            <v>CZ_NO</v>
          </cell>
        </row>
        <row r="701">
          <cell r="B701" t="str">
            <v>X202-IN-XX</v>
          </cell>
          <cell r="C701" t="str">
            <v>P</v>
          </cell>
          <cell r="D701">
            <v>248937.61212102568</v>
          </cell>
          <cell r="E701" t="str">
            <v>L_UBEZP</v>
          </cell>
          <cell r="F701" t="str">
            <v>PLAN</v>
          </cell>
          <cell r="G701" t="str">
            <v>08</v>
          </cell>
          <cell r="H701" t="str">
            <v>PSA</v>
          </cell>
          <cell r="I701" t="str">
            <v>CZ_NO</v>
          </cell>
        </row>
        <row r="702">
          <cell r="B702" t="str">
            <v>X202-IN-XX</v>
          </cell>
          <cell r="C702" t="str">
            <v>P</v>
          </cell>
          <cell r="D702">
            <v>796252.5846575829</v>
          </cell>
          <cell r="E702" t="str">
            <v>L_UBEZP</v>
          </cell>
          <cell r="F702" t="str">
            <v>PLAN</v>
          </cell>
          <cell r="G702" t="str">
            <v>09</v>
          </cell>
          <cell r="H702" t="str">
            <v>PKK</v>
          </cell>
          <cell r="I702" t="str">
            <v>CZ_NO</v>
          </cell>
        </row>
        <row r="703">
          <cell r="B703" t="str">
            <v>X202-IN-XX</v>
          </cell>
          <cell r="C703" t="str">
            <v>P</v>
          </cell>
          <cell r="D703">
            <v>244374.70154331147</v>
          </cell>
          <cell r="E703" t="str">
            <v>L_UBEZP</v>
          </cell>
          <cell r="F703" t="str">
            <v>PLAN</v>
          </cell>
          <cell r="G703" t="str">
            <v>09</v>
          </cell>
          <cell r="H703" t="str">
            <v>PSA</v>
          </cell>
          <cell r="I703" t="str">
            <v>CZ_NO</v>
          </cell>
        </row>
        <row r="704">
          <cell r="B704" t="str">
            <v>X202-IN-XX</v>
          </cell>
          <cell r="C704" t="str">
            <v>P</v>
          </cell>
          <cell r="D704">
            <v>788497.8639138519</v>
          </cell>
          <cell r="E704" t="str">
            <v>L_UBEZP</v>
          </cell>
          <cell r="F704" t="str">
            <v>PLAN</v>
          </cell>
          <cell r="G704" t="str">
            <v>10</v>
          </cell>
          <cell r="H704" t="str">
            <v>PKK</v>
          </cell>
          <cell r="I704" t="str">
            <v>CZ_NO</v>
          </cell>
        </row>
        <row r="705">
          <cell r="B705" t="str">
            <v>X202-IN-XX</v>
          </cell>
          <cell r="C705" t="str">
            <v>P</v>
          </cell>
          <cell r="D705">
            <v>239804.78194451754</v>
          </cell>
          <cell r="E705" t="str">
            <v>L_UBEZP</v>
          </cell>
          <cell r="F705" t="str">
            <v>PLAN</v>
          </cell>
          <cell r="G705" t="str">
            <v>10</v>
          </cell>
          <cell r="H705" t="str">
            <v>PSA</v>
          </cell>
          <cell r="I705" t="str">
            <v>CZ_NO</v>
          </cell>
        </row>
        <row r="706">
          <cell r="B706" t="str">
            <v>X202-IN-XX</v>
          </cell>
          <cell r="C706" t="str">
            <v>P</v>
          </cell>
          <cell r="D706">
            <v>783295.8958337341</v>
          </cell>
          <cell r="E706" t="str">
            <v>L_UBEZP</v>
          </cell>
          <cell r="F706" t="str">
            <v>PLAN</v>
          </cell>
          <cell r="G706" t="str">
            <v>11</v>
          </cell>
          <cell r="H706" t="str">
            <v>PKK</v>
          </cell>
          <cell r="I706" t="str">
            <v>CZ_NO</v>
          </cell>
        </row>
        <row r="707">
          <cell r="B707" t="str">
            <v>X202-IN-XX</v>
          </cell>
          <cell r="C707" t="str">
            <v>P</v>
          </cell>
          <cell r="D707">
            <v>235328.8533246438</v>
          </cell>
          <cell r="E707" t="str">
            <v>L_UBEZP</v>
          </cell>
          <cell r="F707" t="str">
            <v>PLAN</v>
          </cell>
          <cell r="G707" t="str">
            <v>11</v>
          </cell>
          <cell r="H707" t="str">
            <v>PSA</v>
          </cell>
          <cell r="I707" t="str">
            <v>CZ_NO</v>
          </cell>
        </row>
        <row r="708">
          <cell r="B708" t="str">
            <v>X202-IN-XX</v>
          </cell>
          <cell r="C708" t="str">
            <v>P</v>
          </cell>
          <cell r="D708">
            <v>775884.0413505273</v>
          </cell>
          <cell r="E708" t="str">
            <v>L_UBEZP</v>
          </cell>
          <cell r="F708" t="str">
            <v>PLAN</v>
          </cell>
          <cell r="G708" t="str">
            <v>12</v>
          </cell>
          <cell r="H708" t="str">
            <v>PKK</v>
          </cell>
          <cell r="I708" t="str">
            <v>CZ_NO</v>
          </cell>
        </row>
        <row r="709">
          <cell r="B709" t="str">
            <v>X202-IN-XX</v>
          </cell>
          <cell r="C709" t="str">
            <v>P</v>
          </cell>
          <cell r="D709">
            <v>230087.83981022506</v>
          </cell>
          <cell r="E709" t="str">
            <v>L_UBEZP</v>
          </cell>
          <cell r="F709" t="str">
            <v>PLAN</v>
          </cell>
          <cell r="G709" t="str">
            <v>12</v>
          </cell>
          <cell r="H709" t="str">
            <v>PSA</v>
          </cell>
          <cell r="I709" t="str">
            <v>CZ_NO</v>
          </cell>
        </row>
        <row r="710">
          <cell r="B710" t="str">
            <v>X202-IN-XX</v>
          </cell>
          <cell r="C710" t="str">
            <v>P</v>
          </cell>
          <cell r="D710">
            <v>859673.9940463465</v>
          </cell>
          <cell r="E710" t="str">
            <v>L_UBEZP</v>
          </cell>
          <cell r="F710" t="str">
            <v>PROGNOZA</v>
          </cell>
          <cell r="G710" t="str">
            <v>10</v>
          </cell>
          <cell r="H710" t="str">
            <v>PKK</v>
          </cell>
          <cell r="I710" t="str">
            <v>CZ_NO</v>
          </cell>
        </row>
        <row r="711">
          <cell r="B711" t="str">
            <v>X202-IN-XX</v>
          </cell>
          <cell r="C711" t="str">
            <v>P</v>
          </cell>
          <cell r="D711">
            <v>243077.1196129901</v>
          </cell>
          <cell r="E711" t="str">
            <v>L_UBEZP</v>
          </cell>
          <cell r="F711" t="str">
            <v>PROGNOZA</v>
          </cell>
          <cell r="G711" t="str">
            <v>10</v>
          </cell>
          <cell r="H711" t="str">
            <v>PSA</v>
          </cell>
          <cell r="I711" t="str">
            <v>CZ_NO</v>
          </cell>
        </row>
        <row r="712">
          <cell r="B712" t="str">
            <v>X202-IN-XX</v>
          </cell>
          <cell r="C712" t="str">
            <v>P</v>
          </cell>
          <cell r="D712">
            <v>856104.1419357156</v>
          </cell>
          <cell r="E712" t="str">
            <v>L_UBEZP</v>
          </cell>
          <cell r="F712" t="str">
            <v>PROGNOZA</v>
          </cell>
          <cell r="G712" t="str">
            <v>11</v>
          </cell>
          <cell r="H712" t="str">
            <v>PKK</v>
          </cell>
          <cell r="I712" t="str">
            <v>CZ_NO</v>
          </cell>
        </row>
        <row r="713">
          <cell r="B713" t="str">
            <v>X202-IN-XX</v>
          </cell>
          <cell r="C713" t="str">
            <v>P</v>
          </cell>
          <cell r="D713">
            <v>239857.13390996295</v>
          </cell>
          <cell r="E713" t="str">
            <v>L_UBEZP</v>
          </cell>
          <cell r="F713" t="str">
            <v>PROGNOZA</v>
          </cell>
          <cell r="G713" t="str">
            <v>11</v>
          </cell>
          <cell r="H713" t="str">
            <v>PSA</v>
          </cell>
          <cell r="I713" t="str">
            <v>CZ_NO</v>
          </cell>
        </row>
        <row r="714">
          <cell r="B714" t="str">
            <v>X202-IN-XX</v>
          </cell>
          <cell r="C714" t="str">
            <v>P</v>
          </cell>
          <cell r="D714">
            <v>850283.7298816603</v>
          </cell>
          <cell r="E714" t="str">
            <v>L_UBEZP</v>
          </cell>
          <cell r="F714" t="str">
            <v>PROGNOZA</v>
          </cell>
          <cell r="G714" t="str">
            <v>12</v>
          </cell>
          <cell r="H714" t="str">
            <v>PKK</v>
          </cell>
          <cell r="I714" t="str">
            <v>CZ_NO</v>
          </cell>
        </row>
        <row r="715">
          <cell r="B715" t="str">
            <v>X202-IN-XX</v>
          </cell>
          <cell r="C715" t="str">
            <v>P</v>
          </cell>
          <cell r="D715">
            <v>236469.9529557125</v>
          </cell>
          <cell r="E715" t="str">
            <v>L_UBEZP</v>
          </cell>
          <cell r="F715" t="str">
            <v>PROGNOZA</v>
          </cell>
          <cell r="G715" t="str">
            <v>12</v>
          </cell>
          <cell r="H715" t="str">
            <v>PSA</v>
          </cell>
          <cell r="I715" t="str">
            <v>CZ_NO</v>
          </cell>
        </row>
        <row r="716">
          <cell r="B716" t="str">
            <v>X202-IN-XX</v>
          </cell>
          <cell r="C716" t="str">
            <v>P</v>
          </cell>
          <cell r="D716">
            <v>922772</v>
          </cell>
          <cell r="E716" t="str">
            <v>L_UBEZP</v>
          </cell>
          <cell r="F716" t="str">
            <v>WYK_POP</v>
          </cell>
          <cell r="G716" t="str">
            <v>01</v>
          </cell>
          <cell r="H716" t="str">
            <v>PKK</v>
          </cell>
          <cell r="I716" t="str">
            <v>CZ_NO</v>
          </cell>
        </row>
        <row r="717">
          <cell r="B717" t="str">
            <v>X202-IN-XX</v>
          </cell>
          <cell r="C717" t="str">
            <v>P</v>
          </cell>
          <cell r="D717">
            <v>291887</v>
          </cell>
          <cell r="E717" t="str">
            <v>L_UBEZP</v>
          </cell>
          <cell r="F717" t="str">
            <v>WYK_POP</v>
          </cell>
          <cell r="G717" t="str">
            <v>01</v>
          </cell>
          <cell r="H717" t="str">
            <v>PSA</v>
          </cell>
          <cell r="I717" t="str">
            <v>CZ_NO</v>
          </cell>
        </row>
        <row r="718">
          <cell r="B718" t="str">
            <v>X202-IN-XX</v>
          </cell>
          <cell r="C718" t="str">
            <v>P</v>
          </cell>
          <cell r="D718">
            <v>923418</v>
          </cell>
          <cell r="E718" t="str">
            <v>L_UBEZP</v>
          </cell>
          <cell r="F718" t="str">
            <v>WYK_POP</v>
          </cell>
          <cell r="G718" t="str">
            <v>02</v>
          </cell>
          <cell r="H718" t="str">
            <v>PKK</v>
          </cell>
          <cell r="I718" t="str">
            <v>CZ_NO</v>
          </cell>
        </row>
        <row r="719">
          <cell r="B719" t="str">
            <v>X202-IN-XX</v>
          </cell>
          <cell r="C719" t="str">
            <v>P</v>
          </cell>
          <cell r="D719">
            <v>293904</v>
          </cell>
          <cell r="E719" t="str">
            <v>L_UBEZP</v>
          </cell>
          <cell r="F719" t="str">
            <v>WYK_POP</v>
          </cell>
          <cell r="G719" t="str">
            <v>02</v>
          </cell>
          <cell r="H719" t="str">
            <v>PSA</v>
          </cell>
          <cell r="I719" t="str">
            <v>CZ_NO</v>
          </cell>
        </row>
        <row r="720">
          <cell r="B720" t="str">
            <v>X202-IN-XX</v>
          </cell>
          <cell r="C720" t="str">
            <v>N</v>
          </cell>
          <cell r="D720">
            <v>12496</v>
          </cell>
          <cell r="E720" t="str">
            <v>L_UBEZP</v>
          </cell>
          <cell r="F720" t="str">
            <v>WYK_POP</v>
          </cell>
          <cell r="G720" t="str">
            <v>03</v>
          </cell>
          <cell r="H720" t="str">
            <v>PKK</v>
          </cell>
          <cell r="I720" t="str">
            <v>CZ_NO</v>
          </cell>
        </row>
        <row r="721">
          <cell r="B721" t="str">
            <v>X202-IN-XX</v>
          </cell>
          <cell r="C721" t="str">
            <v>N</v>
          </cell>
          <cell r="D721">
            <v>16345</v>
          </cell>
          <cell r="E721" t="str">
            <v>L_UBEZP</v>
          </cell>
          <cell r="F721" t="str">
            <v>WYK_POP</v>
          </cell>
          <cell r="G721" t="str">
            <v>03</v>
          </cell>
          <cell r="H721" t="str">
            <v>PSA</v>
          </cell>
          <cell r="I721" t="str">
            <v>CZ_NO</v>
          </cell>
        </row>
        <row r="722">
          <cell r="B722" t="str">
            <v>X202-IN-XX</v>
          </cell>
          <cell r="C722" t="str">
            <v>P</v>
          </cell>
          <cell r="D722">
            <v>912599</v>
          </cell>
          <cell r="E722" t="str">
            <v>L_UBEZP</v>
          </cell>
          <cell r="F722" t="str">
            <v>WYK_POP</v>
          </cell>
          <cell r="G722" t="str">
            <v>03</v>
          </cell>
          <cell r="H722" t="str">
            <v>PKK</v>
          </cell>
          <cell r="I722" t="str">
            <v>CZ_NO</v>
          </cell>
        </row>
        <row r="723">
          <cell r="B723" t="str">
            <v>X202-IN-XX</v>
          </cell>
          <cell r="C723" t="str">
            <v>P</v>
          </cell>
          <cell r="D723">
            <v>280455</v>
          </cell>
          <cell r="E723" t="str">
            <v>L_UBEZP</v>
          </cell>
          <cell r="F723" t="str">
            <v>WYK_POP</v>
          </cell>
          <cell r="G723" t="str">
            <v>03</v>
          </cell>
          <cell r="H723" t="str">
            <v>PSA</v>
          </cell>
          <cell r="I723" t="str">
            <v>CZ_NO</v>
          </cell>
        </row>
        <row r="724">
          <cell r="B724" t="str">
            <v>X202-IN-XX</v>
          </cell>
          <cell r="C724" t="str">
            <v>N</v>
          </cell>
          <cell r="D724">
            <v>15303</v>
          </cell>
          <cell r="E724" t="str">
            <v>L_UBEZP</v>
          </cell>
          <cell r="F724" t="str">
            <v>WYK_POP</v>
          </cell>
          <cell r="G724" t="str">
            <v>04</v>
          </cell>
          <cell r="H724" t="str">
            <v>PKK</v>
          </cell>
          <cell r="I724" t="str">
            <v>CZ_NO</v>
          </cell>
        </row>
        <row r="725">
          <cell r="B725" t="str">
            <v>X202-IN-XX</v>
          </cell>
          <cell r="C725" t="str">
            <v>N</v>
          </cell>
          <cell r="D725">
            <v>23578</v>
          </cell>
          <cell r="E725" t="str">
            <v>L_UBEZP</v>
          </cell>
          <cell r="F725" t="str">
            <v>WYK_POP</v>
          </cell>
          <cell r="G725" t="str">
            <v>04</v>
          </cell>
          <cell r="H725" t="str">
            <v>PSA</v>
          </cell>
          <cell r="I725" t="str">
            <v>CZ_NO</v>
          </cell>
        </row>
        <row r="726">
          <cell r="B726" t="str">
            <v>X202-IN-XX</v>
          </cell>
          <cell r="C726" t="str">
            <v>P</v>
          </cell>
          <cell r="D726">
            <v>907582</v>
          </cell>
          <cell r="E726" t="str">
            <v>L_UBEZP</v>
          </cell>
          <cell r="F726" t="str">
            <v>WYK_POP</v>
          </cell>
          <cell r="G726" t="str">
            <v>04</v>
          </cell>
          <cell r="H726" t="str">
            <v>PKK</v>
          </cell>
          <cell r="I726" t="str">
            <v>CZ_NO</v>
          </cell>
        </row>
        <row r="727">
          <cell r="B727" t="str">
            <v>X202-IN-XX</v>
          </cell>
          <cell r="C727" t="str">
            <v>P</v>
          </cell>
          <cell r="D727">
            <v>276295</v>
          </cell>
          <cell r="E727" t="str">
            <v>L_UBEZP</v>
          </cell>
          <cell r="F727" t="str">
            <v>WYK_POP</v>
          </cell>
          <cell r="G727" t="str">
            <v>04</v>
          </cell>
          <cell r="H727" t="str">
            <v>PSA</v>
          </cell>
          <cell r="I727" t="str">
            <v>CZ_NO</v>
          </cell>
        </row>
        <row r="728">
          <cell r="B728" t="str">
            <v>X202-IN-XX</v>
          </cell>
          <cell r="C728" t="str">
            <v>N</v>
          </cell>
          <cell r="D728">
            <v>16210</v>
          </cell>
          <cell r="E728" t="str">
            <v>L_UBEZP</v>
          </cell>
          <cell r="F728" t="str">
            <v>WYK_POP</v>
          </cell>
          <cell r="G728" t="str">
            <v>05</v>
          </cell>
          <cell r="H728" t="str">
            <v>PKK</v>
          </cell>
          <cell r="I728" t="str">
            <v>CZ_NO</v>
          </cell>
        </row>
        <row r="729">
          <cell r="B729" t="str">
            <v>X202-IN-XX</v>
          </cell>
          <cell r="C729" t="str">
            <v>N</v>
          </cell>
          <cell r="D729">
            <v>28213</v>
          </cell>
          <cell r="E729" t="str">
            <v>L_UBEZP</v>
          </cell>
          <cell r="F729" t="str">
            <v>WYK_POP</v>
          </cell>
          <cell r="G729" t="str">
            <v>05</v>
          </cell>
          <cell r="H729" t="str">
            <v>PSA</v>
          </cell>
          <cell r="I729" t="str">
            <v>CZ_NO</v>
          </cell>
        </row>
        <row r="730">
          <cell r="B730" t="str">
            <v>X202-IN-XX</v>
          </cell>
          <cell r="C730" t="str">
            <v>P</v>
          </cell>
          <cell r="D730">
            <v>902225</v>
          </cell>
          <cell r="E730" t="str">
            <v>L_UBEZP</v>
          </cell>
          <cell r="F730" t="str">
            <v>WYK_POP</v>
          </cell>
          <cell r="G730" t="str">
            <v>05</v>
          </cell>
          <cell r="H730" t="str">
            <v>PKK</v>
          </cell>
          <cell r="I730" t="str">
            <v>CZ_NO</v>
          </cell>
        </row>
        <row r="731">
          <cell r="B731" t="str">
            <v>X202-IN-XX</v>
          </cell>
          <cell r="C731" t="str">
            <v>P</v>
          </cell>
          <cell r="D731">
            <v>272300</v>
          </cell>
          <cell r="E731" t="str">
            <v>L_UBEZP</v>
          </cell>
          <cell r="F731" t="str">
            <v>WYK_POP</v>
          </cell>
          <cell r="G731" t="str">
            <v>05</v>
          </cell>
          <cell r="H731" t="str">
            <v>PSA</v>
          </cell>
          <cell r="I731" t="str">
            <v>CZ_NO</v>
          </cell>
        </row>
        <row r="732">
          <cell r="B732" t="str">
            <v>X202-IN-XX</v>
          </cell>
          <cell r="C732" t="str">
            <v>N</v>
          </cell>
          <cell r="D732">
            <v>18106</v>
          </cell>
          <cell r="E732" t="str">
            <v>L_UBEZP</v>
          </cell>
          <cell r="F732" t="str">
            <v>WYK_POP</v>
          </cell>
          <cell r="G732" t="str">
            <v>06</v>
          </cell>
          <cell r="H732" t="str">
            <v>PKK</v>
          </cell>
          <cell r="I732" t="str">
            <v>CZ_NO</v>
          </cell>
        </row>
        <row r="733">
          <cell r="B733" t="str">
            <v>X202-IN-XX</v>
          </cell>
          <cell r="C733" t="str">
            <v>N</v>
          </cell>
          <cell r="D733">
            <v>33802</v>
          </cell>
          <cell r="E733" t="str">
            <v>L_UBEZP</v>
          </cell>
          <cell r="F733" t="str">
            <v>WYK_POP</v>
          </cell>
          <cell r="G733" t="str">
            <v>06</v>
          </cell>
          <cell r="H733" t="str">
            <v>PSA</v>
          </cell>
          <cell r="I733" t="str">
            <v>CZ_NO</v>
          </cell>
        </row>
        <row r="734">
          <cell r="B734" t="str">
            <v>X202-IN-XX</v>
          </cell>
          <cell r="C734" t="str">
            <v>P</v>
          </cell>
          <cell r="D734">
            <v>894763</v>
          </cell>
          <cell r="E734" t="str">
            <v>L_UBEZP</v>
          </cell>
          <cell r="F734" t="str">
            <v>WYK_POP</v>
          </cell>
          <cell r="G734" t="str">
            <v>06</v>
          </cell>
          <cell r="H734" t="str">
            <v>PKK</v>
          </cell>
          <cell r="I734" t="str">
            <v>CZ_NO</v>
          </cell>
        </row>
        <row r="735">
          <cell r="B735" t="str">
            <v>X202-IN-XX</v>
          </cell>
          <cell r="C735" t="str">
            <v>P</v>
          </cell>
          <cell r="D735">
            <v>269761</v>
          </cell>
          <cell r="E735" t="str">
            <v>L_UBEZP</v>
          </cell>
          <cell r="F735" t="str">
            <v>WYK_POP</v>
          </cell>
          <cell r="G735" t="str">
            <v>06</v>
          </cell>
          <cell r="H735" t="str">
            <v>PSA</v>
          </cell>
          <cell r="I735" t="str">
            <v>CZ_NO</v>
          </cell>
        </row>
        <row r="736">
          <cell r="B736" t="str">
            <v>X202-IN-XX</v>
          </cell>
          <cell r="C736" t="str">
            <v>N</v>
          </cell>
          <cell r="D736">
            <v>19583</v>
          </cell>
          <cell r="E736" t="str">
            <v>L_UBEZP</v>
          </cell>
          <cell r="F736" t="str">
            <v>WYK_POP</v>
          </cell>
          <cell r="G736" t="str">
            <v>07</v>
          </cell>
          <cell r="H736" t="str">
            <v>PKK</v>
          </cell>
          <cell r="I736" t="str">
            <v>CZ_NO</v>
          </cell>
        </row>
        <row r="737">
          <cell r="B737" t="str">
            <v>X202-IN-XX</v>
          </cell>
          <cell r="C737" t="str">
            <v>N</v>
          </cell>
          <cell r="D737">
            <v>38792</v>
          </cell>
          <cell r="E737" t="str">
            <v>L_UBEZP</v>
          </cell>
          <cell r="F737" t="str">
            <v>WYK_POP</v>
          </cell>
          <cell r="G737" t="str">
            <v>07</v>
          </cell>
          <cell r="H737" t="str">
            <v>PSA</v>
          </cell>
          <cell r="I737" t="str">
            <v>CZ_NO</v>
          </cell>
        </row>
        <row r="738">
          <cell r="B738" t="str">
            <v>X202-IN-XX</v>
          </cell>
          <cell r="C738" t="str">
            <v>P</v>
          </cell>
          <cell r="D738">
            <v>886635</v>
          </cell>
          <cell r="E738" t="str">
            <v>L_UBEZP</v>
          </cell>
          <cell r="F738" t="str">
            <v>WYK_POP</v>
          </cell>
          <cell r="G738" t="str">
            <v>07</v>
          </cell>
          <cell r="H738" t="str">
            <v>PKK</v>
          </cell>
          <cell r="I738" t="str">
            <v>CZ_NO</v>
          </cell>
        </row>
        <row r="739">
          <cell r="B739" t="str">
            <v>X202-IN-XX</v>
          </cell>
          <cell r="C739" t="str">
            <v>P</v>
          </cell>
          <cell r="D739">
            <v>267450</v>
          </cell>
          <cell r="E739" t="str">
            <v>L_UBEZP</v>
          </cell>
          <cell r="F739" t="str">
            <v>WYK_POP</v>
          </cell>
          <cell r="G739" t="str">
            <v>07</v>
          </cell>
          <cell r="H739" t="str">
            <v>PSA</v>
          </cell>
          <cell r="I739" t="str">
            <v>CZ_NO</v>
          </cell>
        </row>
        <row r="740">
          <cell r="B740" t="str">
            <v>X202-IN-XX</v>
          </cell>
          <cell r="C740" t="str">
            <v>N</v>
          </cell>
          <cell r="D740">
            <v>20903</v>
          </cell>
          <cell r="E740" t="str">
            <v>L_UBEZP</v>
          </cell>
          <cell r="F740" t="str">
            <v>WYK_POP</v>
          </cell>
          <cell r="G740" t="str">
            <v>08</v>
          </cell>
          <cell r="H740" t="str">
            <v>PKK</v>
          </cell>
          <cell r="I740" t="str">
            <v>CZ_NO</v>
          </cell>
        </row>
        <row r="741">
          <cell r="B741" t="str">
            <v>X202-IN-XX</v>
          </cell>
          <cell r="C741" t="str">
            <v>N</v>
          </cell>
          <cell r="D741">
            <v>39805</v>
          </cell>
          <cell r="E741" t="str">
            <v>L_UBEZP</v>
          </cell>
          <cell r="F741" t="str">
            <v>WYK_POP</v>
          </cell>
          <cell r="G741" t="str">
            <v>08</v>
          </cell>
          <cell r="H741" t="str">
            <v>PSA</v>
          </cell>
          <cell r="I741" t="str">
            <v>CZ_NO</v>
          </cell>
        </row>
        <row r="742">
          <cell r="B742" t="str">
            <v>X202-IN-XX</v>
          </cell>
          <cell r="C742" t="str">
            <v>P</v>
          </cell>
          <cell r="D742">
            <v>872323</v>
          </cell>
          <cell r="E742" t="str">
            <v>L_UBEZP</v>
          </cell>
          <cell r="F742" t="str">
            <v>WYK_POP</v>
          </cell>
          <cell r="G742" t="str">
            <v>08</v>
          </cell>
          <cell r="H742" t="str">
            <v>PKK</v>
          </cell>
          <cell r="I742" t="str">
            <v>CZ_NO</v>
          </cell>
        </row>
        <row r="743">
          <cell r="B743" t="str">
            <v>X202-IN-XX</v>
          </cell>
          <cell r="C743" t="str">
            <v>P</v>
          </cell>
          <cell r="D743">
            <v>270732</v>
          </cell>
          <cell r="E743" t="str">
            <v>L_UBEZP</v>
          </cell>
          <cell r="F743" t="str">
            <v>WYK_POP</v>
          </cell>
          <cell r="G743" t="str">
            <v>08</v>
          </cell>
          <cell r="H743" t="str">
            <v>PSA</v>
          </cell>
          <cell r="I743" t="str">
            <v>CZ_NO</v>
          </cell>
        </row>
        <row r="744">
          <cell r="B744" t="str">
            <v>X202-IN-XX</v>
          </cell>
          <cell r="C744" t="str">
            <v>N</v>
          </cell>
          <cell r="D744">
            <v>22534</v>
          </cell>
          <cell r="E744" t="str">
            <v>L_UBEZP</v>
          </cell>
          <cell r="F744" t="str">
            <v>WYK_POP</v>
          </cell>
          <cell r="G744" t="str">
            <v>09</v>
          </cell>
          <cell r="H744" t="str">
            <v>PKK</v>
          </cell>
          <cell r="I744" t="str">
            <v>CZ_NO</v>
          </cell>
        </row>
        <row r="745">
          <cell r="B745" t="str">
            <v>X202-IN-XX</v>
          </cell>
          <cell r="C745" t="str">
            <v>N</v>
          </cell>
          <cell r="D745">
            <v>41001</v>
          </cell>
          <cell r="E745" t="str">
            <v>L_UBEZP</v>
          </cell>
          <cell r="F745" t="str">
            <v>WYK_POP</v>
          </cell>
          <cell r="G745" t="str">
            <v>09</v>
          </cell>
          <cell r="H745" t="str">
            <v>PSA</v>
          </cell>
          <cell r="I745" t="str">
            <v>CZ_NO</v>
          </cell>
        </row>
        <row r="746">
          <cell r="B746" t="str">
            <v>X202-IN-XX</v>
          </cell>
          <cell r="C746" t="str">
            <v>P</v>
          </cell>
          <cell r="D746">
            <v>865592</v>
          </cell>
          <cell r="E746" t="str">
            <v>L_UBEZP</v>
          </cell>
          <cell r="F746" t="str">
            <v>WYK_POP</v>
          </cell>
          <cell r="G746" t="str">
            <v>09</v>
          </cell>
          <cell r="H746" t="str">
            <v>PKK</v>
          </cell>
          <cell r="I746" t="str">
            <v>CZ_NO</v>
          </cell>
        </row>
        <row r="747">
          <cell r="B747" t="str">
            <v>X202-IN-XX</v>
          </cell>
          <cell r="C747" t="str">
            <v>P</v>
          </cell>
          <cell r="D747">
            <v>266650</v>
          </cell>
          <cell r="E747" t="str">
            <v>L_UBEZP</v>
          </cell>
          <cell r="F747" t="str">
            <v>WYK_POP</v>
          </cell>
          <cell r="G747" t="str">
            <v>09</v>
          </cell>
          <cell r="H747" t="str">
            <v>PSA</v>
          </cell>
          <cell r="I747" t="str">
            <v>CZ_NO</v>
          </cell>
        </row>
        <row r="748">
          <cell r="B748" t="str">
            <v>X207-IN-XX</v>
          </cell>
          <cell r="C748" t="str">
            <v>P</v>
          </cell>
          <cell r="D748">
            <v>1484248.48245597</v>
          </cell>
          <cell r="E748" t="str">
            <v>L_UBEZP</v>
          </cell>
          <cell r="F748" t="str">
            <v>PLAN</v>
          </cell>
          <cell r="G748" t="str">
            <v>01</v>
          </cell>
          <cell r="H748" t="str">
            <v>PKK</v>
          </cell>
          <cell r="I748" t="str">
            <v>CZ_O</v>
          </cell>
        </row>
        <row r="749">
          <cell r="B749" t="str">
            <v>X207-IN-XX</v>
          </cell>
          <cell r="C749" t="str">
            <v>P</v>
          </cell>
          <cell r="D749">
            <v>42314.185277079436</v>
          </cell>
          <cell r="E749" t="str">
            <v>L_UBEZP</v>
          </cell>
          <cell r="F749" t="str">
            <v>PLAN</v>
          </cell>
          <cell r="G749" t="str">
            <v>01</v>
          </cell>
          <cell r="H749" t="str">
            <v>PSA</v>
          </cell>
          <cell r="I749" t="str">
            <v>CZ_O</v>
          </cell>
        </row>
        <row r="750">
          <cell r="B750" t="str">
            <v>X207-IN-XX</v>
          </cell>
          <cell r="C750" t="str">
            <v>P</v>
          </cell>
          <cell r="D750">
            <v>1539433.0378497636</v>
          </cell>
          <cell r="E750" t="str">
            <v>L_UBEZP</v>
          </cell>
          <cell r="F750" t="str">
            <v>PLAN</v>
          </cell>
          <cell r="G750" t="str">
            <v>02</v>
          </cell>
          <cell r="H750" t="str">
            <v>PKK</v>
          </cell>
          <cell r="I750" t="str">
            <v>CZ_O</v>
          </cell>
        </row>
        <row r="751">
          <cell r="B751" t="str">
            <v>X207-IN-XX</v>
          </cell>
          <cell r="C751" t="str">
            <v>P</v>
          </cell>
          <cell r="D751">
            <v>44972.33345740528</v>
          </cell>
          <cell r="E751" t="str">
            <v>L_UBEZP</v>
          </cell>
          <cell r="F751" t="str">
            <v>PLAN</v>
          </cell>
          <cell r="G751" t="str">
            <v>02</v>
          </cell>
          <cell r="H751" t="str">
            <v>PSA</v>
          </cell>
          <cell r="I751" t="str">
            <v>CZ_O</v>
          </cell>
        </row>
        <row r="752">
          <cell r="B752" t="str">
            <v>X207-IN-XX</v>
          </cell>
          <cell r="C752" t="str">
            <v>P</v>
          </cell>
          <cell r="D752">
            <v>1580749.8825815846</v>
          </cell>
          <cell r="E752" t="str">
            <v>L_UBEZP</v>
          </cell>
          <cell r="F752" t="str">
            <v>PLAN</v>
          </cell>
          <cell r="G752" t="str">
            <v>03</v>
          </cell>
          <cell r="H752" t="str">
            <v>PKK</v>
          </cell>
          <cell r="I752" t="str">
            <v>CZ_O</v>
          </cell>
        </row>
        <row r="753">
          <cell r="B753" t="str">
            <v>X207-IN-XX</v>
          </cell>
          <cell r="C753" t="str">
            <v>P</v>
          </cell>
          <cell r="D753">
            <v>47349.323251167785</v>
          </cell>
          <cell r="E753" t="str">
            <v>L_UBEZP</v>
          </cell>
          <cell r="F753" t="str">
            <v>PLAN</v>
          </cell>
          <cell r="G753" t="str">
            <v>03</v>
          </cell>
          <cell r="H753" t="str">
            <v>PSA</v>
          </cell>
          <cell r="I753" t="str">
            <v>CZ_O</v>
          </cell>
        </row>
        <row r="754">
          <cell r="B754" t="str">
            <v>X207-IN-XX</v>
          </cell>
          <cell r="C754" t="str">
            <v>P</v>
          </cell>
          <cell r="D754">
            <v>1615380.1528323886</v>
          </cell>
          <cell r="E754" t="str">
            <v>L_UBEZP</v>
          </cell>
          <cell r="F754" t="str">
            <v>PLAN</v>
          </cell>
          <cell r="G754" t="str">
            <v>04</v>
          </cell>
          <cell r="H754" t="str">
            <v>PKK</v>
          </cell>
          <cell r="I754" t="str">
            <v>CZ_O</v>
          </cell>
        </row>
        <row r="755">
          <cell r="B755" t="str">
            <v>X207-IN-XX</v>
          </cell>
          <cell r="C755" t="str">
            <v>P</v>
          </cell>
          <cell r="D755">
            <v>49917.292690491304</v>
          </cell>
          <cell r="E755" t="str">
            <v>L_UBEZP</v>
          </cell>
          <cell r="F755" t="str">
            <v>PLAN</v>
          </cell>
          <cell r="G755" t="str">
            <v>04</v>
          </cell>
          <cell r="H755" t="str">
            <v>PSA</v>
          </cell>
          <cell r="I755" t="str">
            <v>CZ_O</v>
          </cell>
        </row>
        <row r="756">
          <cell r="B756" t="str">
            <v>X207-IN-XX</v>
          </cell>
          <cell r="C756" t="str">
            <v>P</v>
          </cell>
          <cell r="D756">
            <v>1653917.3197632716</v>
          </cell>
          <cell r="E756" t="str">
            <v>L_UBEZP</v>
          </cell>
          <cell r="F756" t="str">
            <v>PLAN</v>
          </cell>
          <cell r="G756" t="str">
            <v>05</v>
          </cell>
          <cell r="H756" t="str">
            <v>PKK</v>
          </cell>
          <cell r="I756" t="str">
            <v>CZ_O</v>
          </cell>
        </row>
        <row r="757">
          <cell r="B757" t="str">
            <v>X207-IN-XX</v>
          </cell>
          <cell r="C757" t="str">
            <v>P</v>
          </cell>
          <cell r="D757">
            <v>52579.57500013115</v>
          </cell>
          <cell r="E757" t="str">
            <v>L_UBEZP</v>
          </cell>
          <cell r="F757" t="str">
            <v>PLAN</v>
          </cell>
          <cell r="G757" t="str">
            <v>05</v>
          </cell>
          <cell r="H757" t="str">
            <v>PSA</v>
          </cell>
          <cell r="I757" t="str">
            <v>CZ_O</v>
          </cell>
        </row>
        <row r="758">
          <cell r="B758" t="str">
            <v>X207-IN-XX</v>
          </cell>
          <cell r="C758" t="str">
            <v>P</v>
          </cell>
          <cell r="D758">
            <v>1691565.1389914714</v>
          </cell>
          <cell r="E758" t="str">
            <v>L_UBEZP</v>
          </cell>
          <cell r="F758" t="str">
            <v>PLAN</v>
          </cell>
          <cell r="G758" t="str">
            <v>06</v>
          </cell>
          <cell r="H758" t="str">
            <v>PKK</v>
          </cell>
          <cell r="I758" t="str">
            <v>CZ_O</v>
          </cell>
        </row>
        <row r="759">
          <cell r="B759" t="str">
            <v>X207-IN-XX</v>
          </cell>
          <cell r="C759" t="str">
            <v>P</v>
          </cell>
          <cell r="D759">
            <v>55153.97482458937</v>
          </cell>
          <cell r="E759" t="str">
            <v>L_UBEZP</v>
          </cell>
          <cell r="F759" t="str">
            <v>PLAN</v>
          </cell>
          <cell r="G759" t="str">
            <v>06</v>
          </cell>
          <cell r="H759" t="str">
            <v>PSA</v>
          </cell>
          <cell r="I759" t="str">
            <v>CZ_O</v>
          </cell>
        </row>
        <row r="760">
          <cell r="B760" t="str">
            <v>X207-IN-XX</v>
          </cell>
          <cell r="C760" t="str">
            <v>P</v>
          </cell>
          <cell r="D760">
            <v>1723892.0175487474</v>
          </cell>
          <cell r="E760" t="str">
            <v>L_UBEZP</v>
          </cell>
          <cell r="F760" t="str">
            <v>PLAN</v>
          </cell>
          <cell r="G760" t="str">
            <v>07</v>
          </cell>
          <cell r="H760" t="str">
            <v>PKK</v>
          </cell>
          <cell r="I760" t="str">
            <v>CZ_O</v>
          </cell>
        </row>
        <row r="761">
          <cell r="B761" t="str">
            <v>X207-IN-XX</v>
          </cell>
          <cell r="C761" t="str">
            <v>P</v>
          </cell>
          <cell r="D761">
            <v>57659.96342074561</v>
          </cell>
          <cell r="E761" t="str">
            <v>L_UBEZP</v>
          </cell>
          <cell r="F761" t="str">
            <v>PLAN</v>
          </cell>
          <cell r="G761" t="str">
            <v>07</v>
          </cell>
          <cell r="H761" t="str">
            <v>PSA</v>
          </cell>
          <cell r="I761" t="str">
            <v>CZ_O</v>
          </cell>
        </row>
        <row r="762">
          <cell r="B762" t="str">
            <v>X207-IN-XX</v>
          </cell>
          <cell r="C762" t="str">
            <v>P</v>
          </cell>
          <cell r="D762">
            <v>1754320.183964869</v>
          </cell>
          <cell r="E762" t="str">
            <v>L_UBEZP</v>
          </cell>
          <cell r="F762" t="str">
            <v>PLAN</v>
          </cell>
          <cell r="G762" t="str">
            <v>08</v>
          </cell>
          <cell r="H762" t="str">
            <v>PKK</v>
          </cell>
          <cell r="I762" t="str">
            <v>CZ_O</v>
          </cell>
        </row>
        <row r="763">
          <cell r="B763" t="str">
            <v>X207-IN-XX</v>
          </cell>
          <cell r="C763" t="str">
            <v>P</v>
          </cell>
          <cell r="D763">
            <v>60008.908602819814</v>
          </cell>
          <cell r="E763" t="str">
            <v>L_UBEZP</v>
          </cell>
          <cell r="F763" t="str">
            <v>PLAN</v>
          </cell>
          <cell r="G763" t="str">
            <v>08</v>
          </cell>
          <cell r="H763" t="str">
            <v>PSA</v>
          </cell>
          <cell r="I763" t="str">
            <v>CZ_O</v>
          </cell>
        </row>
        <row r="764">
          <cell r="B764" t="str">
            <v>X207-IN-XX</v>
          </cell>
          <cell r="C764" t="str">
            <v>P</v>
          </cell>
          <cell r="D764">
            <v>1785538.4412137659</v>
          </cell>
          <cell r="E764" t="str">
            <v>L_UBEZP</v>
          </cell>
          <cell r="F764" t="str">
            <v>PLAN</v>
          </cell>
          <cell r="G764" t="str">
            <v>09</v>
          </cell>
          <cell r="H764" t="str">
            <v>PKK</v>
          </cell>
          <cell r="I764" t="str">
            <v>CZ_O</v>
          </cell>
        </row>
        <row r="765">
          <cell r="B765" t="str">
            <v>X207-IN-XX</v>
          </cell>
          <cell r="C765" t="str">
            <v>P</v>
          </cell>
          <cell r="D765">
            <v>62512.810370811974</v>
          </cell>
          <cell r="E765" t="str">
            <v>L_UBEZP</v>
          </cell>
          <cell r="F765" t="str">
            <v>PLAN</v>
          </cell>
          <cell r="G765" t="str">
            <v>09</v>
          </cell>
          <cell r="H765" t="str">
            <v>PSA</v>
          </cell>
          <cell r="I765" t="str">
            <v>CZ_O</v>
          </cell>
        </row>
        <row r="766">
          <cell r="B766" t="str">
            <v>X207-IN-XX</v>
          </cell>
          <cell r="C766" t="str">
            <v>P</v>
          </cell>
          <cell r="D766">
            <v>1817248.0024884099</v>
          </cell>
          <cell r="E766" t="str">
            <v>L_UBEZP</v>
          </cell>
          <cell r="F766" t="str">
            <v>PLAN</v>
          </cell>
          <cell r="G766" t="str">
            <v>10</v>
          </cell>
          <cell r="H766" t="str">
            <v>PKK</v>
          </cell>
          <cell r="I766" t="str">
            <v>CZ_O</v>
          </cell>
        </row>
        <row r="767">
          <cell r="B767" t="str">
            <v>X207-IN-XX</v>
          </cell>
          <cell r="C767" t="str">
            <v>P</v>
          </cell>
          <cell r="D767">
            <v>64877.668724722076</v>
          </cell>
          <cell r="E767" t="str">
            <v>L_UBEZP</v>
          </cell>
          <cell r="F767" t="str">
            <v>PLAN</v>
          </cell>
          <cell r="G767" t="str">
            <v>10</v>
          </cell>
          <cell r="H767" t="str">
            <v>PSA</v>
          </cell>
          <cell r="I767" t="str">
            <v>CZ_O</v>
          </cell>
        </row>
        <row r="768">
          <cell r="B768" t="str">
            <v>X207-IN-XX</v>
          </cell>
          <cell r="C768" t="str">
            <v>P</v>
          </cell>
          <cell r="D768">
            <v>1848210.9705084024</v>
          </cell>
          <cell r="E768" t="str">
            <v>L_UBEZP</v>
          </cell>
          <cell r="F768" t="str">
            <v>PLAN</v>
          </cell>
          <cell r="G768" t="str">
            <v>11</v>
          </cell>
          <cell r="H768" t="str">
            <v>PKK</v>
          </cell>
          <cell r="I768" t="str">
            <v>CZ_O</v>
          </cell>
        </row>
        <row r="769">
          <cell r="B769" t="str">
            <v>X207-IN-XX</v>
          </cell>
          <cell r="C769" t="str">
            <v>P</v>
          </cell>
          <cell r="D769">
            <v>67385.48366455013</v>
          </cell>
          <cell r="E769" t="str">
            <v>L_UBEZP</v>
          </cell>
          <cell r="F769" t="str">
            <v>PLAN</v>
          </cell>
          <cell r="G769" t="str">
            <v>11</v>
          </cell>
          <cell r="H769" t="str">
            <v>PSA</v>
          </cell>
          <cell r="I769" t="str">
            <v>CZ_O</v>
          </cell>
        </row>
        <row r="770">
          <cell r="B770" t="str">
            <v>X207-IN-XX</v>
          </cell>
          <cell r="C770" t="str">
            <v>P</v>
          </cell>
          <cell r="D770">
            <v>1885287.7752912675</v>
          </cell>
          <cell r="E770" t="str">
            <v>L_UBEZP</v>
          </cell>
          <cell r="F770" t="str">
            <v>PLAN</v>
          </cell>
          <cell r="G770" t="str">
            <v>12</v>
          </cell>
          <cell r="H770" t="str">
            <v>PKK</v>
          </cell>
          <cell r="I770" t="str">
            <v>CZ_O</v>
          </cell>
        </row>
        <row r="771">
          <cell r="B771" t="str">
            <v>X207-IN-XX</v>
          </cell>
          <cell r="C771" t="str">
            <v>P</v>
          </cell>
          <cell r="D771">
            <v>69365.11037057248</v>
          </cell>
          <cell r="E771" t="str">
            <v>L_UBEZP</v>
          </cell>
          <cell r="F771" t="str">
            <v>PLAN</v>
          </cell>
          <cell r="G771" t="str">
            <v>12</v>
          </cell>
          <cell r="H771" t="str">
            <v>PSA</v>
          </cell>
          <cell r="I771" t="str">
            <v>CZ_O</v>
          </cell>
        </row>
        <row r="772">
          <cell r="B772" t="str">
            <v>X207-IN-XX</v>
          </cell>
          <cell r="C772" t="str">
            <v>P</v>
          </cell>
          <cell r="D772">
            <v>1250513.248110854</v>
          </cell>
          <cell r="E772" t="str">
            <v>L_UBEZP</v>
          </cell>
          <cell r="F772" t="str">
            <v>PROGNOZA</v>
          </cell>
          <cell r="G772" t="str">
            <v>10</v>
          </cell>
          <cell r="H772" t="str">
            <v>PKK</v>
          </cell>
          <cell r="I772" t="str">
            <v>CZ_O</v>
          </cell>
        </row>
        <row r="773">
          <cell r="B773" t="str">
            <v>X207-IN-XX</v>
          </cell>
          <cell r="C773" t="str">
            <v>P</v>
          </cell>
          <cell r="D773">
            <v>12396.869877285799</v>
          </cell>
          <cell r="E773" t="str">
            <v>L_UBEZP</v>
          </cell>
          <cell r="F773" t="str">
            <v>PROGNOZA</v>
          </cell>
          <cell r="G773" t="str">
            <v>10</v>
          </cell>
          <cell r="H773" t="str">
            <v>PSA</v>
          </cell>
          <cell r="I773" t="str">
            <v>CZ_O</v>
          </cell>
        </row>
        <row r="774">
          <cell r="B774" t="str">
            <v>X207-IN-XX</v>
          </cell>
          <cell r="C774" t="str">
            <v>P</v>
          </cell>
          <cell r="D774">
            <v>1269712.1163001193</v>
          </cell>
          <cell r="E774" t="str">
            <v>L_UBEZP</v>
          </cell>
          <cell r="F774" t="str">
            <v>PROGNOZA</v>
          </cell>
          <cell r="G774" t="str">
            <v>11</v>
          </cell>
          <cell r="H774" t="str">
            <v>PKK</v>
          </cell>
          <cell r="I774" t="str">
            <v>CZ_O</v>
          </cell>
        </row>
        <row r="775">
          <cell r="B775" t="str">
            <v>X207-IN-XX</v>
          </cell>
          <cell r="C775" t="str">
            <v>P</v>
          </cell>
          <cell r="D775">
            <v>13441.7747124062</v>
          </cell>
          <cell r="E775" t="str">
            <v>L_UBEZP</v>
          </cell>
          <cell r="F775" t="str">
            <v>PROGNOZA</v>
          </cell>
          <cell r="G775" t="str">
            <v>11</v>
          </cell>
          <cell r="H775" t="str">
            <v>PSA</v>
          </cell>
          <cell r="I775" t="str">
            <v>CZ_O</v>
          </cell>
        </row>
        <row r="776">
          <cell r="B776" t="str">
            <v>X207-IN-XX</v>
          </cell>
          <cell r="C776" t="str">
            <v>P</v>
          </cell>
          <cell r="D776">
            <v>1293675.7690000683</v>
          </cell>
          <cell r="E776" t="str">
            <v>L_UBEZP</v>
          </cell>
          <cell r="F776" t="str">
            <v>PROGNOZA</v>
          </cell>
          <cell r="G776" t="str">
            <v>12</v>
          </cell>
          <cell r="H776" t="str">
            <v>PKK</v>
          </cell>
          <cell r="I776" t="str">
            <v>CZ_O</v>
          </cell>
        </row>
        <row r="777">
          <cell r="B777" t="str">
            <v>X207-IN-XX</v>
          </cell>
          <cell r="C777" t="str">
            <v>P</v>
          </cell>
          <cell r="D777">
            <v>14855.083101365894</v>
          </cell>
          <cell r="E777" t="str">
            <v>L_UBEZP</v>
          </cell>
          <cell r="F777" t="str">
            <v>PROGNOZA</v>
          </cell>
          <cell r="G777" t="str">
            <v>12</v>
          </cell>
          <cell r="H777" t="str">
            <v>PSA</v>
          </cell>
          <cell r="I777" t="str">
            <v>CZ_O</v>
          </cell>
        </row>
        <row r="778">
          <cell r="B778" t="str">
            <v>X207-IN-XX</v>
          </cell>
          <cell r="C778" t="str">
            <v>P</v>
          </cell>
          <cell r="D778">
            <v>803648</v>
          </cell>
          <cell r="E778" t="str">
            <v>L_UBEZP</v>
          </cell>
          <cell r="F778" t="str">
            <v>WYK_POP</v>
          </cell>
          <cell r="G778" t="str">
            <v>01</v>
          </cell>
          <cell r="H778" t="str">
            <v>PKK</v>
          </cell>
          <cell r="I778" t="str">
            <v>CZ_O</v>
          </cell>
        </row>
        <row r="779">
          <cell r="B779" t="str">
            <v>X207-IN-XX</v>
          </cell>
          <cell r="C779" t="str">
            <v>P</v>
          </cell>
          <cell r="D779">
            <v>3095</v>
          </cell>
          <cell r="E779" t="str">
            <v>L_UBEZP</v>
          </cell>
          <cell r="F779" t="str">
            <v>WYK_POP</v>
          </cell>
          <cell r="G779" t="str">
            <v>01</v>
          </cell>
          <cell r="H779" t="str">
            <v>PSA</v>
          </cell>
          <cell r="I779" t="str">
            <v>CZ_O</v>
          </cell>
        </row>
        <row r="780">
          <cell r="B780" t="str">
            <v>X207-IN-XX</v>
          </cell>
          <cell r="C780" t="str">
            <v>P</v>
          </cell>
          <cell r="D780">
            <v>896187</v>
          </cell>
          <cell r="E780" t="str">
            <v>L_UBEZP</v>
          </cell>
          <cell r="F780" t="str">
            <v>WYK_POP</v>
          </cell>
          <cell r="G780" t="str">
            <v>02</v>
          </cell>
          <cell r="H780" t="str">
            <v>PKK</v>
          </cell>
          <cell r="I780" t="str">
            <v>CZ_O</v>
          </cell>
        </row>
        <row r="781">
          <cell r="B781" t="str">
            <v>X207-IN-XX</v>
          </cell>
          <cell r="C781" t="str">
            <v>P</v>
          </cell>
          <cell r="D781">
            <v>6542</v>
          </cell>
          <cell r="E781" t="str">
            <v>L_UBEZP</v>
          </cell>
          <cell r="F781" t="str">
            <v>WYK_POP</v>
          </cell>
          <cell r="G781" t="str">
            <v>02</v>
          </cell>
          <cell r="H781" t="str">
            <v>PSA</v>
          </cell>
          <cell r="I781" t="str">
            <v>CZ_O</v>
          </cell>
        </row>
        <row r="782">
          <cell r="B782" t="str">
            <v>X207-IN-XX</v>
          </cell>
          <cell r="C782" t="str">
            <v>N</v>
          </cell>
          <cell r="D782">
            <v>23839</v>
          </cell>
          <cell r="E782" t="str">
            <v>L_UBEZP</v>
          </cell>
          <cell r="F782" t="str">
            <v>WYK_POP</v>
          </cell>
          <cell r="G782" t="str">
            <v>03</v>
          </cell>
          <cell r="H782" t="str">
            <v>PKK</v>
          </cell>
          <cell r="I782" t="str">
            <v>CZ_O</v>
          </cell>
        </row>
        <row r="783">
          <cell r="B783" t="str">
            <v>X207-IN-XX</v>
          </cell>
          <cell r="C783" t="str">
            <v>N</v>
          </cell>
          <cell r="D783">
            <v>7049</v>
          </cell>
          <cell r="E783" t="str">
            <v>L_UBEZP</v>
          </cell>
          <cell r="F783" t="str">
            <v>WYK_POP</v>
          </cell>
          <cell r="G783" t="str">
            <v>03</v>
          </cell>
          <cell r="H783" t="str">
            <v>PSA</v>
          </cell>
          <cell r="I783" t="str">
            <v>CZ_O</v>
          </cell>
        </row>
        <row r="784">
          <cell r="B784" t="str">
            <v>X207-IN-XX</v>
          </cell>
          <cell r="C784" t="str">
            <v>P</v>
          </cell>
          <cell r="D784">
            <v>955721</v>
          </cell>
          <cell r="E784" t="str">
            <v>L_UBEZP</v>
          </cell>
          <cell r="F784" t="str">
            <v>WYK_POP</v>
          </cell>
          <cell r="G784" t="str">
            <v>03</v>
          </cell>
          <cell r="H784" t="str">
            <v>PKK</v>
          </cell>
          <cell r="I784" t="str">
            <v>CZ_O</v>
          </cell>
        </row>
        <row r="785">
          <cell r="B785" t="str">
            <v>X207-IN-XX</v>
          </cell>
          <cell r="C785" t="str">
            <v>P</v>
          </cell>
          <cell r="D785">
            <v>5133</v>
          </cell>
          <cell r="E785" t="str">
            <v>L_UBEZP</v>
          </cell>
          <cell r="F785" t="str">
            <v>WYK_POP</v>
          </cell>
          <cell r="G785" t="str">
            <v>03</v>
          </cell>
          <cell r="H785" t="str">
            <v>PSA</v>
          </cell>
          <cell r="I785" t="str">
            <v>CZ_O</v>
          </cell>
        </row>
        <row r="786">
          <cell r="B786" t="str">
            <v>X207-IN-XX</v>
          </cell>
          <cell r="C786" t="str">
            <v>N</v>
          </cell>
          <cell r="D786">
            <v>28617</v>
          </cell>
          <cell r="E786" t="str">
            <v>L_UBEZP</v>
          </cell>
          <cell r="F786" t="str">
            <v>WYK_POP</v>
          </cell>
          <cell r="G786" t="str">
            <v>04</v>
          </cell>
          <cell r="H786" t="str">
            <v>PKK</v>
          </cell>
          <cell r="I786" t="str">
            <v>CZ_O</v>
          </cell>
        </row>
        <row r="787">
          <cell r="B787" t="str">
            <v>X207-IN-XX</v>
          </cell>
          <cell r="C787" t="str">
            <v>N</v>
          </cell>
          <cell r="D787">
            <v>11770</v>
          </cell>
          <cell r="E787" t="str">
            <v>L_UBEZP</v>
          </cell>
          <cell r="F787" t="str">
            <v>WYK_POP</v>
          </cell>
          <cell r="G787" t="str">
            <v>04</v>
          </cell>
          <cell r="H787" t="str">
            <v>PSA</v>
          </cell>
          <cell r="I787" t="str">
            <v>CZ_O</v>
          </cell>
        </row>
        <row r="788">
          <cell r="B788" t="str">
            <v>X207-IN-XX</v>
          </cell>
          <cell r="C788" t="str">
            <v>P</v>
          </cell>
          <cell r="D788">
            <v>1024014</v>
          </cell>
          <cell r="E788" t="str">
            <v>L_UBEZP</v>
          </cell>
          <cell r="F788" t="str">
            <v>WYK_POP</v>
          </cell>
          <cell r="G788" t="str">
            <v>04</v>
          </cell>
          <cell r="H788" t="str">
            <v>PKK</v>
          </cell>
          <cell r="I788" t="str">
            <v>CZ_O</v>
          </cell>
        </row>
        <row r="789">
          <cell r="B789" t="str">
            <v>X207-IN-XX</v>
          </cell>
          <cell r="C789" t="str">
            <v>P</v>
          </cell>
          <cell r="D789">
            <v>6543</v>
          </cell>
          <cell r="E789" t="str">
            <v>L_UBEZP</v>
          </cell>
          <cell r="F789" t="str">
            <v>WYK_POP</v>
          </cell>
          <cell r="G789" t="str">
            <v>04</v>
          </cell>
          <cell r="H789" t="str">
            <v>PSA</v>
          </cell>
          <cell r="I789" t="str">
            <v>CZ_O</v>
          </cell>
        </row>
        <row r="790">
          <cell r="B790" t="str">
            <v>X207-IN-XX</v>
          </cell>
          <cell r="C790" t="str">
            <v>N</v>
          </cell>
          <cell r="D790">
            <v>31258</v>
          </cell>
          <cell r="E790" t="str">
            <v>L_UBEZP</v>
          </cell>
          <cell r="F790" t="str">
            <v>WYK_POP</v>
          </cell>
          <cell r="G790" t="str">
            <v>05</v>
          </cell>
          <cell r="H790" t="str">
            <v>PKK</v>
          </cell>
          <cell r="I790" t="str">
            <v>CZ_O</v>
          </cell>
        </row>
        <row r="791">
          <cell r="B791" t="str">
            <v>X207-IN-XX</v>
          </cell>
          <cell r="C791" t="str">
            <v>N</v>
          </cell>
          <cell r="D791">
            <v>15433</v>
          </cell>
          <cell r="E791" t="str">
            <v>L_UBEZP</v>
          </cell>
          <cell r="F791" t="str">
            <v>WYK_POP</v>
          </cell>
          <cell r="G791" t="str">
            <v>05</v>
          </cell>
          <cell r="H791" t="str">
            <v>PSA</v>
          </cell>
          <cell r="I791" t="str">
            <v>CZ_O</v>
          </cell>
        </row>
        <row r="792">
          <cell r="B792" t="str">
            <v>X207-IN-XX</v>
          </cell>
          <cell r="C792" t="str">
            <v>P</v>
          </cell>
          <cell r="D792">
            <v>1072963</v>
          </cell>
          <cell r="E792" t="str">
            <v>L_UBEZP</v>
          </cell>
          <cell r="F792" t="str">
            <v>WYK_POP</v>
          </cell>
          <cell r="G792" t="str">
            <v>05</v>
          </cell>
          <cell r="H792" t="str">
            <v>PKK</v>
          </cell>
          <cell r="I792" t="str">
            <v>CZ_O</v>
          </cell>
        </row>
        <row r="793">
          <cell r="B793" t="str">
            <v>X207-IN-XX</v>
          </cell>
          <cell r="C793" t="str">
            <v>P</v>
          </cell>
          <cell r="D793">
            <v>7628</v>
          </cell>
          <cell r="E793" t="str">
            <v>L_UBEZP</v>
          </cell>
          <cell r="F793" t="str">
            <v>WYK_POP</v>
          </cell>
          <cell r="G793" t="str">
            <v>05</v>
          </cell>
          <cell r="H793" t="str">
            <v>PSA</v>
          </cell>
          <cell r="I793" t="str">
            <v>CZ_O</v>
          </cell>
        </row>
        <row r="794">
          <cell r="B794" t="str">
            <v>X207-IN-XX</v>
          </cell>
          <cell r="C794" t="str">
            <v>N</v>
          </cell>
          <cell r="D794">
            <v>34694</v>
          </cell>
          <cell r="E794" t="str">
            <v>L_UBEZP</v>
          </cell>
          <cell r="F794" t="str">
            <v>WYK_POP</v>
          </cell>
          <cell r="G794" t="str">
            <v>06</v>
          </cell>
          <cell r="H794" t="str">
            <v>PKK</v>
          </cell>
          <cell r="I794" t="str">
            <v>CZ_O</v>
          </cell>
        </row>
        <row r="795">
          <cell r="B795" t="str">
            <v>X207-IN-XX</v>
          </cell>
          <cell r="C795" t="str">
            <v>N</v>
          </cell>
          <cell r="D795">
            <v>19724</v>
          </cell>
          <cell r="E795" t="str">
            <v>L_UBEZP</v>
          </cell>
          <cell r="F795" t="str">
            <v>WYK_POP</v>
          </cell>
          <cell r="G795" t="str">
            <v>06</v>
          </cell>
          <cell r="H795" t="str">
            <v>PSA</v>
          </cell>
          <cell r="I795" t="str">
            <v>CZ_O</v>
          </cell>
        </row>
        <row r="796">
          <cell r="B796" t="str">
            <v>X207-IN-XX</v>
          </cell>
          <cell r="C796" t="str">
            <v>P</v>
          </cell>
          <cell r="D796">
            <v>1139492</v>
          </cell>
          <cell r="E796" t="str">
            <v>L_UBEZP</v>
          </cell>
          <cell r="F796" t="str">
            <v>WYK_POP</v>
          </cell>
          <cell r="G796" t="str">
            <v>06</v>
          </cell>
          <cell r="H796" t="str">
            <v>PKK</v>
          </cell>
          <cell r="I796" t="str">
            <v>CZ_O</v>
          </cell>
        </row>
        <row r="797">
          <cell r="B797" t="str">
            <v>X207-IN-XX</v>
          </cell>
          <cell r="C797" t="str">
            <v>P</v>
          </cell>
          <cell r="D797">
            <v>8906</v>
          </cell>
          <cell r="E797" t="str">
            <v>L_UBEZP</v>
          </cell>
          <cell r="F797" t="str">
            <v>WYK_POP</v>
          </cell>
          <cell r="G797" t="str">
            <v>06</v>
          </cell>
          <cell r="H797" t="str">
            <v>PSA</v>
          </cell>
          <cell r="I797" t="str">
            <v>CZ_O</v>
          </cell>
        </row>
        <row r="798">
          <cell r="B798" t="str">
            <v>X207-IN-XX</v>
          </cell>
          <cell r="C798" t="str">
            <v>N</v>
          </cell>
          <cell r="D798">
            <v>38865</v>
          </cell>
          <cell r="E798" t="str">
            <v>L_UBEZP</v>
          </cell>
          <cell r="F798" t="str">
            <v>WYK_POP</v>
          </cell>
          <cell r="G798" t="str">
            <v>07</v>
          </cell>
          <cell r="H798" t="str">
            <v>PKK</v>
          </cell>
          <cell r="I798" t="str">
            <v>CZ_O</v>
          </cell>
        </row>
        <row r="799">
          <cell r="B799" t="str">
            <v>X207-IN-XX</v>
          </cell>
          <cell r="C799" t="str">
            <v>N</v>
          </cell>
          <cell r="D799">
            <v>23456</v>
          </cell>
          <cell r="E799" t="str">
            <v>L_UBEZP</v>
          </cell>
          <cell r="F799" t="str">
            <v>WYK_POP</v>
          </cell>
          <cell r="G799" t="str">
            <v>07</v>
          </cell>
          <cell r="H799" t="str">
            <v>PSA</v>
          </cell>
          <cell r="I799" t="str">
            <v>CZ_O</v>
          </cell>
        </row>
        <row r="800">
          <cell r="B800" t="str">
            <v>X207-IN-XX</v>
          </cell>
          <cell r="C800" t="str">
            <v>P</v>
          </cell>
          <cell r="D800">
            <v>1184328</v>
          </cell>
          <cell r="E800" t="str">
            <v>L_UBEZP</v>
          </cell>
          <cell r="F800" t="str">
            <v>WYK_POP</v>
          </cell>
          <cell r="G800" t="str">
            <v>07</v>
          </cell>
          <cell r="H800" t="str">
            <v>PKK</v>
          </cell>
          <cell r="I800" t="str">
            <v>CZ_O</v>
          </cell>
        </row>
        <row r="801">
          <cell r="B801" t="str">
            <v>X207-IN-XX</v>
          </cell>
          <cell r="C801" t="str">
            <v>P</v>
          </cell>
          <cell r="D801">
            <v>10185</v>
          </cell>
          <cell r="E801" t="str">
            <v>L_UBEZP</v>
          </cell>
          <cell r="F801" t="str">
            <v>WYK_POP</v>
          </cell>
          <cell r="G801" t="str">
            <v>07</v>
          </cell>
          <cell r="H801" t="str">
            <v>PSA</v>
          </cell>
          <cell r="I801" t="str">
            <v>CZ_O</v>
          </cell>
        </row>
        <row r="802">
          <cell r="B802" t="str">
            <v>X207-IN-XX</v>
          </cell>
          <cell r="C802" t="str">
            <v>N</v>
          </cell>
          <cell r="D802">
            <v>44447</v>
          </cell>
          <cell r="E802" t="str">
            <v>L_UBEZP</v>
          </cell>
          <cell r="F802" t="str">
            <v>WYK_POP</v>
          </cell>
          <cell r="G802" t="str">
            <v>08</v>
          </cell>
          <cell r="H802" t="str">
            <v>PKK</v>
          </cell>
          <cell r="I802" t="str">
            <v>CZ_O</v>
          </cell>
        </row>
        <row r="803">
          <cell r="B803" t="str">
            <v>X207-IN-XX</v>
          </cell>
          <cell r="C803" t="str">
            <v>N</v>
          </cell>
          <cell r="D803">
            <v>27216</v>
          </cell>
          <cell r="E803" t="str">
            <v>L_UBEZP</v>
          </cell>
          <cell r="F803" t="str">
            <v>WYK_POP</v>
          </cell>
          <cell r="G803" t="str">
            <v>08</v>
          </cell>
          <cell r="H803" t="str">
            <v>PSA</v>
          </cell>
          <cell r="I803" t="str">
            <v>CZ_O</v>
          </cell>
        </row>
        <row r="804">
          <cell r="B804" t="str">
            <v>X207-IN-XX</v>
          </cell>
          <cell r="C804" t="str">
            <v>P</v>
          </cell>
          <cell r="D804">
            <v>1209956</v>
          </cell>
          <cell r="E804" t="str">
            <v>L_UBEZP</v>
          </cell>
          <cell r="F804" t="str">
            <v>WYK_POP</v>
          </cell>
          <cell r="G804" t="str">
            <v>08</v>
          </cell>
          <cell r="H804" t="str">
            <v>PKK</v>
          </cell>
          <cell r="I804" t="str">
            <v>CZ_O</v>
          </cell>
        </row>
        <row r="805">
          <cell r="B805" t="str">
            <v>X207-IN-XX</v>
          </cell>
          <cell r="C805" t="str">
            <v>P</v>
          </cell>
          <cell r="D805">
            <v>10891</v>
          </cell>
          <cell r="E805" t="str">
            <v>L_UBEZP</v>
          </cell>
          <cell r="F805" t="str">
            <v>WYK_POP</v>
          </cell>
          <cell r="G805" t="str">
            <v>08</v>
          </cell>
          <cell r="H805" t="str">
            <v>PSA</v>
          </cell>
          <cell r="I805" t="str">
            <v>CZ_O</v>
          </cell>
        </row>
        <row r="806">
          <cell r="B806" t="str">
            <v>X207-IN-XX</v>
          </cell>
          <cell r="C806" t="str">
            <v>N</v>
          </cell>
          <cell r="D806">
            <v>48674</v>
          </cell>
          <cell r="E806" t="str">
            <v>L_UBEZP</v>
          </cell>
          <cell r="F806" t="str">
            <v>WYK_POP</v>
          </cell>
          <cell r="G806" t="str">
            <v>09</v>
          </cell>
          <cell r="H806" t="str">
            <v>PKK</v>
          </cell>
          <cell r="I806" t="str">
            <v>CZ_O</v>
          </cell>
        </row>
        <row r="807">
          <cell r="B807" t="str">
            <v>X207-IN-XX</v>
          </cell>
          <cell r="C807" t="str">
            <v>N</v>
          </cell>
          <cell r="D807">
            <v>31878</v>
          </cell>
          <cell r="E807" t="str">
            <v>L_UBEZP</v>
          </cell>
          <cell r="F807" t="str">
            <v>WYK_POP</v>
          </cell>
          <cell r="G807" t="str">
            <v>09</v>
          </cell>
          <cell r="H807" t="str">
            <v>PSA</v>
          </cell>
          <cell r="I807" t="str">
            <v>CZ_O</v>
          </cell>
        </row>
        <row r="808">
          <cell r="B808" t="str">
            <v>X207-IN-XX</v>
          </cell>
          <cell r="C808" t="str">
            <v>P</v>
          </cell>
          <cell r="D808">
            <v>1228733</v>
          </cell>
          <cell r="E808" t="str">
            <v>L_UBEZP</v>
          </cell>
          <cell r="F808" t="str">
            <v>WYK_POP</v>
          </cell>
          <cell r="G808" t="str">
            <v>09</v>
          </cell>
          <cell r="H808" t="str">
            <v>PKK</v>
          </cell>
          <cell r="I808" t="str">
            <v>CZ_O</v>
          </cell>
        </row>
        <row r="809">
          <cell r="B809" t="str">
            <v>X207-IN-XX</v>
          </cell>
          <cell r="C809" t="str">
            <v>P</v>
          </cell>
          <cell r="D809">
            <v>11371</v>
          </cell>
          <cell r="E809" t="str">
            <v>L_UBEZP</v>
          </cell>
          <cell r="F809" t="str">
            <v>WYK_POP</v>
          </cell>
          <cell r="G809" t="str">
            <v>09</v>
          </cell>
          <cell r="H809" t="str">
            <v>PSA</v>
          </cell>
          <cell r="I809" t="str">
            <v>CZ_O</v>
          </cell>
        </row>
        <row r="810">
          <cell r="B810" t="str">
            <v>X212-IN-XX</v>
          </cell>
          <cell r="C810" t="str">
            <v>P</v>
          </cell>
          <cell r="D810">
            <v>922247.7110346903</v>
          </cell>
          <cell r="E810" t="str">
            <v>L_UBEZP</v>
          </cell>
          <cell r="F810" t="str">
            <v>PLAN</v>
          </cell>
          <cell r="G810" t="str">
            <v>01</v>
          </cell>
          <cell r="H810" t="str">
            <v>PKK</v>
          </cell>
          <cell r="I810" t="str">
            <v>CZ_NO</v>
          </cell>
        </row>
        <row r="811">
          <cell r="B811" t="str">
            <v>X212-IN-XX</v>
          </cell>
          <cell r="C811" t="str">
            <v>P</v>
          </cell>
          <cell r="D811">
            <v>1936352.8661055372</v>
          </cell>
          <cell r="E811" t="str">
            <v>L_UBEZP</v>
          </cell>
          <cell r="F811" t="str">
            <v>PLAN</v>
          </cell>
          <cell r="G811" t="str">
            <v>01</v>
          </cell>
          <cell r="H811" t="str">
            <v>PKK</v>
          </cell>
          <cell r="I811" t="str">
            <v>CZ_O</v>
          </cell>
        </row>
        <row r="812">
          <cell r="B812" t="str">
            <v>X212-IN-XX</v>
          </cell>
          <cell r="C812" t="str">
            <v>P</v>
          </cell>
          <cell r="D812">
            <v>51970.38962628698</v>
          </cell>
          <cell r="E812" t="str">
            <v>L_UBEZP</v>
          </cell>
          <cell r="F812" t="str">
            <v>PLAN</v>
          </cell>
          <cell r="G812" t="str">
            <v>01</v>
          </cell>
          <cell r="H812" t="str">
            <v>PSA</v>
          </cell>
          <cell r="I812" t="str">
            <v>CZ_NO</v>
          </cell>
        </row>
        <row r="813">
          <cell r="B813" t="str">
            <v>X212-IN-XX</v>
          </cell>
          <cell r="C813" t="str">
            <v>P</v>
          </cell>
          <cell r="D813">
            <v>5632.1907686595005</v>
          </cell>
          <cell r="E813" t="str">
            <v>L_UBEZP</v>
          </cell>
          <cell r="F813" t="str">
            <v>PLAN</v>
          </cell>
          <cell r="G813" t="str">
            <v>01</v>
          </cell>
          <cell r="H813" t="str">
            <v>PSA</v>
          </cell>
          <cell r="I813" t="str">
            <v>CZ_O</v>
          </cell>
        </row>
        <row r="814">
          <cell r="B814" t="str">
            <v>X212-IN-XX</v>
          </cell>
          <cell r="C814" t="str">
            <v>P</v>
          </cell>
          <cell r="D814">
            <v>886451.3852226535</v>
          </cell>
          <cell r="E814" t="str">
            <v>L_UBEZP</v>
          </cell>
          <cell r="F814" t="str">
            <v>PLAN</v>
          </cell>
          <cell r="G814" t="str">
            <v>02</v>
          </cell>
          <cell r="H814" t="str">
            <v>PKK</v>
          </cell>
          <cell r="I814" t="str">
            <v>CZ_NO</v>
          </cell>
        </row>
        <row r="815">
          <cell r="B815" t="str">
            <v>X212-IN-XX</v>
          </cell>
          <cell r="C815" t="str">
            <v>P</v>
          </cell>
          <cell r="D815">
            <v>1915516.3349290164</v>
          </cell>
          <cell r="E815" t="str">
            <v>L_UBEZP</v>
          </cell>
          <cell r="F815" t="str">
            <v>PLAN</v>
          </cell>
          <cell r="G815" t="str">
            <v>02</v>
          </cell>
          <cell r="H815" t="str">
            <v>PKK</v>
          </cell>
          <cell r="I815" t="str">
            <v>CZ_O</v>
          </cell>
        </row>
        <row r="816">
          <cell r="B816" t="str">
            <v>X212-IN-XX</v>
          </cell>
          <cell r="C816" t="str">
            <v>P</v>
          </cell>
          <cell r="D816">
            <v>49846.028458074325</v>
          </cell>
          <cell r="E816" t="str">
            <v>L_UBEZP</v>
          </cell>
          <cell r="F816" t="str">
            <v>PLAN</v>
          </cell>
          <cell r="G816" t="str">
            <v>02</v>
          </cell>
          <cell r="H816" t="str">
            <v>PSA</v>
          </cell>
          <cell r="I816" t="str">
            <v>CZ_NO</v>
          </cell>
        </row>
        <row r="817">
          <cell r="B817" t="str">
            <v>X212-IN-XX</v>
          </cell>
          <cell r="C817" t="str">
            <v>P</v>
          </cell>
          <cell r="D817">
            <v>5520.011427720721</v>
          </cell>
          <cell r="E817" t="str">
            <v>L_UBEZP</v>
          </cell>
          <cell r="F817" t="str">
            <v>PLAN</v>
          </cell>
          <cell r="G817" t="str">
            <v>02</v>
          </cell>
          <cell r="H817" t="str">
            <v>PSA</v>
          </cell>
          <cell r="I817" t="str">
            <v>CZ_O</v>
          </cell>
        </row>
        <row r="818">
          <cell r="B818" t="str">
            <v>X212-IN-XX</v>
          </cell>
          <cell r="C818" t="str">
            <v>P</v>
          </cell>
          <cell r="D818">
            <v>858878.7648868873</v>
          </cell>
          <cell r="E818" t="str">
            <v>L_UBEZP</v>
          </cell>
          <cell r="F818" t="str">
            <v>PLAN</v>
          </cell>
          <cell r="G818" t="str">
            <v>03</v>
          </cell>
          <cell r="H818" t="str">
            <v>PKK</v>
          </cell>
          <cell r="I818" t="str">
            <v>CZ_NO</v>
          </cell>
        </row>
        <row r="819">
          <cell r="B819" t="str">
            <v>X212-IN-XX</v>
          </cell>
          <cell r="C819" t="str">
            <v>P</v>
          </cell>
          <cell r="D819">
            <v>1897319.8905860607</v>
          </cell>
          <cell r="E819" t="str">
            <v>L_UBEZP</v>
          </cell>
          <cell r="F819" t="str">
            <v>PLAN</v>
          </cell>
          <cell r="G819" t="str">
            <v>03</v>
          </cell>
          <cell r="H819" t="str">
            <v>PKK</v>
          </cell>
          <cell r="I819" t="str">
            <v>CZ_O</v>
          </cell>
        </row>
        <row r="820">
          <cell r="B820" t="str">
            <v>X212-IN-XX</v>
          </cell>
          <cell r="C820" t="str">
            <v>P</v>
          </cell>
          <cell r="D820">
            <v>47613.1878259661</v>
          </cell>
          <cell r="E820" t="str">
            <v>L_UBEZP</v>
          </cell>
          <cell r="F820" t="str">
            <v>PLAN</v>
          </cell>
          <cell r="G820" t="str">
            <v>03</v>
          </cell>
          <cell r="H820" t="str">
            <v>PSA</v>
          </cell>
          <cell r="I820" t="str">
            <v>CZ_NO</v>
          </cell>
        </row>
        <row r="821">
          <cell r="B821" t="str">
            <v>X212-IN-XX</v>
          </cell>
          <cell r="C821" t="str">
            <v>P</v>
          </cell>
          <cell r="D821">
            <v>5399.999440358408</v>
          </cell>
          <cell r="E821" t="str">
            <v>L_UBEZP</v>
          </cell>
          <cell r="F821" t="str">
            <v>PLAN</v>
          </cell>
          <cell r="G821" t="str">
            <v>03</v>
          </cell>
          <cell r="H821" t="str">
            <v>PSA</v>
          </cell>
          <cell r="I821" t="str">
            <v>CZ_O</v>
          </cell>
        </row>
        <row r="822">
          <cell r="B822" t="str">
            <v>X212-IN-XX</v>
          </cell>
          <cell r="C822" t="str">
            <v>P</v>
          </cell>
          <cell r="D822">
            <v>833811.3486300417</v>
          </cell>
          <cell r="E822" t="str">
            <v>L_UBEZP</v>
          </cell>
          <cell r="F822" t="str">
            <v>PLAN</v>
          </cell>
          <cell r="G822" t="str">
            <v>04</v>
          </cell>
          <cell r="H822" t="str">
            <v>PKK</v>
          </cell>
          <cell r="I822" t="str">
            <v>CZ_NO</v>
          </cell>
        </row>
        <row r="823">
          <cell r="B823" t="str">
            <v>X212-IN-XX</v>
          </cell>
          <cell r="C823" t="str">
            <v>P</v>
          </cell>
          <cell r="D823">
            <v>1885247.563247528</v>
          </cell>
          <cell r="E823" t="str">
            <v>L_UBEZP</v>
          </cell>
          <cell r="F823" t="str">
            <v>PLAN</v>
          </cell>
          <cell r="G823" t="str">
            <v>04</v>
          </cell>
          <cell r="H823" t="str">
            <v>PKK</v>
          </cell>
          <cell r="I823" t="str">
            <v>CZ_O</v>
          </cell>
        </row>
        <row r="824">
          <cell r="B824" t="str">
            <v>X212-IN-XX</v>
          </cell>
          <cell r="C824" t="str">
            <v>P</v>
          </cell>
          <cell r="D824">
            <v>45686.10126337454</v>
          </cell>
          <cell r="E824" t="str">
            <v>L_UBEZP</v>
          </cell>
          <cell r="F824" t="str">
            <v>PLAN</v>
          </cell>
          <cell r="G824" t="str">
            <v>04</v>
          </cell>
          <cell r="H824" t="str">
            <v>PSA</v>
          </cell>
          <cell r="I824" t="str">
            <v>CZ_NO</v>
          </cell>
        </row>
        <row r="825">
          <cell r="B825" t="str">
            <v>X212-IN-XX</v>
          </cell>
          <cell r="C825" t="str">
            <v>P</v>
          </cell>
          <cell r="D825">
            <v>5296.90161415846</v>
          </cell>
          <cell r="E825" t="str">
            <v>L_UBEZP</v>
          </cell>
          <cell r="F825" t="str">
            <v>PLAN</v>
          </cell>
          <cell r="G825" t="str">
            <v>04</v>
          </cell>
          <cell r="H825" t="str">
            <v>PSA</v>
          </cell>
          <cell r="I825" t="str">
            <v>CZ_O</v>
          </cell>
        </row>
        <row r="826">
          <cell r="B826" t="str">
            <v>X212-IN-XX</v>
          </cell>
          <cell r="C826" t="str">
            <v>P</v>
          </cell>
          <cell r="D826">
            <v>807666.6310626888</v>
          </cell>
          <cell r="E826" t="str">
            <v>L_UBEZP</v>
          </cell>
          <cell r="F826" t="str">
            <v>PLAN</v>
          </cell>
          <cell r="G826" t="str">
            <v>05</v>
          </cell>
          <cell r="H826" t="str">
            <v>PKK</v>
          </cell>
          <cell r="I826" t="str">
            <v>CZ_NO</v>
          </cell>
        </row>
        <row r="827">
          <cell r="B827" t="str">
            <v>X212-IN-XX</v>
          </cell>
          <cell r="C827" t="str">
            <v>P</v>
          </cell>
          <cell r="D827">
            <v>1868096.1862235486</v>
          </cell>
          <cell r="E827" t="str">
            <v>L_UBEZP</v>
          </cell>
          <cell r="F827" t="str">
            <v>PLAN</v>
          </cell>
          <cell r="G827" t="str">
            <v>05</v>
          </cell>
          <cell r="H827" t="str">
            <v>PKK</v>
          </cell>
          <cell r="I827" t="str">
            <v>CZ_O</v>
          </cell>
        </row>
        <row r="828">
          <cell r="B828" t="str">
            <v>X212-IN-XX</v>
          </cell>
          <cell r="C828" t="str">
            <v>P</v>
          </cell>
          <cell r="D828">
            <v>43620.62904922727</v>
          </cell>
          <cell r="E828" t="str">
            <v>L_UBEZP</v>
          </cell>
          <cell r="F828" t="str">
            <v>PLAN</v>
          </cell>
          <cell r="G828" t="str">
            <v>05</v>
          </cell>
          <cell r="H828" t="str">
            <v>PSA</v>
          </cell>
          <cell r="I828" t="str">
            <v>CZ_NO</v>
          </cell>
        </row>
        <row r="829">
          <cell r="B829" t="str">
            <v>X212-IN-XX</v>
          </cell>
          <cell r="C829" t="str">
            <v>P</v>
          </cell>
          <cell r="D829">
            <v>5185.286192824907</v>
          </cell>
          <cell r="E829" t="str">
            <v>L_UBEZP</v>
          </cell>
          <cell r="F829" t="str">
            <v>PLAN</v>
          </cell>
          <cell r="G829" t="str">
            <v>05</v>
          </cell>
          <cell r="H829" t="str">
            <v>PSA</v>
          </cell>
          <cell r="I829" t="str">
            <v>CZ_O</v>
          </cell>
        </row>
        <row r="830">
          <cell r="B830" t="str">
            <v>X212-IN-XX</v>
          </cell>
          <cell r="C830" t="str">
            <v>P</v>
          </cell>
          <cell r="D830">
            <v>780966.4234299054</v>
          </cell>
          <cell r="E830" t="str">
            <v>L_UBEZP</v>
          </cell>
          <cell r="F830" t="str">
            <v>PLAN</v>
          </cell>
          <cell r="G830" t="str">
            <v>06</v>
          </cell>
          <cell r="H830" t="str">
            <v>PKK</v>
          </cell>
          <cell r="I830" t="str">
            <v>CZ_NO</v>
          </cell>
        </row>
        <row r="831">
          <cell r="B831" t="str">
            <v>X212-IN-XX</v>
          </cell>
          <cell r="C831" t="str">
            <v>P</v>
          </cell>
          <cell r="D831">
            <v>1854617.914646508</v>
          </cell>
          <cell r="E831" t="str">
            <v>L_UBEZP</v>
          </cell>
          <cell r="F831" t="str">
            <v>PLAN</v>
          </cell>
          <cell r="G831" t="str">
            <v>06</v>
          </cell>
          <cell r="H831" t="str">
            <v>PKK</v>
          </cell>
          <cell r="I831" t="str">
            <v>CZ_O</v>
          </cell>
        </row>
        <row r="832">
          <cell r="B832" t="str">
            <v>X212-IN-XX</v>
          </cell>
          <cell r="C832" t="str">
            <v>P</v>
          </cell>
          <cell r="D832">
            <v>41605.93485640042</v>
          </cell>
          <cell r="E832" t="str">
            <v>L_UBEZP</v>
          </cell>
          <cell r="F832" t="str">
            <v>PLAN</v>
          </cell>
          <cell r="G832" t="str">
            <v>06</v>
          </cell>
          <cell r="H832" t="str">
            <v>PSA</v>
          </cell>
          <cell r="I832" t="str">
            <v>CZ_NO</v>
          </cell>
        </row>
        <row r="833">
          <cell r="B833" t="str">
            <v>X212-IN-XX</v>
          </cell>
          <cell r="C833" t="str">
            <v>P</v>
          </cell>
          <cell r="D833">
            <v>5075.684105795667</v>
          </cell>
          <cell r="E833" t="str">
            <v>L_UBEZP</v>
          </cell>
          <cell r="F833" t="str">
            <v>PLAN</v>
          </cell>
          <cell r="G833" t="str">
            <v>06</v>
          </cell>
          <cell r="H833" t="str">
            <v>PSA</v>
          </cell>
          <cell r="I833" t="str">
            <v>CZ_O</v>
          </cell>
        </row>
        <row r="834">
          <cell r="B834" t="str">
            <v>X212-IN-XX</v>
          </cell>
          <cell r="C834" t="str">
            <v>P</v>
          </cell>
          <cell r="D834">
            <v>756240.7621571493</v>
          </cell>
          <cell r="E834" t="str">
            <v>L_UBEZP</v>
          </cell>
          <cell r="F834" t="str">
            <v>PLAN</v>
          </cell>
          <cell r="G834" t="str">
            <v>07</v>
          </cell>
          <cell r="H834" t="str">
            <v>PKK</v>
          </cell>
          <cell r="I834" t="str">
            <v>CZ_NO</v>
          </cell>
        </row>
        <row r="835">
          <cell r="B835" t="str">
            <v>X212-IN-XX</v>
          </cell>
          <cell r="C835" t="str">
            <v>P</v>
          </cell>
          <cell r="D835">
            <v>1843457.9416226929</v>
          </cell>
          <cell r="E835" t="str">
            <v>L_UBEZP</v>
          </cell>
          <cell r="F835" t="str">
            <v>PLAN</v>
          </cell>
          <cell r="G835" t="str">
            <v>07</v>
          </cell>
          <cell r="H835" t="str">
            <v>PKK</v>
          </cell>
          <cell r="I835" t="str">
            <v>CZ_O</v>
          </cell>
        </row>
        <row r="836">
          <cell r="B836" t="str">
            <v>X212-IN-XX</v>
          </cell>
          <cell r="C836" t="str">
            <v>P</v>
          </cell>
          <cell r="D836">
            <v>39615.11249723364</v>
          </cell>
          <cell r="E836" t="str">
            <v>L_UBEZP</v>
          </cell>
          <cell r="F836" t="str">
            <v>PLAN</v>
          </cell>
          <cell r="G836" t="str">
            <v>07</v>
          </cell>
          <cell r="H836" t="str">
            <v>PSA</v>
          </cell>
          <cell r="I836" t="str">
            <v>CZ_NO</v>
          </cell>
        </row>
        <row r="837">
          <cell r="B837" t="str">
            <v>X212-IN-XX</v>
          </cell>
          <cell r="C837" t="str">
            <v>P</v>
          </cell>
          <cell r="D837">
            <v>4965.410404360664</v>
          </cell>
          <cell r="E837" t="str">
            <v>L_UBEZP</v>
          </cell>
          <cell r="F837" t="str">
            <v>PLAN</v>
          </cell>
          <cell r="G837" t="str">
            <v>07</v>
          </cell>
          <cell r="H837" t="str">
            <v>PSA</v>
          </cell>
          <cell r="I837" t="str">
            <v>CZ_O</v>
          </cell>
        </row>
        <row r="838">
          <cell r="B838" t="str">
            <v>X212-IN-XX</v>
          </cell>
          <cell r="C838" t="str">
            <v>P</v>
          </cell>
          <cell r="D838">
            <v>734154.723175952</v>
          </cell>
          <cell r="E838" t="str">
            <v>L_UBEZP</v>
          </cell>
          <cell r="F838" t="str">
            <v>PLAN</v>
          </cell>
          <cell r="G838" t="str">
            <v>08</v>
          </cell>
          <cell r="H838" t="str">
            <v>PKK</v>
          </cell>
          <cell r="I838" t="str">
            <v>CZ_NO</v>
          </cell>
        </row>
        <row r="839">
          <cell r="B839" t="str">
            <v>X212-IN-XX</v>
          </cell>
          <cell r="C839" t="str">
            <v>P</v>
          </cell>
          <cell r="D839">
            <v>1833503.1658434954</v>
          </cell>
          <cell r="E839" t="str">
            <v>L_UBEZP</v>
          </cell>
          <cell r="F839" t="str">
            <v>PLAN</v>
          </cell>
          <cell r="G839" t="str">
            <v>08</v>
          </cell>
          <cell r="H839" t="str">
            <v>PKK</v>
          </cell>
          <cell r="I839" t="str">
            <v>CZ_O</v>
          </cell>
        </row>
        <row r="840">
          <cell r="B840" t="str">
            <v>X212-IN-XX</v>
          </cell>
          <cell r="C840" t="str">
            <v>P</v>
          </cell>
          <cell r="D840">
            <v>37637.43542481208</v>
          </cell>
          <cell r="E840" t="str">
            <v>L_UBEZP</v>
          </cell>
          <cell r="F840" t="str">
            <v>PLAN</v>
          </cell>
          <cell r="G840" t="str">
            <v>08</v>
          </cell>
          <cell r="H840" t="str">
            <v>PSA</v>
          </cell>
          <cell r="I840" t="str">
            <v>CZ_NO</v>
          </cell>
        </row>
        <row r="841">
          <cell r="B841" t="str">
            <v>X212-IN-XX</v>
          </cell>
          <cell r="C841" t="str">
            <v>P</v>
          </cell>
          <cell r="D841">
            <v>4856.043851342395</v>
          </cell>
          <cell r="E841" t="str">
            <v>L_UBEZP</v>
          </cell>
          <cell r="F841" t="str">
            <v>PLAN</v>
          </cell>
          <cell r="G841" t="str">
            <v>08</v>
          </cell>
          <cell r="H841" t="str">
            <v>PSA</v>
          </cell>
          <cell r="I841" t="str">
            <v>CZ_O</v>
          </cell>
        </row>
        <row r="842">
          <cell r="B842" t="str">
            <v>X212-IN-XX</v>
          </cell>
          <cell r="C842" t="str">
            <v>P</v>
          </cell>
          <cell r="D842">
            <v>710260.4680813801</v>
          </cell>
          <cell r="E842" t="str">
            <v>L_UBEZP</v>
          </cell>
          <cell r="F842" t="str">
            <v>PLAN</v>
          </cell>
          <cell r="G842" t="str">
            <v>09</v>
          </cell>
          <cell r="H842" t="str">
            <v>PKK</v>
          </cell>
          <cell r="I842" t="str">
            <v>CZ_NO</v>
          </cell>
        </row>
        <row r="843">
          <cell r="B843" t="str">
            <v>X212-IN-XX</v>
          </cell>
          <cell r="C843" t="str">
            <v>P</v>
          </cell>
          <cell r="D843">
            <v>1821523.7376562562</v>
          </cell>
          <cell r="E843" t="str">
            <v>L_UBEZP</v>
          </cell>
          <cell r="F843" t="str">
            <v>PLAN</v>
          </cell>
          <cell r="G843" t="str">
            <v>09</v>
          </cell>
          <cell r="H843" t="str">
            <v>PKK</v>
          </cell>
          <cell r="I843" t="str">
            <v>CZ_O</v>
          </cell>
        </row>
        <row r="844">
          <cell r="B844" t="str">
            <v>X212-IN-XX</v>
          </cell>
          <cell r="C844" t="str">
            <v>P</v>
          </cell>
          <cell r="D844">
            <v>35672.90363913558</v>
          </cell>
          <cell r="E844" t="str">
            <v>L_UBEZP</v>
          </cell>
          <cell r="F844" t="str">
            <v>PLAN</v>
          </cell>
          <cell r="G844" t="str">
            <v>09</v>
          </cell>
          <cell r="H844" t="str">
            <v>PSA</v>
          </cell>
          <cell r="I844" t="str">
            <v>CZ_NO</v>
          </cell>
        </row>
        <row r="845">
          <cell r="B845" t="str">
            <v>X212-IN-XX</v>
          </cell>
          <cell r="C845" t="str">
            <v>P</v>
          </cell>
          <cell r="D845">
            <v>4746.584446740854</v>
          </cell>
          <cell r="E845" t="str">
            <v>L_UBEZP</v>
          </cell>
          <cell r="F845" t="str">
            <v>PLAN</v>
          </cell>
          <cell r="G845" t="str">
            <v>09</v>
          </cell>
          <cell r="H845" t="str">
            <v>PSA</v>
          </cell>
          <cell r="I845" t="str">
            <v>CZ_O</v>
          </cell>
        </row>
        <row r="846">
          <cell r="B846" t="str">
            <v>X212-IN-XX</v>
          </cell>
          <cell r="C846" t="str">
            <v>P</v>
          </cell>
          <cell r="D846">
            <v>687205.5243040568</v>
          </cell>
          <cell r="E846" t="str">
            <v>L_UBEZP</v>
          </cell>
          <cell r="F846" t="str">
            <v>PLAN</v>
          </cell>
          <cell r="G846" t="str">
            <v>10</v>
          </cell>
          <cell r="H846" t="str">
            <v>PKK</v>
          </cell>
          <cell r="I846" t="str">
            <v>CZ_NO</v>
          </cell>
        </row>
        <row r="847">
          <cell r="B847" t="str">
            <v>X212-IN-XX</v>
          </cell>
          <cell r="C847" t="str">
            <v>P</v>
          </cell>
          <cell r="D847">
            <v>1811026.5075693333</v>
          </cell>
          <cell r="E847" t="str">
            <v>L_UBEZP</v>
          </cell>
          <cell r="F847" t="str">
            <v>PLAN</v>
          </cell>
          <cell r="G847" t="str">
            <v>10</v>
          </cell>
          <cell r="H847" t="str">
            <v>PKK</v>
          </cell>
          <cell r="I847" t="str">
            <v>CZ_O</v>
          </cell>
        </row>
        <row r="848">
          <cell r="B848" t="str">
            <v>X212-IN-XX</v>
          </cell>
          <cell r="C848" t="str">
            <v>P</v>
          </cell>
          <cell r="D848">
            <v>33724.517140204305</v>
          </cell>
          <cell r="E848" t="str">
            <v>L_UBEZP</v>
          </cell>
          <cell r="F848" t="str">
            <v>PLAN</v>
          </cell>
          <cell r="G848" t="str">
            <v>10</v>
          </cell>
          <cell r="H848" t="str">
            <v>PSA</v>
          </cell>
          <cell r="I848" t="str">
            <v>CZ_NO</v>
          </cell>
        </row>
        <row r="849">
          <cell r="B849" t="str">
            <v>X212-IN-XX</v>
          </cell>
          <cell r="C849" t="str">
            <v>P</v>
          </cell>
          <cell r="D849">
            <v>4636.032190556032</v>
          </cell>
          <cell r="E849" t="str">
            <v>L_UBEZP</v>
          </cell>
          <cell r="F849" t="str">
            <v>PLAN</v>
          </cell>
          <cell r="G849" t="str">
            <v>10</v>
          </cell>
          <cell r="H849" t="str">
            <v>PSA</v>
          </cell>
          <cell r="I849" t="str">
            <v>CZ_O</v>
          </cell>
        </row>
        <row r="850">
          <cell r="B850" t="str">
            <v>X212-IN-XX</v>
          </cell>
          <cell r="C850" t="str">
            <v>P</v>
          </cell>
          <cell r="D850">
            <v>664525.506876252</v>
          </cell>
          <cell r="E850" t="str">
            <v>L_UBEZP</v>
          </cell>
          <cell r="F850" t="str">
            <v>PLAN</v>
          </cell>
          <cell r="G850" t="str">
            <v>11</v>
          </cell>
          <cell r="H850" t="str">
            <v>PKK</v>
          </cell>
          <cell r="I850" t="str">
            <v>CZ_NO</v>
          </cell>
        </row>
        <row r="851">
          <cell r="B851" t="str">
            <v>X212-IN-XX</v>
          </cell>
          <cell r="C851" t="str">
            <v>P</v>
          </cell>
          <cell r="D851">
            <v>1798820.1917239304</v>
          </cell>
          <cell r="E851" t="str">
            <v>L_UBEZP</v>
          </cell>
          <cell r="F851" t="str">
            <v>PLAN</v>
          </cell>
          <cell r="G851" t="str">
            <v>11</v>
          </cell>
          <cell r="H851" t="str">
            <v>PKK</v>
          </cell>
          <cell r="I851" t="str">
            <v>CZ_O</v>
          </cell>
        </row>
        <row r="852">
          <cell r="B852" t="str">
            <v>X212-IN-XX</v>
          </cell>
          <cell r="C852" t="str">
            <v>P</v>
          </cell>
          <cell r="D852">
            <v>31788.275928018076</v>
          </cell>
          <cell r="E852" t="str">
            <v>L_UBEZP</v>
          </cell>
          <cell r="F852" t="str">
            <v>PLAN</v>
          </cell>
          <cell r="G852" t="str">
            <v>11</v>
          </cell>
          <cell r="H852" t="str">
            <v>PSA</v>
          </cell>
          <cell r="I852" t="str">
            <v>CZ_NO</v>
          </cell>
        </row>
        <row r="853">
          <cell r="B853" t="str">
            <v>X212-IN-XX</v>
          </cell>
          <cell r="C853" t="str">
            <v>P</v>
          </cell>
          <cell r="D853">
            <v>4526.3870827879455</v>
          </cell>
          <cell r="E853" t="str">
            <v>L_UBEZP</v>
          </cell>
          <cell r="F853" t="str">
            <v>PLAN</v>
          </cell>
          <cell r="G853" t="str">
            <v>11</v>
          </cell>
          <cell r="H853" t="str">
            <v>PSA</v>
          </cell>
          <cell r="I853" t="str">
            <v>CZ_O</v>
          </cell>
        </row>
        <row r="854">
          <cell r="B854" t="str">
            <v>X212-IN-XX</v>
          </cell>
          <cell r="C854" t="str">
            <v>P</v>
          </cell>
          <cell r="D854">
            <v>640039.8938228996</v>
          </cell>
          <cell r="E854" t="str">
            <v>L_UBEZP</v>
          </cell>
          <cell r="F854" t="str">
            <v>PLAN</v>
          </cell>
          <cell r="G854" t="str">
            <v>12</v>
          </cell>
          <cell r="H854" t="str">
            <v>PKK</v>
          </cell>
          <cell r="I854" t="str">
            <v>CZ_NO</v>
          </cell>
        </row>
        <row r="855">
          <cell r="B855" t="str">
            <v>X212-IN-XX</v>
          </cell>
          <cell r="C855" t="str">
            <v>P</v>
          </cell>
          <cell r="D855">
            <v>1784641.5211442907</v>
          </cell>
          <cell r="E855" t="str">
            <v>L_UBEZP</v>
          </cell>
          <cell r="F855" t="str">
            <v>PLAN</v>
          </cell>
          <cell r="G855" t="str">
            <v>12</v>
          </cell>
          <cell r="H855" t="str">
            <v>PKK</v>
          </cell>
          <cell r="I855" t="str">
            <v>CZ_O</v>
          </cell>
        </row>
        <row r="856">
          <cell r="B856" t="str">
            <v>X212-IN-XX</v>
          </cell>
          <cell r="C856" t="str">
            <v>P</v>
          </cell>
          <cell r="D856">
            <v>29398.631499620235</v>
          </cell>
          <cell r="E856" t="str">
            <v>L_UBEZP</v>
          </cell>
          <cell r="F856" t="str">
            <v>PLAN</v>
          </cell>
          <cell r="G856" t="str">
            <v>12</v>
          </cell>
          <cell r="H856" t="str">
            <v>PSA</v>
          </cell>
          <cell r="I856" t="str">
            <v>CZ_NO</v>
          </cell>
        </row>
        <row r="857">
          <cell r="B857" t="str">
            <v>X212-IN-XX</v>
          </cell>
          <cell r="C857" t="str">
            <v>P</v>
          </cell>
          <cell r="D857">
            <v>4468.41831958215</v>
          </cell>
          <cell r="E857" t="str">
            <v>L_UBEZP</v>
          </cell>
          <cell r="F857" t="str">
            <v>PLAN</v>
          </cell>
          <cell r="G857" t="str">
            <v>12</v>
          </cell>
          <cell r="H857" t="str">
            <v>PSA</v>
          </cell>
          <cell r="I857" t="str">
            <v>CZ_O</v>
          </cell>
        </row>
        <row r="858">
          <cell r="B858" t="str">
            <v>X212-IN-XX</v>
          </cell>
          <cell r="C858" t="str">
            <v>P</v>
          </cell>
          <cell r="D858">
            <v>1060848.8581233404</v>
          </cell>
          <cell r="E858" t="str">
            <v>L_UBEZP</v>
          </cell>
          <cell r="F858" t="str">
            <v>PROGNOZA</v>
          </cell>
          <cell r="G858" t="str">
            <v>10</v>
          </cell>
          <cell r="H858" t="str">
            <v>PKK</v>
          </cell>
          <cell r="I858" t="str">
            <v>CZ_NO</v>
          </cell>
        </row>
        <row r="859">
          <cell r="B859" t="str">
            <v>X212-IN-XX</v>
          </cell>
          <cell r="C859" t="str">
            <v>P</v>
          </cell>
          <cell r="D859">
            <v>1985695.8997194585</v>
          </cell>
          <cell r="E859" t="str">
            <v>L_UBEZP</v>
          </cell>
          <cell r="F859" t="str">
            <v>PROGNOZA</v>
          </cell>
          <cell r="G859" t="str">
            <v>10</v>
          </cell>
          <cell r="H859" t="str">
            <v>PKK</v>
          </cell>
          <cell r="I859" t="str">
            <v>CZ_O</v>
          </cell>
        </row>
        <row r="860">
          <cell r="B860" t="str">
            <v>X212-IN-XX</v>
          </cell>
          <cell r="C860" t="str">
            <v>P</v>
          </cell>
          <cell r="D860">
            <v>49066.73176598282</v>
          </cell>
          <cell r="E860" t="str">
            <v>L_UBEZP</v>
          </cell>
          <cell r="F860" t="str">
            <v>PROGNOZA</v>
          </cell>
          <cell r="G860" t="str">
            <v>10</v>
          </cell>
          <cell r="H860" t="str">
            <v>PSA</v>
          </cell>
          <cell r="I860" t="str">
            <v>CZ_NO</v>
          </cell>
        </row>
        <row r="861">
          <cell r="B861" t="str">
            <v>X212-IN-XX</v>
          </cell>
          <cell r="C861" t="str">
            <v>P</v>
          </cell>
          <cell r="D861">
            <v>5267.27874374119</v>
          </cell>
          <cell r="E861" t="str">
            <v>L_UBEZP</v>
          </cell>
          <cell r="F861" t="str">
            <v>PROGNOZA</v>
          </cell>
          <cell r="G861" t="str">
            <v>10</v>
          </cell>
          <cell r="H861" t="str">
            <v>PSA</v>
          </cell>
          <cell r="I861" t="str">
            <v>CZ_O</v>
          </cell>
        </row>
        <row r="862">
          <cell r="B862" t="str">
            <v>X212-IN-XX</v>
          </cell>
          <cell r="C862" t="str">
            <v>P</v>
          </cell>
          <cell r="D862">
            <v>1041038.7666730306</v>
          </cell>
          <cell r="E862" t="str">
            <v>L_UBEZP</v>
          </cell>
          <cell r="F862" t="str">
            <v>PROGNOZA</v>
          </cell>
          <cell r="G862" t="str">
            <v>11</v>
          </cell>
          <cell r="H862" t="str">
            <v>PKK</v>
          </cell>
          <cell r="I862" t="str">
            <v>CZ_NO</v>
          </cell>
        </row>
        <row r="863">
          <cell r="B863" t="str">
            <v>X212-IN-XX</v>
          </cell>
          <cell r="C863" t="str">
            <v>P</v>
          </cell>
          <cell r="D863">
            <v>1978042.9750911344</v>
          </cell>
          <cell r="E863" t="str">
            <v>L_UBEZP</v>
          </cell>
          <cell r="F863" t="str">
            <v>PROGNOZA</v>
          </cell>
          <cell r="G863" t="str">
            <v>11</v>
          </cell>
          <cell r="H863" t="str">
            <v>PKK</v>
          </cell>
          <cell r="I863" t="str">
            <v>CZ_O</v>
          </cell>
        </row>
        <row r="864">
          <cell r="B864" t="str">
            <v>X212-IN-XX</v>
          </cell>
          <cell r="C864" t="str">
            <v>P</v>
          </cell>
          <cell r="D864">
            <v>47010.87911423771</v>
          </cell>
          <cell r="E864" t="str">
            <v>L_UBEZP</v>
          </cell>
          <cell r="F864" t="str">
            <v>PROGNOZA</v>
          </cell>
          <cell r="G864" t="str">
            <v>11</v>
          </cell>
          <cell r="H864" t="str">
            <v>PSA</v>
          </cell>
          <cell r="I864" t="str">
            <v>CZ_NO</v>
          </cell>
        </row>
        <row r="865">
          <cell r="B865" t="str">
            <v>X212-IN-XX</v>
          </cell>
          <cell r="C865" t="str">
            <v>P</v>
          </cell>
          <cell r="D865">
            <v>4960.212263393034</v>
          </cell>
          <cell r="E865" t="str">
            <v>L_UBEZP</v>
          </cell>
          <cell r="F865" t="str">
            <v>PROGNOZA</v>
          </cell>
          <cell r="G865" t="str">
            <v>11</v>
          </cell>
          <cell r="H865" t="str">
            <v>PSA</v>
          </cell>
          <cell r="I865" t="str">
            <v>CZ_O</v>
          </cell>
        </row>
        <row r="866">
          <cell r="B866" t="str">
            <v>X212-IN-XX</v>
          </cell>
          <cell r="C866" t="str">
            <v>P</v>
          </cell>
          <cell r="D866">
            <v>1018412.3501204726</v>
          </cell>
          <cell r="E866" t="str">
            <v>L_UBEZP</v>
          </cell>
          <cell r="F866" t="str">
            <v>PROGNOZA</v>
          </cell>
          <cell r="G866" t="str">
            <v>12</v>
          </cell>
          <cell r="H866" t="str">
            <v>PKK</v>
          </cell>
          <cell r="I866" t="str">
            <v>CZ_NO</v>
          </cell>
        </row>
        <row r="867">
          <cell r="B867" t="str">
            <v>X212-IN-XX</v>
          </cell>
          <cell r="C867" t="str">
            <v>P</v>
          </cell>
          <cell r="D867">
            <v>1961776.150997799</v>
          </cell>
          <cell r="E867" t="str">
            <v>L_UBEZP</v>
          </cell>
          <cell r="F867" t="str">
            <v>PROGNOZA</v>
          </cell>
          <cell r="G867" t="str">
            <v>12</v>
          </cell>
          <cell r="H867" t="str">
            <v>PKK</v>
          </cell>
          <cell r="I867" t="str">
            <v>CZ_O</v>
          </cell>
        </row>
        <row r="868">
          <cell r="B868" t="str">
            <v>X212-IN-XX</v>
          </cell>
          <cell r="C868" t="str">
            <v>P</v>
          </cell>
          <cell r="D868">
            <v>44937.58309761298</v>
          </cell>
          <cell r="E868" t="str">
            <v>L_UBEZP</v>
          </cell>
          <cell r="F868" t="str">
            <v>PROGNOZA</v>
          </cell>
          <cell r="G868" t="str">
            <v>12</v>
          </cell>
          <cell r="H868" t="str">
            <v>PSA</v>
          </cell>
          <cell r="I868" t="str">
            <v>CZ_NO</v>
          </cell>
        </row>
        <row r="869">
          <cell r="B869" t="str">
            <v>X212-IN-XX</v>
          </cell>
          <cell r="C869" t="str">
            <v>P</v>
          </cell>
          <cell r="D869">
            <v>4543.380845308536</v>
          </cell>
          <cell r="E869" t="str">
            <v>L_UBEZP</v>
          </cell>
          <cell r="F869" t="str">
            <v>PROGNOZA</v>
          </cell>
          <cell r="G869" t="str">
            <v>12</v>
          </cell>
          <cell r="H869" t="str">
            <v>PSA</v>
          </cell>
          <cell r="I869" t="str">
            <v>CZ_O</v>
          </cell>
        </row>
        <row r="870">
          <cell r="B870" t="str">
            <v>X212-IN-XX</v>
          </cell>
          <cell r="C870" t="str">
            <v>P</v>
          </cell>
          <cell r="D870">
            <v>1445850</v>
          </cell>
          <cell r="E870" t="str">
            <v>L_UBEZP</v>
          </cell>
          <cell r="F870" t="str">
            <v>WYK_POP</v>
          </cell>
          <cell r="G870" t="str">
            <v>01</v>
          </cell>
          <cell r="H870" t="str">
            <v>PKK</v>
          </cell>
          <cell r="I870" t="str">
            <v>CZ_NO</v>
          </cell>
        </row>
        <row r="871">
          <cell r="B871" t="str">
            <v>X212-IN-XX</v>
          </cell>
          <cell r="C871" t="str">
            <v>P</v>
          </cell>
          <cell r="D871">
            <v>2115810</v>
          </cell>
          <cell r="E871" t="str">
            <v>L_UBEZP</v>
          </cell>
          <cell r="F871" t="str">
            <v>WYK_POP</v>
          </cell>
          <cell r="G871" t="str">
            <v>01</v>
          </cell>
          <cell r="H871" t="str">
            <v>PKK</v>
          </cell>
          <cell r="I871" t="str">
            <v>CZ_O</v>
          </cell>
        </row>
        <row r="872">
          <cell r="B872" t="str">
            <v>X212-IN-XX</v>
          </cell>
          <cell r="C872" t="str">
            <v>P</v>
          </cell>
          <cell r="D872">
            <v>79730</v>
          </cell>
          <cell r="E872" t="str">
            <v>L_UBEZP</v>
          </cell>
          <cell r="F872" t="str">
            <v>WYK_POP</v>
          </cell>
          <cell r="G872" t="str">
            <v>01</v>
          </cell>
          <cell r="H872" t="str">
            <v>PSA</v>
          </cell>
          <cell r="I872" t="str">
            <v>CZ_NO</v>
          </cell>
        </row>
        <row r="873">
          <cell r="B873" t="str">
            <v>X212-IN-XX</v>
          </cell>
          <cell r="C873" t="str">
            <v>P</v>
          </cell>
          <cell r="D873">
            <v>6807</v>
          </cell>
          <cell r="E873" t="str">
            <v>L_UBEZP</v>
          </cell>
          <cell r="F873" t="str">
            <v>WYK_POP</v>
          </cell>
          <cell r="G873" t="str">
            <v>01</v>
          </cell>
          <cell r="H873" t="str">
            <v>PSA</v>
          </cell>
          <cell r="I873" t="str">
            <v>CZ_O</v>
          </cell>
        </row>
        <row r="874">
          <cell r="B874" t="str">
            <v>X212-IN-XX</v>
          </cell>
          <cell r="C874" t="str">
            <v>P</v>
          </cell>
          <cell r="D874">
            <v>1373239</v>
          </cell>
          <cell r="E874" t="str">
            <v>L_UBEZP</v>
          </cell>
          <cell r="F874" t="str">
            <v>WYK_POP</v>
          </cell>
          <cell r="G874" t="str">
            <v>02</v>
          </cell>
          <cell r="H874" t="str">
            <v>PKK</v>
          </cell>
          <cell r="I874" t="str">
            <v>CZ_NO</v>
          </cell>
        </row>
        <row r="875">
          <cell r="B875" t="str">
            <v>X212-IN-XX</v>
          </cell>
          <cell r="C875" t="str">
            <v>P</v>
          </cell>
          <cell r="D875">
            <v>2093738</v>
          </cell>
          <cell r="E875" t="str">
            <v>L_UBEZP</v>
          </cell>
          <cell r="F875" t="str">
            <v>WYK_POP</v>
          </cell>
          <cell r="G875" t="str">
            <v>02</v>
          </cell>
          <cell r="H875" t="str">
            <v>PKK</v>
          </cell>
          <cell r="I875" t="str">
            <v>CZ_O</v>
          </cell>
        </row>
        <row r="876">
          <cell r="B876" t="str">
            <v>X212-IN-XX</v>
          </cell>
          <cell r="C876" t="str">
            <v>P</v>
          </cell>
          <cell r="D876">
            <v>75659</v>
          </cell>
          <cell r="E876" t="str">
            <v>L_UBEZP</v>
          </cell>
          <cell r="F876" t="str">
            <v>WYK_POP</v>
          </cell>
          <cell r="G876" t="str">
            <v>02</v>
          </cell>
          <cell r="H876" t="str">
            <v>PSA</v>
          </cell>
          <cell r="I876" t="str">
            <v>CZ_NO</v>
          </cell>
        </row>
        <row r="877">
          <cell r="B877" t="str">
            <v>X212-IN-XX</v>
          </cell>
          <cell r="C877" t="str">
            <v>P</v>
          </cell>
          <cell r="D877">
            <v>6396</v>
          </cell>
          <cell r="E877" t="str">
            <v>L_UBEZP</v>
          </cell>
          <cell r="F877" t="str">
            <v>WYK_POP</v>
          </cell>
          <cell r="G877" t="str">
            <v>02</v>
          </cell>
          <cell r="H877" t="str">
            <v>PSA</v>
          </cell>
          <cell r="I877" t="str">
            <v>CZ_O</v>
          </cell>
        </row>
        <row r="878">
          <cell r="B878" t="str">
            <v>X212-IN-XX</v>
          </cell>
          <cell r="C878" t="str">
            <v>P</v>
          </cell>
          <cell r="D878">
            <v>1311710</v>
          </cell>
          <cell r="E878" t="str">
            <v>L_UBEZP</v>
          </cell>
          <cell r="F878" t="str">
            <v>WYK_POP</v>
          </cell>
          <cell r="G878" t="str">
            <v>03</v>
          </cell>
          <cell r="H878" t="str">
            <v>PKK</v>
          </cell>
          <cell r="I878" t="str">
            <v>CZ_NO</v>
          </cell>
        </row>
        <row r="879">
          <cell r="B879" t="str">
            <v>X212-IN-XX</v>
          </cell>
          <cell r="C879" t="str">
            <v>P</v>
          </cell>
          <cell r="D879">
            <v>2074475</v>
          </cell>
          <cell r="E879" t="str">
            <v>L_UBEZP</v>
          </cell>
          <cell r="F879" t="str">
            <v>WYK_POP</v>
          </cell>
          <cell r="G879" t="str">
            <v>03</v>
          </cell>
          <cell r="H879" t="str">
            <v>PKK</v>
          </cell>
          <cell r="I879" t="str">
            <v>CZ_O</v>
          </cell>
        </row>
        <row r="880">
          <cell r="B880" t="str">
            <v>X212-IN-XX</v>
          </cell>
          <cell r="C880" t="str">
            <v>P</v>
          </cell>
          <cell r="D880">
            <v>72147</v>
          </cell>
          <cell r="E880" t="str">
            <v>L_UBEZP</v>
          </cell>
          <cell r="F880" t="str">
            <v>WYK_POP</v>
          </cell>
          <cell r="G880" t="str">
            <v>03</v>
          </cell>
          <cell r="H880" t="str">
            <v>PSA</v>
          </cell>
          <cell r="I880" t="str">
            <v>CZ_NO</v>
          </cell>
        </row>
        <row r="881">
          <cell r="B881" t="str">
            <v>X212-IN-XX</v>
          </cell>
          <cell r="C881" t="str">
            <v>P</v>
          </cell>
          <cell r="D881">
            <v>7246</v>
          </cell>
          <cell r="E881" t="str">
            <v>L_UBEZP</v>
          </cell>
          <cell r="F881" t="str">
            <v>WYK_POP</v>
          </cell>
          <cell r="G881" t="str">
            <v>03</v>
          </cell>
          <cell r="H881" t="str">
            <v>PSA</v>
          </cell>
          <cell r="I881" t="str">
            <v>CZ_O</v>
          </cell>
        </row>
        <row r="882">
          <cell r="B882" t="str">
            <v>X212-IN-XX</v>
          </cell>
          <cell r="C882" t="str">
            <v>P</v>
          </cell>
          <cell r="D882">
            <v>1250234</v>
          </cell>
          <cell r="E882" t="str">
            <v>L_UBEZP</v>
          </cell>
          <cell r="F882" t="str">
            <v>WYK_POP</v>
          </cell>
          <cell r="G882" t="str">
            <v>04</v>
          </cell>
          <cell r="H882" t="str">
            <v>PKK</v>
          </cell>
          <cell r="I882" t="str">
            <v>CZ_NO</v>
          </cell>
        </row>
        <row r="883">
          <cell r="B883" t="str">
            <v>X212-IN-XX</v>
          </cell>
          <cell r="C883" t="str">
            <v>P</v>
          </cell>
          <cell r="D883">
            <v>2072484</v>
          </cell>
          <cell r="E883" t="str">
            <v>L_UBEZP</v>
          </cell>
          <cell r="F883" t="str">
            <v>WYK_POP</v>
          </cell>
          <cell r="G883" t="str">
            <v>04</v>
          </cell>
          <cell r="H883" t="str">
            <v>PKK</v>
          </cell>
          <cell r="I883" t="str">
            <v>CZ_O</v>
          </cell>
        </row>
        <row r="884">
          <cell r="B884" t="str">
            <v>X212-IN-XX</v>
          </cell>
          <cell r="C884" t="str">
            <v>P</v>
          </cell>
          <cell r="D884">
            <v>68934</v>
          </cell>
          <cell r="E884" t="str">
            <v>L_UBEZP</v>
          </cell>
          <cell r="F884" t="str">
            <v>WYK_POP</v>
          </cell>
          <cell r="G884" t="str">
            <v>04</v>
          </cell>
          <cell r="H884" t="str">
            <v>PSA</v>
          </cell>
          <cell r="I884" t="str">
            <v>CZ_NO</v>
          </cell>
        </row>
        <row r="885">
          <cell r="B885" t="str">
            <v>X212-IN-XX</v>
          </cell>
          <cell r="C885" t="str">
            <v>P</v>
          </cell>
          <cell r="D885">
            <v>6686</v>
          </cell>
          <cell r="E885" t="str">
            <v>L_UBEZP</v>
          </cell>
          <cell r="F885" t="str">
            <v>WYK_POP</v>
          </cell>
          <cell r="G885" t="str">
            <v>04</v>
          </cell>
          <cell r="H885" t="str">
            <v>PSA</v>
          </cell>
          <cell r="I885" t="str">
            <v>CZ_O</v>
          </cell>
        </row>
        <row r="886">
          <cell r="B886" t="str">
            <v>X212-IN-XX</v>
          </cell>
          <cell r="C886" t="str">
            <v>P</v>
          </cell>
          <cell r="D886">
            <v>1208266</v>
          </cell>
          <cell r="E886" t="str">
            <v>L_UBEZP</v>
          </cell>
          <cell r="F886" t="str">
            <v>WYK_POP</v>
          </cell>
          <cell r="G886" t="str">
            <v>05</v>
          </cell>
          <cell r="H886" t="str">
            <v>PKK</v>
          </cell>
          <cell r="I886" t="str">
            <v>CZ_NO</v>
          </cell>
        </row>
        <row r="887">
          <cell r="B887" t="str">
            <v>X212-IN-XX</v>
          </cell>
          <cell r="C887" t="str">
            <v>P</v>
          </cell>
          <cell r="D887">
            <v>2059368</v>
          </cell>
          <cell r="E887" t="str">
            <v>L_UBEZP</v>
          </cell>
          <cell r="F887" t="str">
            <v>WYK_POP</v>
          </cell>
          <cell r="G887" t="str">
            <v>05</v>
          </cell>
          <cell r="H887" t="str">
            <v>PKK</v>
          </cell>
          <cell r="I887" t="str">
            <v>CZ_O</v>
          </cell>
        </row>
        <row r="888">
          <cell r="B888" t="str">
            <v>X212-IN-XX</v>
          </cell>
          <cell r="C888" t="str">
            <v>P</v>
          </cell>
          <cell r="D888">
            <v>66106</v>
          </cell>
          <cell r="E888" t="str">
            <v>L_UBEZP</v>
          </cell>
          <cell r="F888" t="str">
            <v>WYK_POP</v>
          </cell>
          <cell r="G888" t="str">
            <v>05</v>
          </cell>
          <cell r="H888" t="str">
            <v>PSA</v>
          </cell>
          <cell r="I888" t="str">
            <v>CZ_NO</v>
          </cell>
        </row>
        <row r="889">
          <cell r="B889" t="str">
            <v>X212-IN-XX</v>
          </cell>
          <cell r="C889" t="str">
            <v>P</v>
          </cell>
          <cell r="D889">
            <v>6390</v>
          </cell>
          <cell r="E889" t="str">
            <v>L_UBEZP</v>
          </cell>
          <cell r="F889" t="str">
            <v>WYK_POP</v>
          </cell>
          <cell r="G889" t="str">
            <v>05</v>
          </cell>
          <cell r="H889" t="str">
            <v>PSA</v>
          </cell>
          <cell r="I889" t="str">
            <v>CZ_O</v>
          </cell>
        </row>
        <row r="890">
          <cell r="B890" t="str">
            <v>X212-IN-XX</v>
          </cell>
          <cell r="C890" t="str">
            <v>P</v>
          </cell>
          <cell r="D890">
            <v>1164096</v>
          </cell>
          <cell r="E890" t="str">
            <v>L_UBEZP</v>
          </cell>
          <cell r="F890" t="str">
            <v>WYK_POP</v>
          </cell>
          <cell r="G890" t="str">
            <v>06</v>
          </cell>
          <cell r="H890" t="str">
            <v>PKK</v>
          </cell>
          <cell r="I890" t="str">
            <v>CZ_NO</v>
          </cell>
        </row>
        <row r="891">
          <cell r="B891" t="str">
            <v>X212-IN-XX</v>
          </cell>
          <cell r="C891" t="str">
            <v>P</v>
          </cell>
          <cell r="D891">
            <v>2033998</v>
          </cell>
          <cell r="E891" t="str">
            <v>L_UBEZP</v>
          </cell>
          <cell r="F891" t="str">
            <v>WYK_POP</v>
          </cell>
          <cell r="G891" t="str">
            <v>06</v>
          </cell>
          <cell r="H891" t="str">
            <v>PKK</v>
          </cell>
          <cell r="I891" t="str">
            <v>CZ_O</v>
          </cell>
        </row>
        <row r="892">
          <cell r="B892" t="str">
            <v>X212-IN-XX</v>
          </cell>
          <cell r="C892" t="str">
            <v>P</v>
          </cell>
          <cell r="D892">
            <v>63038</v>
          </cell>
          <cell r="E892" t="str">
            <v>L_UBEZP</v>
          </cell>
          <cell r="F892" t="str">
            <v>WYK_POP</v>
          </cell>
          <cell r="G892" t="str">
            <v>06</v>
          </cell>
          <cell r="H892" t="str">
            <v>PSA</v>
          </cell>
          <cell r="I892" t="str">
            <v>CZ_NO</v>
          </cell>
        </row>
        <row r="893">
          <cell r="B893" t="str">
            <v>X212-IN-XX</v>
          </cell>
          <cell r="C893" t="str">
            <v>P</v>
          </cell>
          <cell r="D893">
            <v>6152</v>
          </cell>
          <cell r="E893" t="str">
            <v>L_UBEZP</v>
          </cell>
          <cell r="F893" t="str">
            <v>WYK_POP</v>
          </cell>
          <cell r="G893" t="str">
            <v>06</v>
          </cell>
          <cell r="H893" t="str">
            <v>PSA</v>
          </cell>
          <cell r="I893" t="str">
            <v>CZ_O</v>
          </cell>
        </row>
        <row r="894">
          <cell r="B894" t="str">
            <v>X212-IN-XX</v>
          </cell>
          <cell r="C894" t="str">
            <v>P</v>
          </cell>
          <cell r="D894">
            <v>1131754</v>
          </cell>
          <cell r="E894" t="str">
            <v>L_UBEZP</v>
          </cell>
          <cell r="F894" t="str">
            <v>WYK_POP</v>
          </cell>
          <cell r="G894" t="str">
            <v>07</v>
          </cell>
          <cell r="H894" t="str">
            <v>PKK</v>
          </cell>
          <cell r="I894" t="str">
            <v>CZ_NO</v>
          </cell>
        </row>
        <row r="895">
          <cell r="B895" t="str">
            <v>X212-IN-XX</v>
          </cell>
          <cell r="C895" t="str">
            <v>P</v>
          </cell>
          <cell r="D895">
            <v>2015497</v>
          </cell>
          <cell r="E895" t="str">
            <v>L_UBEZP</v>
          </cell>
          <cell r="F895" t="str">
            <v>WYK_POP</v>
          </cell>
          <cell r="G895" t="str">
            <v>07</v>
          </cell>
          <cell r="H895" t="str">
            <v>PKK</v>
          </cell>
          <cell r="I895" t="str">
            <v>CZ_O</v>
          </cell>
        </row>
        <row r="896">
          <cell r="B896" t="str">
            <v>X212-IN-XX</v>
          </cell>
          <cell r="C896" t="str">
            <v>P</v>
          </cell>
          <cell r="D896">
            <v>60494</v>
          </cell>
          <cell r="E896" t="str">
            <v>L_UBEZP</v>
          </cell>
          <cell r="F896" t="str">
            <v>WYK_POP</v>
          </cell>
          <cell r="G896" t="str">
            <v>07</v>
          </cell>
          <cell r="H896" t="str">
            <v>PSA</v>
          </cell>
          <cell r="I896" t="str">
            <v>CZ_NO</v>
          </cell>
        </row>
        <row r="897">
          <cell r="B897" t="str">
            <v>X212-IN-XX</v>
          </cell>
          <cell r="C897" t="str">
            <v>P</v>
          </cell>
          <cell r="D897">
            <v>5924</v>
          </cell>
          <cell r="E897" t="str">
            <v>L_UBEZP</v>
          </cell>
          <cell r="F897" t="str">
            <v>WYK_POP</v>
          </cell>
          <cell r="G897" t="str">
            <v>07</v>
          </cell>
          <cell r="H897" t="str">
            <v>PSA</v>
          </cell>
          <cell r="I897" t="str">
            <v>CZ_O</v>
          </cell>
        </row>
        <row r="898">
          <cell r="B898" t="str">
            <v>X212-IN-XX</v>
          </cell>
          <cell r="C898" t="str">
            <v>P</v>
          </cell>
          <cell r="D898">
            <v>1103336</v>
          </cell>
          <cell r="E898" t="str">
            <v>L_UBEZP</v>
          </cell>
          <cell r="F898" t="str">
            <v>WYK_POP</v>
          </cell>
          <cell r="G898" t="str">
            <v>08</v>
          </cell>
          <cell r="H898" t="str">
            <v>PKK</v>
          </cell>
          <cell r="I898" t="str">
            <v>CZ_NO</v>
          </cell>
        </row>
        <row r="899">
          <cell r="B899" t="str">
            <v>X212-IN-XX</v>
          </cell>
          <cell r="C899" t="str">
            <v>P</v>
          </cell>
          <cell r="D899">
            <v>2010161</v>
          </cell>
          <cell r="E899" t="str">
            <v>L_UBEZP</v>
          </cell>
          <cell r="F899" t="str">
            <v>WYK_POP</v>
          </cell>
          <cell r="G899" t="str">
            <v>08</v>
          </cell>
          <cell r="H899" t="str">
            <v>PKK</v>
          </cell>
          <cell r="I899" t="str">
            <v>CZ_O</v>
          </cell>
        </row>
        <row r="900">
          <cell r="B900" t="str">
            <v>X212-IN-XX</v>
          </cell>
          <cell r="C900" t="str">
            <v>P</v>
          </cell>
          <cell r="D900">
            <v>58808</v>
          </cell>
          <cell r="E900" t="str">
            <v>L_UBEZP</v>
          </cell>
          <cell r="F900" t="str">
            <v>WYK_POP</v>
          </cell>
          <cell r="G900" t="str">
            <v>08</v>
          </cell>
          <cell r="H900" t="str">
            <v>PSA</v>
          </cell>
          <cell r="I900" t="str">
            <v>CZ_NO</v>
          </cell>
        </row>
        <row r="901">
          <cell r="B901" t="str">
            <v>X212-IN-XX</v>
          </cell>
          <cell r="C901" t="str">
            <v>P</v>
          </cell>
          <cell r="D901">
            <v>5889</v>
          </cell>
          <cell r="E901" t="str">
            <v>L_UBEZP</v>
          </cell>
          <cell r="F901" t="str">
            <v>WYK_POP</v>
          </cell>
          <cell r="G901" t="str">
            <v>08</v>
          </cell>
          <cell r="H901" t="str">
            <v>PSA</v>
          </cell>
          <cell r="I901" t="str">
            <v>CZ_O</v>
          </cell>
        </row>
        <row r="902">
          <cell r="B902" t="str">
            <v>X212-IN-XX</v>
          </cell>
          <cell r="C902" t="str">
            <v>P</v>
          </cell>
          <cell r="D902">
            <v>1085083</v>
          </cell>
          <cell r="E902" t="str">
            <v>L_UBEZP</v>
          </cell>
          <cell r="F902" t="str">
            <v>WYK_POP</v>
          </cell>
          <cell r="G902" t="str">
            <v>09</v>
          </cell>
          <cell r="H902" t="str">
            <v>PKK</v>
          </cell>
          <cell r="I902" t="str">
            <v>CZ_NO</v>
          </cell>
        </row>
        <row r="903">
          <cell r="B903" t="str">
            <v>X212-IN-XX</v>
          </cell>
          <cell r="C903" t="str">
            <v>P</v>
          </cell>
          <cell r="D903">
            <v>1992644</v>
          </cell>
          <cell r="E903" t="str">
            <v>L_UBEZP</v>
          </cell>
          <cell r="F903" t="str">
            <v>WYK_POP</v>
          </cell>
          <cell r="G903" t="str">
            <v>09</v>
          </cell>
          <cell r="H903" t="str">
            <v>PKK</v>
          </cell>
          <cell r="I903" t="str">
            <v>CZ_O</v>
          </cell>
        </row>
        <row r="904">
          <cell r="B904" t="str">
            <v>X212-IN-XX</v>
          </cell>
          <cell r="C904" t="str">
            <v>P</v>
          </cell>
          <cell r="D904">
            <v>57394</v>
          </cell>
          <cell r="E904" t="str">
            <v>L_UBEZP</v>
          </cell>
          <cell r="F904" t="str">
            <v>WYK_POP</v>
          </cell>
          <cell r="G904" t="str">
            <v>09</v>
          </cell>
          <cell r="H904" t="str">
            <v>PSA</v>
          </cell>
          <cell r="I904" t="str">
            <v>CZ_NO</v>
          </cell>
        </row>
        <row r="905">
          <cell r="B905" t="str">
            <v>X212-IN-XX</v>
          </cell>
          <cell r="C905" t="str">
            <v>P</v>
          </cell>
          <cell r="D905">
            <v>5767</v>
          </cell>
          <cell r="E905" t="str">
            <v>L_UBEZP</v>
          </cell>
          <cell r="F905" t="str">
            <v>WYK_POP</v>
          </cell>
          <cell r="G905" t="str">
            <v>09</v>
          </cell>
          <cell r="H905" t="str">
            <v>PSA</v>
          </cell>
          <cell r="I905" t="str">
            <v>CZ_O</v>
          </cell>
        </row>
        <row r="906">
          <cell r="A906" t="str">
            <v>D kont</v>
          </cell>
          <cell r="B906" t="str">
            <v>XX11</v>
          </cell>
          <cell r="C906" t="str">
            <v>S</v>
          </cell>
          <cell r="D906">
            <v>2672606</v>
          </cell>
          <cell r="E906" t="str">
            <v>L_UBEZP</v>
          </cell>
          <cell r="F906" t="str">
            <v>PLAN</v>
          </cell>
          <cell r="G906" t="str">
            <v>01</v>
          </cell>
          <cell r="H906" t="str">
            <v>POU</v>
          </cell>
          <cell r="I906" t="str">
            <v>RAZEM</v>
          </cell>
        </row>
        <row r="907">
          <cell r="A907" t="str">
            <v>D kont</v>
          </cell>
          <cell r="B907" t="str">
            <v>XX11</v>
          </cell>
          <cell r="C907" t="str">
            <v>S</v>
          </cell>
          <cell r="D907">
            <v>2662372</v>
          </cell>
          <cell r="E907" t="str">
            <v>L_UBEZP</v>
          </cell>
          <cell r="F907" t="str">
            <v>PLAN</v>
          </cell>
          <cell r="G907" t="str">
            <v>02</v>
          </cell>
          <cell r="H907" t="str">
            <v>POU</v>
          </cell>
          <cell r="I907" t="str">
            <v>RAZEM</v>
          </cell>
        </row>
        <row r="908">
          <cell r="A908" t="str">
            <v>D kont</v>
          </cell>
          <cell r="B908" t="str">
            <v>XX11</v>
          </cell>
          <cell r="C908" t="str">
            <v>S</v>
          </cell>
          <cell r="D908">
            <v>2652312</v>
          </cell>
          <cell r="E908" t="str">
            <v>L_UBEZP</v>
          </cell>
          <cell r="F908" t="str">
            <v>PLAN</v>
          </cell>
          <cell r="G908" t="str">
            <v>03</v>
          </cell>
          <cell r="H908" t="str">
            <v>POU</v>
          </cell>
          <cell r="I908" t="str">
            <v>RAZEM</v>
          </cell>
        </row>
        <row r="909">
          <cell r="A909" t="str">
            <v>D kont</v>
          </cell>
          <cell r="B909" t="str">
            <v>XX11</v>
          </cell>
          <cell r="C909" t="str">
            <v>S</v>
          </cell>
          <cell r="D909">
            <v>2635862</v>
          </cell>
          <cell r="E909" t="str">
            <v>L_UBEZP</v>
          </cell>
          <cell r="F909" t="str">
            <v>PLAN</v>
          </cell>
          <cell r="G909" t="str">
            <v>04</v>
          </cell>
          <cell r="H909" t="str">
            <v>POU</v>
          </cell>
          <cell r="I909" t="str">
            <v>RAZEM</v>
          </cell>
        </row>
        <row r="910">
          <cell r="A910" t="str">
            <v>D kont</v>
          </cell>
          <cell r="B910" t="str">
            <v>XX11</v>
          </cell>
          <cell r="C910" t="str">
            <v>S</v>
          </cell>
          <cell r="D910">
            <v>2626035</v>
          </cell>
          <cell r="E910" t="str">
            <v>L_UBEZP</v>
          </cell>
          <cell r="F910" t="str">
            <v>PLAN</v>
          </cell>
          <cell r="G910" t="str">
            <v>05</v>
          </cell>
          <cell r="H910" t="str">
            <v>POU</v>
          </cell>
          <cell r="I910" t="str">
            <v>RAZEM</v>
          </cell>
        </row>
        <row r="911">
          <cell r="A911" t="str">
            <v>D kont</v>
          </cell>
          <cell r="B911" t="str">
            <v>XX11</v>
          </cell>
          <cell r="C911" t="str">
            <v>S</v>
          </cell>
          <cell r="D911">
            <v>2616190</v>
          </cell>
          <cell r="E911" t="str">
            <v>L_UBEZP</v>
          </cell>
          <cell r="F911" t="str">
            <v>PLAN</v>
          </cell>
          <cell r="G911" t="str">
            <v>06</v>
          </cell>
          <cell r="H911" t="str">
            <v>POU</v>
          </cell>
          <cell r="I911" t="str">
            <v>RAZEM</v>
          </cell>
        </row>
        <row r="912">
          <cell r="A912" t="str">
            <v>D kont</v>
          </cell>
          <cell r="B912" t="str">
            <v>XX11</v>
          </cell>
          <cell r="C912" t="str">
            <v>S</v>
          </cell>
          <cell r="D912">
            <v>2601194</v>
          </cell>
          <cell r="E912" t="str">
            <v>L_UBEZP</v>
          </cell>
          <cell r="F912" t="str">
            <v>PLAN</v>
          </cell>
          <cell r="G912" t="str">
            <v>07</v>
          </cell>
          <cell r="H912" t="str">
            <v>POU</v>
          </cell>
          <cell r="I912" t="str">
            <v>RAZEM</v>
          </cell>
        </row>
        <row r="913">
          <cell r="A913" t="str">
            <v>D kont</v>
          </cell>
          <cell r="B913" t="str">
            <v>XX11</v>
          </cell>
          <cell r="C913" t="str">
            <v>S</v>
          </cell>
          <cell r="D913">
            <v>2591265</v>
          </cell>
          <cell r="E913" t="str">
            <v>L_UBEZP</v>
          </cell>
          <cell r="F913" t="str">
            <v>PLAN</v>
          </cell>
          <cell r="G913" t="str">
            <v>08</v>
          </cell>
          <cell r="H913" t="str">
            <v>POU</v>
          </cell>
          <cell r="I913" t="str">
            <v>RAZEM</v>
          </cell>
        </row>
        <row r="914">
          <cell r="A914" t="str">
            <v>D kont</v>
          </cell>
          <cell r="B914" t="str">
            <v>XX11</v>
          </cell>
          <cell r="C914" t="str">
            <v>S</v>
          </cell>
          <cell r="D914">
            <v>2580738</v>
          </cell>
          <cell r="E914" t="str">
            <v>L_UBEZP</v>
          </cell>
          <cell r="F914" t="str">
            <v>PLAN</v>
          </cell>
          <cell r="G914" t="str">
            <v>09</v>
          </cell>
          <cell r="H914" t="str">
            <v>POU</v>
          </cell>
          <cell r="I914" t="str">
            <v>RAZEM</v>
          </cell>
        </row>
        <row r="915">
          <cell r="A915" t="str">
            <v>D kont</v>
          </cell>
          <cell r="B915" t="str">
            <v>XX11</v>
          </cell>
          <cell r="C915" t="str">
            <v>S</v>
          </cell>
          <cell r="D915">
            <v>2562845</v>
          </cell>
          <cell r="E915" t="str">
            <v>L_UBEZP</v>
          </cell>
          <cell r="F915" t="str">
            <v>PLAN</v>
          </cell>
          <cell r="G915" t="str">
            <v>10</v>
          </cell>
          <cell r="H915" t="str">
            <v>POU</v>
          </cell>
          <cell r="I915" t="str">
            <v>RAZEM</v>
          </cell>
        </row>
        <row r="916">
          <cell r="A916" t="str">
            <v>D kont</v>
          </cell>
          <cell r="B916" t="str">
            <v>XX11</v>
          </cell>
          <cell r="C916" t="str">
            <v>S</v>
          </cell>
          <cell r="D916">
            <v>2551627</v>
          </cell>
          <cell r="E916" t="str">
            <v>L_UBEZP</v>
          </cell>
          <cell r="F916" t="str">
            <v>PLAN</v>
          </cell>
          <cell r="G916" t="str">
            <v>11</v>
          </cell>
          <cell r="H916" t="str">
            <v>POU</v>
          </cell>
          <cell r="I916" t="str">
            <v>RAZEM</v>
          </cell>
        </row>
        <row r="917">
          <cell r="A917" t="str">
            <v>D kont</v>
          </cell>
          <cell r="B917" t="str">
            <v>XX11</v>
          </cell>
          <cell r="C917" t="str">
            <v>S</v>
          </cell>
          <cell r="D917">
            <v>2540742</v>
          </cell>
          <cell r="E917" t="str">
            <v>L_UBEZP</v>
          </cell>
          <cell r="F917" t="str">
            <v>PLAN</v>
          </cell>
          <cell r="G917" t="str">
            <v>12</v>
          </cell>
          <cell r="H917" t="str">
            <v>POU</v>
          </cell>
          <cell r="I917" t="str">
            <v>RAZEM</v>
          </cell>
        </row>
        <row r="918">
          <cell r="A918" t="str">
            <v>D kont</v>
          </cell>
          <cell r="B918" t="str">
            <v>XX11</v>
          </cell>
          <cell r="C918" t="str">
            <v>S</v>
          </cell>
          <cell r="D918">
            <v>2693268</v>
          </cell>
          <cell r="E918" t="str">
            <v>L_UBEZP</v>
          </cell>
          <cell r="F918" t="str">
            <v>PROGNOZA</v>
          </cell>
          <cell r="G918" t="str">
            <v>10</v>
          </cell>
          <cell r="H918" t="str">
            <v>POU</v>
          </cell>
          <cell r="I918" t="str">
            <v>RAZEM</v>
          </cell>
        </row>
        <row r="919">
          <cell r="A919" t="str">
            <v>D kont</v>
          </cell>
          <cell r="B919" t="str">
            <v>XX11</v>
          </cell>
          <cell r="C919" t="str">
            <v>S</v>
          </cell>
          <cell r="D919">
            <v>2680513</v>
          </cell>
          <cell r="E919" t="str">
            <v>L_UBEZP</v>
          </cell>
          <cell r="F919" t="str">
            <v>PROGNOZA</v>
          </cell>
          <cell r="G919" t="str">
            <v>11</v>
          </cell>
          <cell r="H919" t="str">
            <v>POU</v>
          </cell>
          <cell r="I919" t="str">
            <v>RAZEM</v>
          </cell>
        </row>
        <row r="920">
          <cell r="A920" t="str">
            <v>D kont</v>
          </cell>
          <cell r="B920" t="str">
            <v>XX11</v>
          </cell>
          <cell r="C920" t="str">
            <v>S</v>
          </cell>
          <cell r="D920">
            <v>2668921</v>
          </cell>
          <cell r="E920" t="str">
            <v>L_UBEZP</v>
          </cell>
          <cell r="F920" t="str">
            <v>PROGNOZA</v>
          </cell>
          <cell r="G920" t="str">
            <v>12</v>
          </cell>
          <cell r="H920" t="str">
            <v>POU</v>
          </cell>
          <cell r="I920" t="str">
            <v>RAZEM</v>
          </cell>
        </row>
        <row r="921">
          <cell r="A921" t="str">
            <v>D kont</v>
          </cell>
          <cell r="B921" t="str">
            <v>XX11</v>
          </cell>
          <cell r="C921" t="str">
            <v>S</v>
          </cell>
          <cell r="D921">
            <v>2809821</v>
          </cell>
          <cell r="E921" t="str">
            <v>L_UBEZP</v>
          </cell>
          <cell r="F921" t="str">
            <v>WYK_POP</v>
          </cell>
          <cell r="G921" t="str">
            <v>01</v>
          </cell>
          <cell r="H921" t="str">
            <v>POU</v>
          </cell>
          <cell r="I921" t="str">
            <v>RAZEM</v>
          </cell>
        </row>
        <row r="922">
          <cell r="A922" t="str">
            <v>D kont</v>
          </cell>
          <cell r="B922" t="str">
            <v>XX11</v>
          </cell>
          <cell r="C922" t="str">
            <v>S</v>
          </cell>
          <cell r="D922">
            <v>2802046</v>
          </cell>
          <cell r="E922" t="str">
            <v>L_UBEZP</v>
          </cell>
          <cell r="F922" t="str">
            <v>WYK_POP</v>
          </cell>
          <cell r="G922" t="str">
            <v>02</v>
          </cell>
          <cell r="H922" t="str">
            <v>POU</v>
          </cell>
          <cell r="I922" t="str">
            <v>RAZEM</v>
          </cell>
        </row>
        <row r="923">
          <cell r="A923" t="str">
            <v>D kont</v>
          </cell>
          <cell r="B923" t="str">
            <v>XX11</v>
          </cell>
          <cell r="C923" t="str">
            <v>S</v>
          </cell>
          <cell r="D923">
            <v>2793409</v>
          </cell>
          <cell r="E923" t="str">
            <v>L_UBEZP</v>
          </cell>
          <cell r="F923" t="str">
            <v>WYK_POP</v>
          </cell>
          <cell r="G923" t="str">
            <v>03</v>
          </cell>
          <cell r="H923" t="str">
            <v>POU</v>
          </cell>
          <cell r="I923" t="str">
            <v>RAZEM</v>
          </cell>
        </row>
        <row r="924">
          <cell r="A924" t="str">
            <v>D kont</v>
          </cell>
          <cell r="B924" t="str">
            <v>XX11</v>
          </cell>
          <cell r="C924" t="str">
            <v>S</v>
          </cell>
          <cell r="D924">
            <v>2772855</v>
          </cell>
          <cell r="E924" t="str">
            <v>L_UBEZP</v>
          </cell>
          <cell r="F924" t="str">
            <v>WYK_POP</v>
          </cell>
          <cell r="G924" t="str">
            <v>04</v>
          </cell>
          <cell r="H924" t="str">
            <v>POU</v>
          </cell>
          <cell r="I924" t="str">
            <v>RAZEM</v>
          </cell>
        </row>
        <row r="925">
          <cell r="A925" t="str">
            <v>D kont</v>
          </cell>
          <cell r="B925" t="str">
            <v>XX11</v>
          </cell>
          <cell r="C925" t="str">
            <v>S</v>
          </cell>
          <cell r="D925">
            <v>2764684</v>
          </cell>
          <cell r="E925" t="str">
            <v>L_UBEZP</v>
          </cell>
          <cell r="F925" t="str">
            <v>WYK_POP</v>
          </cell>
          <cell r="G925" t="str">
            <v>05</v>
          </cell>
          <cell r="H925" t="str">
            <v>POU</v>
          </cell>
          <cell r="I925" t="str">
            <v>RAZEM</v>
          </cell>
        </row>
        <row r="926">
          <cell r="A926" t="str">
            <v>D kont</v>
          </cell>
          <cell r="B926" t="str">
            <v>XX11</v>
          </cell>
          <cell r="C926" t="str">
            <v>S</v>
          </cell>
          <cell r="D926">
            <v>2756482</v>
          </cell>
          <cell r="E926" t="str">
            <v>L_UBEZP</v>
          </cell>
          <cell r="F926" t="str">
            <v>WYK_POP</v>
          </cell>
          <cell r="G926" t="str">
            <v>06</v>
          </cell>
          <cell r="H926" t="str">
            <v>POU</v>
          </cell>
          <cell r="I926" t="str">
            <v>RAZEM</v>
          </cell>
        </row>
        <row r="927">
          <cell r="A927" t="str">
            <v>D kont</v>
          </cell>
          <cell r="B927" t="str">
            <v>XX11</v>
          </cell>
          <cell r="C927" t="str">
            <v>S</v>
          </cell>
          <cell r="D927">
            <v>2738337</v>
          </cell>
          <cell r="E927" t="str">
            <v>L_UBEZP</v>
          </cell>
          <cell r="F927" t="str">
            <v>WYK_POP</v>
          </cell>
          <cell r="G927" t="str">
            <v>07</v>
          </cell>
          <cell r="H927" t="str">
            <v>POU</v>
          </cell>
          <cell r="I927" t="str">
            <v>RAZEM</v>
          </cell>
        </row>
        <row r="928">
          <cell r="A928" t="str">
            <v>D kont</v>
          </cell>
          <cell r="B928" t="str">
            <v>XX11</v>
          </cell>
          <cell r="C928" t="str">
            <v>S</v>
          </cell>
          <cell r="D928">
            <v>2730612</v>
          </cell>
          <cell r="E928" t="str">
            <v>L_UBEZP</v>
          </cell>
          <cell r="F928" t="str">
            <v>WYK_POP</v>
          </cell>
          <cell r="G928" t="str">
            <v>08</v>
          </cell>
          <cell r="H928" t="str">
            <v>POU</v>
          </cell>
          <cell r="I928" t="str">
            <v>RAZEM</v>
          </cell>
        </row>
        <row r="929">
          <cell r="A929" t="str">
            <v>D kont</v>
          </cell>
          <cell r="B929" t="str">
            <v>XX11</v>
          </cell>
          <cell r="C929" t="str">
            <v>S</v>
          </cell>
          <cell r="D929">
            <v>2721635</v>
          </cell>
          <cell r="E929" t="str">
            <v>L_UBEZP</v>
          </cell>
          <cell r="F929" t="str">
            <v>WYK_POP</v>
          </cell>
          <cell r="G929" t="str">
            <v>09</v>
          </cell>
          <cell r="H929" t="str">
            <v>POU</v>
          </cell>
          <cell r="I929" t="str">
            <v>RAZEM</v>
          </cell>
        </row>
        <row r="930">
          <cell r="A930" t="str">
            <v>D kont</v>
          </cell>
          <cell r="B930" t="str">
            <v>XX11</v>
          </cell>
          <cell r="C930" t="str">
            <v>S</v>
          </cell>
          <cell r="D930">
            <v>81054751.76921943</v>
          </cell>
          <cell r="E930" t="str">
            <v>PRZYPIS_MIES_WYK</v>
          </cell>
          <cell r="F930" t="str">
            <v>PLAN</v>
          </cell>
          <cell r="G930" t="str">
            <v>01</v>
          </cell>
          <cell r="H930" t="str">
            <v>POU</v>
          </cell>
          <cell r="I930" t="str">
            <v>RAZEM</v>
          </cell>
        </row>
        <row r="931">
          <cell r="A931" t="str">
            <v>D kont</v>
          </cell>
          <cell r="B931" t="str">
            <v>XX11</v>
          </cell>
          <cell r="C931" t="str">
            <v>S</v>
          </cell>
          <cell r="D931">
            <v>7354487.1706728805</v>
          </cell>
          <cell r="E931" t="str">
            <v>PRZYPIS_MIES_WYK</v>
          </cell>
          <cell r="F931" t="str">
            <v>PLAN</v>
          </cell>
          <cell r="G931" t="str">
            <v>02</v>
          </cell>
          <cell r="H931" t="str">
            <v>POU</v>
          </cell>
          <cell r="I931" t="str">
            <v>RAZEM</v>
          </cell>
        </row>
        <row r="932">
          <cell r="A932" t="str">
            <v>D kont</v>
          </cell>
          <cell r="B932" t="str">
            <v>XX11</v>
          </cell>
          <cell r="C932" t="str">
            <v>S</v>
          </cell>
          <cell r="D932">
            <v>6962923.406565135</v>
          </cell>
          <cell r="E932" t="str">
            <v>PRZYPIS_MIES_WYK</v>
          </cell>
          <cell r="F932" t="str">
            <v>PLAN</v>
          </cell>
          <cell r="G932" t="str">
            <v>03</v>
          </cell>
          <cell r="H932" t="str">
            <v>POU</v>
          </cell>
          <cell r="I932" t="str">
            <v>RAZEM</v>
          </cell>
        </row>
        <row r="933">
          <cell r="A933" t="str">
            <v>D kont</v>
          </cell>
          <cell r="B933" t="str">
            <v>XX11</v>
          </cell>
          <cell r="C933" t="str">
            <v>S</v>
          </cell>
          <cell r="D933">
            <v>80779304.97631517</v>
          </cell>
          <cell r="E933" t="str">
            <v>PRZYPIS_MIES_WYK</v>
          </cell>
          <cell r="F933" t="str">
            <v>PLAN</v>
          </cell>
          <cell r="G933" t="str">
            <v>04</v>
          </cell>
          <cell r="H933" t="str">
            <v>POU</v>
          </cell>
          <cell r="I933" t="str">
            <v>RAZEM</v>
          </cell>
        </row>
        <row r="934">
          <cell r="A934" t="str">
            <v>D kont</v>
          </cell>
          <cell r="B934" t="str">
            <v>XX11</v>
          </cell>
          <cell r="C934" t="str">
            <v>S</v>
          </cell>
          <cell r="D934">
            <v>5449913.542680395</v>
          </cell>
          <cell r="E934" t="str">
            <v>PRZYPIS_MIES_WYK</v>
          </cell>
          <cell r="F934" t="str">
            <v>PLAN</v>
          </cell>
          <cell r="G934" t="str">
            <v>05</v>
          </cell>
          <cell r="H934" t="str">
            <v>POU</v>
          </cell>
          <cell r="I934" t="str">
            <v>RAZEM</v>
          </cell>
        </row>
        <row r="935">
          <cell r="A935" t="str">
            <v>D kont</v>
          </cell>
          <cell r="B935" t="str">
            <v>XX11</v>
          </cell>
          <cell r="C935" t="str">
            <v>S</v>
          </cell>
          <cell r="D935">
            <v>6563702.733870052</v>
          </cell>
          <cell r="E935" t="str">
            <v>PRZYPIS_MIES_WYK</v>
          </cell>
          <cell r="F935" t="str">
            <v>PLAN</v>
          </cell>
          <cell r="G935" t="str">
            <v>06</v>
          </cell>
          <cell r="H935" t="str">
            <v>POU</v>
          </cell>
          <cell r="I935" t="str">
            <v>RAZEM</v>
          </cell>
        </row>
        <row r="936">
          <cell r="A936" t="str">
            <v>D kont</v>
          </cell>
          <cell r="B936" t="str">
            <v>XX11</v>
          </cell>
          <cell r="C936" t="str">
            <v>S</v>
          </cell>
          <cell r="D936">
            <v>80169309.73283085</v>
          </cell>
          <cell r="E936" t="str">
            <v>PRZYPIS_MIES_WYK</v>
          </cell>
          <cell r="F936" t="str">
            <v>PLAN</v>
          </cell>
          <cell r="G936" t="str">
            <v>07</v>
          </cell>
          <cell r="H936" t="str">
            <v>POU</v>
          </cell>
          <cell r="I936" t="str">
            <v>RAZEM</v>
          </cell>
        </row>
        <row r="937">
          <cell r="A937" t="str">
            <v>D kont</v>
          </cell>
          <cell r="B937" t="str">
            <v>XX11</v>
          </cell>
          <cell r="C937" t="str">
            <v>S</v>
          </cell>
          <cell r="D937">
            <v>6086689.417423403</v>
          </cell>
          <cell r="E937" t="str">
            <v>PRZYPIS_MIES_WYK</v>
          </cell>
          <cell r="F937" t="str">
            <v>PLAN</v>
          </cell>
          <cell r="G937" t="str">
            <v>08</v>
          </cell>
          <cell r="H937" t="str">
            <v>POU</v>
          </cell>
          <cell r="I937" t="str">
            <v>RAZEM</v>
          </cell>
        </row>
        <row r="938">
          <cell r="A938" t="str">
            <v>D kont</v>
          </cell>
          <cell r="B938" t="str">
            <v>XX11</v>
          </cell>
          <cell r="C938" t="str">
            <v>S</v>
          </cell>
          <cell r="D938">
            <v>6147861.2812516</v>
          </cell>
          <cell r="E938" t="str">
            <v>PRZYPIS_MIES_WYK</v>
          </cell>
          <cell r="F938" t="str">
            <v>PLAN</v>
          </cell>
          <cell r="G938" t="str">
            <v>09</v>
          </cell>
          <cell r="H938" t="str">
            <v>POU</v>
          </cell>
          <cell r="I938" t="str">
            <v>RAZEM</v>
          </cell>
        </row>
        <row r="939">
          <cell r="A939" t="str">
            <v>D kont</v>
          </cell>
          <cell r="B939" t="str">
            <v>XX11</v>
          </cell>
          <cell r="C939" t="str">
            <v>S</v>
          </cell>
          <cell r="D939">
            <v>79688780.28748424</v>
          </cell>
          <cell r="E939" t="str">
            <v>PRZYPIS_MIES_WYK</v>
          </cell>
          <cell r="F939" t="str">
            <v>PLAN</v>
          </cell>
          <cell r="G939" t="str">
            <v>10</v>
          </cell>
          <cell r="H939" t="str">
            <v>POU</v>
          </cell>
          <cell r="I939" t="str">
            <v>RAZEM</v>
          </cell>
        </row>
        <row r="940">
          <cell r="A940" t="str">
            <v>D kont</v>
          </cell>
          <cell r="B940" t="str">
            <v>XX11</v>
          </cell>
          <cell r="C940" t="str">
            <v>S</v>
          </cell>
          <cell r="D940">
            <v>6222321.987841689</v>
          </cell>
          <cell r="E940" t="str">
            <v>PRZYPIS_MIES_WYK</v>
          </cell>
          <cell r="F940" t="str">
            <v>PLAN</v>
          </cell>
          <cell r="G940" t="str">
            <v>11</v>
          </cell>
          <cell r="H940" t="str">
            <v>POU</v>
          </cell>
          <cell r="I940" t="str">
            <v>RAZEM</v>
          </cell>
        </row>
        <row r="941">
          <cell r="A941" t="str">
            <v>D kont</v>
          </cell>
          <cell r="B941" t="str">
            <v>XX11</v>
          </cell>
          <cell r="C941" t="str">
            <v>S</v>
          </cell>
          <cell r="D941">
            <v>6007421.182541687</v>
          </cell>
          <cell r="E941" t="str">
            <v>PRZYPIS_MIES_WYK</v>
          </cell>
          <cell r="F941" t="str">
            <v>PLAN</v>
          </cell>
          <cell r="G941" t="str">
            <v>12</v>
          </cell>
          <cell r="H941" t="str">
            <v>POU</v>
          </cell>
          <cell r="I941" t="str">
            <v>RAZEM</v>
          </cell>
        </row>
        <row r="942">
          <cell r="A942" t="str">
            <v>D kont</v>
          </cell>
          <cell r="B942" t="str">
            <v>XX11</v>
          </cell>
          <cell r="C942" t="str">
            <v>S</v>
          </cell>
          <cell r="D942">
            <v>80640505.08124256</v>
          </cell>
          <cell r="E942" t="str">
            <v>PRZYPIS_MIES_WYK</v>
          </cell>
          <cell r="F942" t="str">
            <v>PROGNOZA</v>
          </cell>
          <cell r="G942" t="str">
            <v>10</v>
          </cell>
          <cell r="H942" t="str">
            <v>POU</v>
          </cell>
          <cell r="I942" t="str">
            <v>RAZEM</v>
          </cell>
        </row>
        <row r="943">
          <cell r="A943" t="str">
            <v>D kont</v>
          </cell>
          <cell r="B943" t="str">
            <v>XX11</v>
          </cell>
          <cell r="C943" t="str">
            <v>S</v>
          </cell>
          <cell r="D943">
            <v>6379570.322400002</v>
          </cell>
          <cell r="E943" t="str">
            <v>PRZYPIS_MIES_WYK</v>
          </cell>
          <cell r="F943" t="str">
            <v>PROGNOZA</v>
          </cell>
          <cell r="G943" t="str">
            <v>11</v>
          </cell>
          <cell r="H943" t="str">
            <v>POU</v>
          </cell>
          <cell r="I943" t="str">
            <v>RAZEM</v>
          </cell>
        </row>
        <row r="944">
          <cell r="A944" t="str">
            <v>D kont</v>
          </cell>
          <cell r="B944" t="str">
            <v>XX11</v>
          </cell>
          <cell r="C944" t="str">
            <v>S</v>
          </cell>
          <cell r="D944">
            <v>6499571.661742466</v>
          </cell>
          <cell r="E944" t="str">
            <v>PRZYPIS_MIES_WYK</v>
          </cell>
          <cell r="F944" t="str">
            <v>PROGNOZA</v>
          </cell>
          <cell r="G944" t="str">
            <v>12</v>
          </cell>
          <cell r="H944" t="str">
            <v>POU</v>
          </cell>
          <cell r="I944" t="str">
            <v>RAZEM</v>
          </cell>
        </row>
        <row r="945">
          <cell r="A945" t="str">
            <v>D kont</v>
          </cell>
          <cell r="B945" t="str">
            <v>XX11</v>
          </cell>
          <cell r="C945" t="str">
            <v>S</v>
          </cell>
          <cell r="D945">
            <v>82898542.92999998</v>
          </cell>
          <cell r="E945" t="str">
            <v>PRZYPIS_MIES_WYK</v>
          </cell>
          <cell r="F945" t="str">
            <v>WYK_POP</v>
          </cell>
          <cell r="G945" t="str">
            <v>01</v>
          </cell>
          <cell r="H945" t="str">
            <v>POU</v>
          </cell>
          <cell r="I945" t="str">
            <v>RAZEM</v>
          </cell>
        </row>
        <row r="946">
          <cell r="A946" t="str">
            <v>D kont</v>
          </cell>
          <cell r="B946" t="str">
            <v>XX11</v>
          </cell>
          <cell r="C946" t="str">
            <v>S</v>
          </cell>
          <cell r="D946">
            <v>7262031.2900000075</v>
          </cell>
          <cell r="E946" t="str">
            <v>PRZYPIS_MIES_WYK</v>
          </cell>
          <cell r="F946" t="str">
            <v>WYK_POP</v>
          </cell>
          <cell r="G946" t="str">
            <v>02</v>
          </cell>
          <cell r="H946" t="str">
            <v>POU</v>
          </cell>
          <cell r="I946" t="str">
            <v>RAZEM</v>
          </cell>
        </row>
        <row r="947">
          <cell r="A947" t="str">
            <v>D kont</v>
          </cell>
          <cell r="B947" t="str">
            <v>XX11</v>
          </cell>
          <cell r="C947" t="str">
            <v>S</v>
          </cell>
          <cell r="D947">
            <v>6914783.169999985</v>
          </cell>
          <cell r="E947" t="str">
            <v>PRZYPIS_MIES_WYK</v>
          </cell>
          <cell r="F947" t="str">
            <v>WYK_POP</v>
          </cell>
          <cell r="G947" t="str">
            <v>03</v>
          </cell>
          <cell r="H947" t="str">
            <v>POU</v>
          </cell>
          <cell r="I947" t="str">
            <v>RAZEM</v>
          </cell>
        </row>
        <row r="948">
          <cell r="A948" t="str">
            <v>D kont</v>
          </cell>
          <cell r="B948" t="str">
            <v>XX11</v>
          </cell>
          <cell r="C948" t="str">
            <v>S</v>
          </cell>
          <cell r="D948">
            <v>82806684.67000002</v>
          </cell>
          <cell r="E948" t="str">
            <v>PRZYPIS_MIES_WYK</v>
          </cell>
          <cell r="F948" t="str">
            <v>WYK_POP</v>
          </cell>
          <cell r="G948" t="str">
            <v>04</v>
          </cell>
          <cell r="H948" t="str">
            <v>POU</v>
          </cell>
          <cell r="I948" t="str">
            <v>RAZEM</v>
          </cell>
        </row>
        <row r="949">
          <cell r="A949" t="str">
            <v>D kont</v>
          </cell>
          <cell r="B949" t="str">
            <v>XX11</v>
          </cell>
          <cell r="C949" t="str">
            <v>S</v>
          </cell>
          <cell r="D949">
            <v>5599082.079999988</v>
          </cell>
          <cell r="E949" t="str">
            <v>PRZYPIS_MIES_WYK</v>
          </cell>
          <cell r="F949" t="str">
            <v>WYK_POP</v>
          </cell>
          <cell r="G949" t="str">
            <v>05</v>
          </cell>
          <cell r="H949" t="str">
            <v>POU</v>
          </cell>
          <cell r="I949" t="str">
            <v>RAZEM</v>
          </cell>
        </row>
        <row r="950">
          <cell r="A950" t="str">
            <v>D kont</v>
          </cell>
          <cell r="B950" t="str">
            <v>XX11</v>
          </cell>
          <cell r="C950" t="str">
            <v>S</v>
          </cell>
          <cell r="D950">
            <v>6929068.019999999</v>
          </cell>
          <cell r="E950" t="str">
            <v>PRZYPIS_MIES_WYK</v>
          </cell>
          <cell r="F950" t="str">
            <v>WYK_POP</v>
          </cell>
          <cell r="G950" t="str">
            <v>06</v>
          </cell>
          <cell r="H950" t="str">
            <v>POU</v>
          </cell>
          <cell r="I950" t="str">
            <v>RAZEM</v>
          </cell>
        </row>
        <row r="951">
          <cell r="A951" t="str">
            <v>D kont</v>
          </cell>
          <cell r="B951" t="str">
            <v>XX11</v>
          </cell>
          <cell r="C951" t="str">
            <v>S</v>
          </cell>
          <cell r="D951">
            <v>82047885.55000003</v>
          </cell>
          <cell r="E951" t="str">
            <v>PRZYPIS_MIES_WYK</v>
          </cell>
          <cell r="F951" t="str">
            <v>WYK_POP</v>
          </cell>
          <cell r="G951" t="str">
            <v>07</v>
          </cell>
          <cell r="H951" t="str">
            <v>POU</v>
          </cell>
          <cell r="I951" t="str">
            <v>RAZEM</v>
          </cell>
        </row>
        <row r="952">
          <cell r="A952" t="str">
            <v>D kont</v>
          </cell>
          <cell r="B952" t="str">
            <v>XX11</v>
          </cell>
          <cell r="C952" t="str">
            <v>S</v>
          </cell>
          <cell r="D952">
            <v>6273573.470000016</v>
          </cell>
          <cell r="E952" t="str">
            <v>PRZYPIS_MIES_WYK</v>
          </cell>
          <cell r="F952" t="str">
            <v>WYK_POP</v>
          </cell>
          <cell r="G952" t="str">
            <v>08</v>
          </cell>
          <cell r="H952" t="str">
            <v>POU</v>
          </cell>
          <cell r="I952" t="str">
            <v>RAZEM</v>
          </cell>
        </row>
        <row r="953">
          <cell r="A953" t="str">
            <v>D kont</v>
          </cell>
          <cell r="B953" t="str">
            <v>XX11</v>
          </cell>
          <cell r="C953" t="str">
            <v>S</v>
          </cell>
          <cell r="D953">
            <v>6552167.770000031</v>
          </cell>
          <cell r="E953" t="str">
            <v>PRZYPIS_MIES_WYK</v>
          </cell>
          <cell r="F953" t="str">
            <v>WYK_POP</v>
          </cell>
          <cell r="G953" t="str">
            <v>09</v>
          </cell>
          <cell r="H953" t="str">
            <v>POU</v>
          </cell>
          <cell r="I953" t="str">
            <v>RAZEM</v>
          </cell>
        </row>
        <row r="954">
          <cell r="A954" t="str">
            <v>D kont</v>
          </cell>
          <cell r="B954" t="str">
            <v>XX11</v>
          </cell>
          <cell r="C954" t="str">
            <v>S</v>
          </cell>
          <cell r="D954">
            <v>81054751.76921943</v>
          </cell>
          <cell r="E954" t="str">
            <v>SKL_PRZYPIS_WYK</v>
          </cell>
          <cell r="F954" t="str">
            <v>PLAN</v>
          </cell>
          <cell r="G954" t="str">
            <v>01</v>
          </cell>
          <cell r="H954" t="str">
            <v>POU</v>
          </cell>
          <cell r="I954" t="str">
            <v>RAZEM</v>
          </cell>
        </row>
        <row r="955">
          <cell r="A955" t="str">
            <v>D kont</v>
          </cell>
          <cell r="B955" t="str">
            <v>XX11</v>
          </cell>
          <cell r="C955" t="str">
            <v>S</v>
          </cell>
          <cell r="D955">
            <v>88409238.9398923</v>
          </cell>
          <cell r="E955" t="str">
            <v>SKL_PRZYPIS_WYK</v>
          </cell>
          <cell r="F955" t="str">
            <v>PLAN</v>
          </cell>
          <cell r="G955" t="str">
            <v>02</v>
          </cell>
          <cell r="H955" t="str">
            <v>POU</v>
          </cell>
          <cell r="I955" t="str">
            <v>RAZEM</v>
          </cell>
        </row>
        <row r="956">
          <cell r="A956" t="str">
            <v>D kont</v>
          </cell>
          <cell r="B956" t="str">
            <v>XX11</v>
          </cell>
          <cell r="C956" t="str">
            <v>S</v>
          </cell>
          <cell r="D956">
            <v>95372162.34645745</v>
          </cell>
          <cell r="E956" t="str">
            <v>SKL_PRZYPIS_WYK</v>
          </cell>
          <cell r="F956" t="str">
            <v>PLAN</v>
          </cell>
          <cell r="G956" t="str">
            <v>03</v>
          </cell>
          <cell r="H956" t="str">
            <v>POU</v>
          </cell>
          <cell r="I956" t="str">
            <v>RAZEM</v>
          </cell>
        </row>
        <row r="957">
          <cell r="A957" t="str">
            <v>D kont</v>
          </cell>
          <cell r="B957" t="str">
            <v>XX11</v>
          </cell>
          <cell r="C957" t="str">
            <v>S</v>
          </cell>
          <cell r="D957">
            <v>176151467.3227726</v>
          </cell>
          <cell r="E957" t="str">
            <v>SKL_PRZYPIS_WYK</v>
          </cell>
          <cell r="F957" t="str">
            <v>PLAN</v>
          </cell>
          <cell r="G957" t="str">
            <v>04</v>
          </cell>
          <cell r="H957" t="str">
            <v>POU</v>
          </cell>
          <cell r="I957" t="str">
            <v>RAZEM</v>
          </cell>
        </row>
        <row r="958">
          <cell r="A958" t="str">
            <v>D kont</v>
          </cell>
          <cell r="B958" t="str">
            <v>XX11</v>
          </cell>
          <cell r="C958" t="str">
            <v>S</v>
          </cell>
          <cell r="D958">
            <v>181601380.865453</v>
          </cell>
          <cell r="E958" t="str">
            <v>SKL_PRZYPIS_WYK</v>
          </cell>
          <cell r="F958" t="str">
            <v>PLAN</v>
          </cell>
          <cell r="G958" t="str">
            <v>05</v>
          </cell>
          <cell r="H958" t="str">
            <v>POU</v>
          </cell>
          <cell r="I958" t="str">
            <v>RAZEM</v>
          </cell>
        </row>
        <row r="959">
          <cell r="A959" t="str">
            <v>D kont</v>
          </cell>
          <cell r="B959" t="str">
            <v>XX11</v>
          </cell>
          <cell r="C959" t="str">
            <v>S</v>
          </cell>
          <cell r="D959">
            <v>188165083.59932303</v>
          </cell>
          <cell r="E959" t="str">
            <v>SKL_PRZYPIS_WYK</v>
          </cell>
          <cell r="F959" t="str">
            <v>PLAN</v>
          </cell>
          <cell r="G959" t="str">
            <v>06</v>
          </cell>
          <cell r="H959" t="str">
            <v>POU</v>
          </cell>
          <cell r="I959" t="str">
            <v>RAZEM</v>
          </cell>
        </row>
        <row r="960">
          <cell r="A960" t="str">
            <v>D kont</v>
          </cell>
          <cell r="B960" t="str">
            <v>XX11</v>
          </cell>
          <cell r="C960" t="str">
            <v>S</v>
          </cell>
          <cell r="D960">
            <v>268334393.33215392</v>
          </cell>
          <cell r="E960" t="str">
            <v>SKL_PRZYPIS_WYK</v>
          </cell>
          <cell r="F960" t="str">
            <v>PLAN</v>
          </cell>
          <cell r="G960" t="str">
            <v>07</v>
          </cell>
          <cell r="H960" t="str">
            <v>POU</v>
          </cell>
          <cell r="I960" t="str">
            <v>RAZEM</v>
          </cell>
        </row>
        <row r="961">
          <cell r="A961" t="str">
            <v>D kont</v>
          </cell>
          <cell r="B961" t="str">
            <v>XX11</v>
          </cell>
          <cell r="C961" t="str">
            <v>S</v>
          </cell>
          <cell r="D961">
            <v>274421082.7495773</v>
          </cell>
          <cell r="E961" t="str">
            <v>SKL_PRZYPIS_WYK</v>
          </cell>
          <cell r="F961" t="str">
            <v>PLAN</v>
          </cell>
          <cell r="G961" t="str">
            <v>08</v>
          </cell>
          <cell r="H961" t="str">
            <v>POU</v>
          </cell>
          <cell r="I961" t="str">
            <v>RAZEM</v>
          </cell>
        </row>
        <row r="962">
          <cell r="A962" t="str">
            <v>D kont</v>
          </cell>
          <cell r="B962" t="str">
            <v>XX11</v>
          </cell>
          <cell r="C962" t="str">
            <v>S</v>
          </cell>
          <cell r="D962">
            <v>280568944.03082895</v>
          </cell>
          <cell r="E962" t="str">
            <v>SKL_PRZYPIS_WYK</v>
          </cell>
          <cell r="F962" t="str">
            <v>PLAN</v>
          </cell>
          <cell r="G962" t="str">
            <v>09</v>
          </cell>
          <cell r="H962" t="str">
            <v>POU</v>
          </cell>
          <cell r="I962" t="str">
            <v>RAZEM</v>
          </cell>
        </row>
        <row r="963">
          <cell r="A963" t="str">
            <v>D kont</v>
          </cell>
          <cell r="B963" t="str">
            <v>XX11</v>
          </cell>
          <cell r="C963" t="str">
            <v>S</v>
          </cell>
          <cell r="D963">
            <v>360257724.3183131</v>
          </cell>
          <cell r="E963" t="str">
            <v>SKL_PRZYPIS_WYK</v>
          </cell>
          <cell r="F963" t="str">
            <v>PLAN</v>
          </cell>
          <cell r="G963" t="str">
            <v>10</v>
          </cell>
          <cell r="H963" t="str">
            <v>POU</v>
          </cell>
          <cell r="I963" t="str">
            <v>RAZEM</v>
          </cell>
        </row>
        <row r="964">
          <cell r="A964" t="str">
            <v>D kont</v>
          </cell>
          <cell r="B964" t="str">
            <v>XX11</v>
          </cell>
          <cell r="C964" t="str">
            <v>S</v>
          </cell>
          <cell r="D964">
            <v>366480046.30615485</v>
          </cell>
          <cell r="E964" t="str">
            <v>SKL_PRZYPIS_WYK</v>
          </cell>
          <cell r="F964" t="str">
            <v>PLAN</v>
          </cell>
          <cell r="G964" t="str">
            <v>11</v>
          </cell>
          <cell r="H964" t="str">
            <v>POU</v>
          </cell>
          <cell r="I964" t="str">
            <v>RAZEM</v>
          </cell>
        </row>
        <row r="965">
          <cell r="A965" t="str">
            <v>D kont</v>
          </cell>
          <cell r="B965" t="str">
            <v>XX11</v>
          </cell>
          <cell r="C965" t="str">
            <v>S</v>
          </cell>
          <cell r="D965">
            <v>372487467.4886965</v>
          </cell>
          <cell r="E965" t="str">
            <v>SKL_PRZYPIS_WYK</v>
          </cell>
          <cell r="F965" t="str">
            <v>PLAN</v>
          </cell>
          <cell r="G965" t="str">
            <v>12</v>
          </cell>
          <cell r="H965" t="str">
            <v>POU</v>
          </cell>
          <cell r="I965" t="str">
            <v>RAZEM</v>
          </cell>
        </row>
        <row r="966">
          <cell r="A966" t="str">
            <v>D kont</v>
          </cell>
          <cell r="B966" t="str">
            <v>XX11</v>
          </cell>
          <cell r="C966" t="str">
            <v>S</v>
          </cell>
          <cell r="D966">
            <v>367924324.0312424</v>
          </cell>
          <cell r="E966" t="str">
            <v>SKL_PRZYPIS_WYK</v>
          </cell>
          <cell r="F966" t="str">
            <v>PROGNOZA</v>
          </cell>
          <cell r="G966" t="str">
            <v>10</v>
          </cell>
          <cell r="H966" t="str">
            <v>POU</v>
          </cell>
          <cell r="I966" t="str">
            <v>RAZEM</v>
          </cell>
        </row>
        <row r="967">
          <cell r="A967" t="str">
            <v>D kont</v>
          </cell>
          <cell r="B967" t="str">
            <v>XX11</v>
          </cell>
          <cell r="C967" t="str">
            <v>S</v>
          </cell>
          <cell r="D967">
            <v>374303894.3536424</v>
          </cell>
          <cell r="E967" t="str">
            <v>SKL_PRZYPIS_WYK</v>
          </cell>
          <cell r="F967" t="str">
            <v>PROGNOZA</v>
          </cell>
          <cell r="G967" t="str">
            <v>11</v>
          </cell>
          <cell r="H967" t="str">
            <v>POU</v>
          </cell>
          <cell r="I967" t="str">
            <v>RAZEM</v>
          </cell>
        </row>
        <row r="968">
          <cell r="A968" t="str">
            <v>D kont</v>
          </cell>
          <cell r="B968" t="str">
            <v>XX11</v>
          </cell>
          <cell r="C968" t="str">
            <v>S</v>
          </cell>
          <cell r="D968">
            <v>380803466.01538485</v>
          </cell>
          <cell r="E968" t="str">
            <v>SKL_PRZYPIS_WYK</v>
          </cell>
          <cell r="F968" t="str">
            <v>PROGNOZA</v>
          </cell>
          <cell r="G968" t="str">
            <v>12</v>
          </cell>
          <cell r="H968" t="str">
            <v>POU</v>
          </cell>
          <cell r="I968" t="str">
            <v>RAZEM</v>
          </cell>
        </row>
        <row r="969">
          <cell r="A969" t="str">
            <v>D kont</v>
          </cell>
          <cell r="B969" t="str">
            <v>XX11</v>
          </cell>
          <cell r="C969" t="str">
            <v>S</v>
          </cell>
          <cell r="D969">
            <v>82898542.92999998</v>
          </cell>
          <cell r="E969" t="str">
            <v>SKL_PRZYPIS_WYK</v>
          </cell>
          <cell r="F969" t="str">
            <v>WYK_POP</v>
          </cell>
          <cell r="G969" t="str">
            <v>01</v>
          </cell>
          <cell r="H969" t="str">
            <v>POU</v>
          </cell>
          <cell r="I969" t="str">
            <v>RAZEM</v>
          </cell>
        </row>
        <row r="970">
          <cell r="A970" t="str">
            <v>D kont</v>
          </cell>
          <cell r="B970" t="str">
            <v>XX11</v>
          </cell>
          <cell r="C970" t="str">
            <v>S</v>
          </cell>
          <cell r="D970">
            <v>90160574.22000001</v>
          </cell>
          <cell r="E970" t="str">
            <v>SKL_PRZYPIS_WYK</v>
          </cell>
          <cell r="F970" t="str">
            <v>WYK_POP</v>
          </cell>
          <cell r="G970" t="str">
            <v>02</v>
          </cell>
          <cell r="H970" t="str">
            <v>POU</v>
          </cell>
          <cell r="I970" t="str">
            <v>RAZEM</v>
          </cell>
        </row>
        <row r="971">
          <cell r="A971" t="str">
            <v>D kont</v>
          </cell>
          <cell r="B971" t="str">
            <v>XX11</v>
          </cell>
          <cell r="C971" t="str">
            <v>S</v>
          </cell>
          <cell r="D971">
            <v>97075357.39</v>
          </cell>
          <cell r="E971" t="str">
            <v>SKL_PRZYPIS_WYK</v>
          </cell>
          <cell r="F971" t="str">
            <v>WYK_POP</v>
          </cell>
          <cell r="G971" t="str">
            <v>03</v>
          </cell>
          <cell r="H971" t="str">
            <v>POU</v>
          </cell>
          <cell r="I971" t="str">
            <v>RAZEM</v>
          </cell>
        </row>
        <row r="972">
          <cell r="A972" t="str">
            <v>D kont</v>
          </cell>
          <cell r="B972" t="str">
            <v>XX11</v>
          </cell>
          <cell r="C972" t="str">
            <v>S</v>
          </cell>
          <cell r="D972">
            <v>179882042.06</v>
          </cell>
          <cell r="E972" t="str">
            <v>SKL_PRZYPIS_WYK</v>
          </cell>
          <cell r="F972" t="str">
            <v>WYK_POP</v>
          </cell>
          <cell r="G972" t="str">
            <v>04</v>
          </cell>
          <cell r="H972" t="str">
            <v>POU</v>
          </cell>
          <cell r="I972" t="str">
            <v>RAZEM</v>
          </cell>
        </row>
        <row r="973">
          <cell r="A973" t="str">
            <v>D kont</v>
          </cell>
          <cell r="B973" t="str">
            <v>XX11</v>
          </cell>
          <cell r="C973" t="str">
            <v>S</v>
          </cell>
          <cell r="D973">
            <v>185481124.14000002</v>
          </cell>
          <cell r="E973" t="str">
            <v>SKL_PRZYPIS_WYK</v>
          </cell>
          <cell r="F973" t="str">
            <v>WYK_POP</v>
          </cell>
          <cell r="G973" t="str">
            <v>05</v>
          </cell>
          <cell r="H973" t="str">
            <v>POU</v>
          </cell>
          <cell r="I973" t="str">
            <v>RAZEM</v>
          </cell>
        </row>
        <row r="974">
          <cell r="A974" t="str">
            <v>D kont</v>
          </cell>
          <cell r="B974" t="str">
            <v>XX11</v>
          </cell>
          <cell r="C974" t="str">
            <v>S</v>
          </cell>
          <cell r="D974">
            <v>192410192.15999997</v>
          </cell>
          <cell r="E974" t="str">
            <v>SKL_PRZYPIS_WYK</v>
          </cell>
          <cell r="F974" t="str">
            <v>WYK_POP</v>
          </cell>
          <cell r="G974" t="str">
            <v>06</v>
          </cell>
          <cell r="H974" t="str">
            <v>POU</v>
          </cell>
          <cell r="I974" t="str">
            <v>RAZEM</v>
          </cell>
        </row>
        <row r="975">
          <cell r="A975" t="str">
            <v>D kont</v>
          </cell>
          <cell r="B975" t="str">
            <v>XX11</v>
          </cell>
          <cell r="C975" t="str">
            <v>S</v>
          </cell>
          <cell r="D975">
            <v>274458077.71</v>
          </cell>
          <cell r="E975" t="str">
            <v>SKL_PRZYPIS_WYK</v>
          </cell>
          <cell r="F975" t="str">
            <v>WYK_POP</v>
          </cell>
          <cell r="G975" t="str">
            <v>07</v>
          </cell>
          <cell r="H975" t="str">
            <v>POU</v>
          </cell>
          <cell r="I975" t="str">
            <v>RAZEM</v>
          </cell>
        </row>
        <row r="976">
          <cell r="A976" t="str">
            <v>D kont</v>
          </cell>
          <cell r="B976" t="str">
            <v>XX11</v>
          </cell>
          <cell r="C976" t="str">
            <v>S</v>
          </cell>
          <cell r="D976">
            <v>280731651.18000007</v>
          </cell>
          <cell r="E976" t="str">
            <v>SKL_PRZYPIS_WYK</v>
          </cell>
          <cell r="F976" t="str">
            <v>WYK_POP</v>
          </cell>
          <cell r="G976" t="str">
            <v>08</v>
          </cell>
          <cell r="H976" t="str">
            <v>POU</v>
          </cell>
          <cell r="I976" t="str">
            <v>RAZEM</v>
          </cell>
        </row>
        <row r="977">
          <cell r="A977" t="str">
            <v>D kont</v>
          </cell>
          <cell r="B977" t="str">
            <v>XX11</v>
          </cell>
          <cell r="C977" t="str">
            <v>S</v>
          </cell>
          <cell r="D977">
            <v>287283818.95000005</v>
          </cell>
          <cell r="E977" t="str">
            <v>SKL_PRZYPIS_WYK</v>
          </cell>
          <cell r="F977" t="str">
            <v>WYK_POP</v>
          </cell>
          <cell r="G977" t="str">
            <v>09</v>
          </cell>
          <cell r="H977" t="str">
            <v>POU</v>
          </cell>
          <cell r="I977" t="str">
            <v>RAZEM</v>
          </cell>
        </row>
        <row r="978">
          <cell r="A978" t="str">
            <v>D kont</v>
          </cell>
          <cell r="B978" t="str">
            <v>XX11</v>
          </cell>
          <cell r="C978" t="str">
            <v>S</v>
          </cell>
          <cell r="D978">
            <v>346458299.52</v>
          </cell>
          <cell r="E978" t="str">
            <v>SKL_ROCZNA_WYK</v>
          </cell>
          <cell r="F978" t="str">
            <v>PLAN</v>
          </cell>
          <cell r="G978" t="str">
            <v>01</v>
          </cell>
          <cell r="H978" t="str">
            <v>POU</v>
          </cell>
          <cell r="I978" t="str">
            <v>RAZEM</v>
          </cell>
        </row>
        <row r="979">
          <cell r="A979" t="str">
            <v>D kont</v>
          </cell>
          <cell r="B979" t="str">
            <v>XX11</v>
          </cell>
          <cell r="C979" t="str">
            <v>S</v>
          </cell>
          <cell r="D979">
            <v>345283336.8</v>
          </cell>
          <cell r="E979" t="str">
            <v>SKL_ROCZNA_WYK</v>
          </cell>
          <cell r="F979" t="str">
            <v>PLAN</v>
          </cell>
          <cell r="G979" t="str">
            <v>02</v>
          </cell>
          <cell r="H979" t="str">
            <v>POU</v>
          </cell>
          <cell r="I979" t="str">
            <v>RAZEM</v>
          </cell>
        </row>
        <row r="980">
          <cell r="A980" t="str">
            <v>D kont</v>
          </cell>
          <cell r="B980" t="str">
            <v>XX11</v>
          </cell>
          <cell r="C980" t="str">
            <v>S</v>
          </cell>
          <cell r="D980">
            <v>344157605.76000005</v>
          </cell>
          <cell r="E980" t="str">
            <v>SKL_ROCZNA_WYK</v>
          </cell>
          <cell r="F980" t="str">
            <v>PLAN</v>
          </cell>
          <cell r="G980" t="str">
            <v>03</v>
          </cell>
          <cell r="H980" t="str">
            <v>POU</v>
          </cell>
          <cell r="I980" t="str">
            <v>RAZEM</v>
          </cell>
        </row>
        <row r="981">
          <cell r="A981" t="str">
            <v>D kont</v>
          </cell>
          <cell r="B981" t="str">
            <v>XX11</v>
          </cell>
          <cell r="C981" t="str">
            <v>S</v>
          </cell>
          <cell r="D981">
            <v>342067369.92</v>
          </cell>
          <cell r="E981" t="str">
            <v>SKL_ROCZNA_WYK</v>
          </cell>
          <cell r="F981" t="str">
            <v>PLAN</v>
          </cell>
          <cell r="G981" t="str">
            <v>04</v>
          </cell>
          <cell r="H981" t="str">
            <v>POU</v>
          </cell>
          <cell r="I981" t="str">
            <v>RAZEM</v>
          </cell>
        </row>
        <row r="982">
          <cell r="A982" t="str">
            <v>D kont</v>
          </cell>
          <cell r="B982" t="str">
            <v>XX11</v>
          </cell>
          <cell r="C982" t="str">
            <v>S</v>
          </cell>
          <cell r="D982">
            <v>341059032.72</v>
          </cell>
          <cell r="E982" t="str">
            <v>SKL_ROCZNA_WYK</v>
          </cell>
          <cell r="F982" t="str">
            <v>PLAN</v>
          </cell>
          <cell r="G982" t="str">
            <v>05</v>
          </cell>
          <cell r="H982" t="str">
            <v>POU</v>
          </cell>
          <cell r="I982" t="str">
            <v>RAZEM</v>
          </cell>
        </row>
        <row r="983">
          <cell r="A983" t="str">
            <v>D kont</v>
          </cell>
          <cell r="B983" t="str">
            <v>XX11</v>
          </cell>
          <cell r="C983" t="str">
            <v>S</v>
          </cell>
          <cell r="D983">
            <v>339915887.4</v>
          </cell>
          <cell r="E983" t="str">
            <v>SKL_ROCZNA_WYK</v>
          </cell>
          <cell r="F983" t="str">
            <v>PLAN</v>
          </cell>
          <cell r="G983" t="str">
            <v>06</v>
          </cell>
          <cell r="H983" t="str">
            <v>POU</v>
          </cell>
          <cell r="I983" t="str">
            <v>RAZEM</v>
          </cell>
        </row>
        <row r="984">
          <cell r="A984" t="str">
            <v>D kont</v>
          </cell>
          <cell r="B984" t="str">
            <v>XX11</v>
          </cell>
          <cell r="C984" t="str">
            <v>S</v>
          </cell>
          <cell r="D984">
            <v>338342414.36</v>
          </cell>
          <cell r="E984" t="str">
            <v>SKL_ROCZNA_WYK</v>
          </cell>
          <cell r="F984" t="str">
            <v>PLAN</v>
          </cell>
          <cell r="G984" t="str">
            <v>07</v>
          </cell>
          <cell r="H984" t="str">
            <v>POU</v>
          </cell>
          <cell r="I984" t="str">
            <v>RAZEM</v>
          </cell>
        </row>
        <row r="985">
          <cell r="A985" t="str">
            <v>D kont</v>
          </cell>
          <cell r="B985" t="str">
            <v>XX11</v>
          </cell>
          <cell r="C985" t="str">
            <v>S</v>
          </cell>
          <cell r="D985">
            <v>337156459.1999999</v>
          </cell>
          <cell r="E985" t="str">
            <v>SKL_ROCZNA_WYK</v>
          </cell>
          <cell r="F985" t="str">
            <v>PLAN</v>
          </cell>
          <cell r="G985" t="str">
            <v>08</v>
          </cell>
          <cell r="H985" t="str">
            <v>POU</v>
          </cell>
          <cell r="I985" t="str">
            <v>RAZEM</v>
          </cell>
        </row>
        <row r="986">
          <cell r="A986" t="str">
            <v>D kont</v>
          </cell>
          <cell r="B986" t="str">
            <v>XX11</v>
          </cell>
          <cell r="C986" t="str">
            <v>S</v>
          </cell>
          <cell r="D986">
            <v>342391128.24</v>
          </cell>
          <cell r="E986" t="str">
            <v>SKL_ROCZNA_WYK</v>
          </cell>
          <cell r="F986" t="str">
            <v>PLAN</v>
          </cell>
          <cell r="G986" t="str">
            <v>09</v>
          </cell>
          <cell r="H986" t="str">
            <v>POU</v>
          </cell>
          <cell r="I986" t="str">
            <v>RAZEM</v>
          </cell>
        </row>
        <row r="987">
          <cell r="A987" t="str">
            <v>D kont</v>
          </cell>
          <cell r="B987" t="str">
            <v>XX11</v>
          </cell>
          <cell r="C987" t="str">
            <v>S</v>
          </cell>
          <cell r="D987">
            <v>339956758.72</v>
          </cell>
          <cell r="E987" t="str">
            <v>SKL_ROCZNA_WYK</v>
          </cell>
          <cell r="F987" t="str">
            <v>PLAN</v>
          </cell>
          <cell r="G987" t="str">
            <v>10</v>
          </cell>
          <cell r="H987" t="str">
            <v>POU</v>
          </cell>
          <cell r="I987" t="str">
            <v>RAZEM</v>
          </cell>
        </row>
        <row r="988">
          <cell r="A988" t="str">
            <v>D kont</v>
          </cell>
          <cell r="B988" t="str">
            <v>XX11</v>
          </cell>
          <cell r="C988" t="str">
            <v>S</v>
          </cell>
          <cell r="D988">
            <v>338555172.08</v>
          </cell>
          <cell r="E988" t="str">
            <v>SKL_ROCZNA_WYK</v>
          </cell>
          <cell r="F988" t="str">
            <v>PLAN</v>
          </cell>
          <cell r="G988" t="str">
            <v>11</v>
          </cell>
          <cell r="H988" t="str">
            <v>POU</v>
          </cell>
          <cell r="I988" t="str">
            <v>RAZEM</v>
          </cell>
        </row>
        <row r="989">
          <cell r="A989" t="str">
            <v>D kont</v>
          </cell>
          <cell r="B989" t="str">
            <v>XX11</v>
          </cell>
          <cell r="C989" t="str">
            <v>S</v>
          </cell>
          <cell r="D989">
            <v>337220623.03999996</v>
          </cell>
          <cell r="E989" t="str">
            <v>SKL_ROCZNA_WYK</v>
          </cell>
          <cell r="F989" t="str">
            <v>PLAN</v>
          </cell>
          <cell r="G989" t="str">
            <v>12</v>
          </cell>
          <cell r="H989" t="str">
            <v>POU</v>
          </cell>
          <cell r="I989" t="str">
            <v>RAZEM</v>
          </cell>
        </row>
        <row r="990">
          <cell r="A990" t="str">
            <v>D kont</v>
          </cell>
          <cell r="B990" t="str">
            <v>XX11</v>
          </cell>
          <cell r="C990" t="str">
            <v>S</v>
          </cell>
          <cell r="D990">
            <v>347201829.4400001</v>
          </cell>
          <cell r="E990" t="str">
            <v>SKL_ROCZNA_WYK</v>
          </cell>
          <cell r="F990" t="str">
            <v>PROGNOZA</v>
          </cell>
          <cell r="G990" t="str">
            <v>10</v>
          </cell>
          <cell r="H990" t="str">
            <v>POU</v>
          </cell>
          <cell r="I990" t="str">
            <v>RAZEM</v>
          </cell>
        </row>
        <row r="991">
          <cell r="A991" t="str">
            <v>D kont</v>
          </cell>
          <cell r="B991" t="str">
            <v>XX11</v>
          </cell>
          <cell r="C991" t="str">
            <v>S</v>
          </cell>
          <cell r="D991">
            <v>345495254.6000001</v>
          </cell>
          <cell r="E991" t="str">
            <v>SKL_ROCZNA_WYK</v>
          </cell>
          <cell r="F991" t="str">
            <v>PROGNOZA</v>
          </cell>
          <cell r="G991" t="str">
            <v>11</v>
          </cell>
          <cell r="H991" t="str">
            <v>POU</v>
          </cell>
          <cell r="I991" t="str">
            <v>RAZEM</v>
          </cell>
        </row>
        <row r="992">
          <cell r="A992" t="str">
            <v>D kont</v>
          </cell>
          <cell r="B992" t="str">
            <v>XX11</v>
          </cell>
          <cell r="C992" t="str">
            <v>S</v>
          </cell>
          <cell r="D992">
            <v>343977728.84000015</v>
          </cell>
          <cell r="E992" t="str">
            <v>SKL_ROCZNA_WYK</v>
          </cell>
          <cell r="F992" t="str">
            <v>PROGNOZA</v>
          </cell>
          <cell r="G992" t="str">
            <v>12</v>
          </cell>
          <cell r="H992" t="str">
            <v>POU</v>
          </cell>
          <cell r="I992" t="str">
            <v>RAZEM</v>
          </cell>
        </row>
        <row r="993">
          <cell r="A993" t="str">
            <v>D kont</v>
          </cell>
          <cell r="B993" t="str">
            <v>XX11</v>
          </cell>
          <cell r="C993" t="str">
            <v>S</v>
          </cell>
          <cell r="D993">
            <v>388326645.76000005</v>
          </cell>
          <cell r="E993" t="str">
            <v>SKL_ROCZNA_WYK</v>
          </cell>
          <cell r="F993" t="str">
            <v>WYK_POP</v>
          </cell>
          <cell r="G993" t="str">
            <v>01</v>
          </cell>
          <cell r="H993" t="str">
            <v>POU</v>
          </cell>
          <cell r="I993" t="str">
            <v>RAZEM</v>
          </cell>
        </row>
        <row r="994">
          <cell r="A994" t="str">
            <v>D kont</v>
          </cell>
          <cell r="B994" t="str">
            <v>XX11</v>
          </cell>
          <cell r="C994" t="str">
            <v>S</v>
          </cell>
          <cell r="D994">
            <v>388179631.32000005</v>
          </cell>
          <cell r="E994" t="str">
            <v>SKL_ROCZNA_WYK</v>
          </cell>
          <cell r="F994" t="str">
            <v>WYK_POP</v>
          </cell>
          <cell r="G994" t="str">
            <v>02</v>
          </cell>
          <cell r="H994" t="str">
            <v>POU</v>
          </cell>
          <cell r="I994" t="str">
            <v>RAZEM</v>
          </cell>
        </row>
        <row r="995">
          <cell r="A995" t="str">
            <v>D kont</v>
          </cell>
          <cell r="B995" t="str">
            <v>XX11</v>
          </cell>
          <cell r="C995" t="str">
            <v>S</v>
          </cell>
          <cell r="D995">
            <v>387620882.00000006</v>
          </cell>
          <cell r="E995" t="str">
            <v>SKL_ROCZNA_WYK</v>
          </cell>
          <cell r="F995" t="str">
            <v>WYK_POP</v>
          </cell>
          <cell r="G995" t="str">
            <v>03</v>
          </cell>
          <cell r="H995" t="str">
            <v>POU</v>
          </cell>
          <cell r="I995" t="str">
            <v>RAZEM</v>
          </cell>
        </row>
        <row r="996">
          <cell r="A996" t="str">
            <v>D kont</v>
          </cell>
          <cell r="B996" t="str">
            <v>XX11</v>
          </cell>
          <cell r="C996" t="str">
            <v>S</v>
          </cell>
          <cell r="D996">
            <v>386066302.3200001</v>
          </cell>
          <cell r="E996" t="str">
            <v>SKL_ROCZNA_WYK</v>
          </cell>
          <cell r="F996" t="str">
            <v>WYK_POP</v>
          </cell>
          <cell r="G996" t="str">
            <v>04</v>
          </cell>
          <cell r="H996" t="str">
            <v>POU</v>
          </cell>
          <cell r="I996" t="str">
            <v>RAZEM</v>
          </cell>
        </row>
        <row r="997">
          <cell r="A997" t="str">
            <v>D kont</v>
          </cell>
          <cell r="B997" t="str">
            <v>XX11</v>
          </cell>
          <cell r="C997" t="str">
            <v>S</v>
          </cell>
          <cell r="D997">
            <v>385127841.88000005</v>
          </cell>
          <cell r="E997" t="str">
            <v>SKL_ROCZNA_WYK</v>
          </cell>
          <cell r="F997" t="str">
            <v>WYK_POP</v>
          </cell>
          <cell r="G997" t="str">
            <v>05</v>
          </cell>
          <cell r="H997" t="str">
            <v>POU</v>
          </cell>
          <cell r="I997" t="str">
            <v>RAZEM</v>
          </cell>
        </row>
        <row r="998">
          <cell r="A998" t="str">
            <v>D kont</v>
          </cell>
          <cell r="B998" t="str">
            <v>XX11</v>
          </cell>
          <cell r="C998" t="str">
            <v>S</v>
          </cell>
          <cell r="D998">
            <v>384195308.16</v>
          </cell>
          <cell r="E998" t="str">
            <v>SKL_ROCZNA_WYK</v>
          </cell>
          <cell r="F998" t="str">
            <v>WYK_POP</v>
          </cell>
          <cell r="G998" t="str">
            <v>06</v>
          </cell>
          <cell r="H998" t="str">
            <v>POU</v>
          </cell>
          <cell r="I998" t="str">
            <v>RAZEM</v>
          </cell>
        </row>
        <row r="999">
          <cell r="A999" t="str">
            <v>D kont</v>
          </cell>
          <cell r="B999" t="str">
            <v>XX11</v>
          </cell>
          <cell r="C999" t="str">
            <v>S</v>
          </cell>
          <cell r="D999">
            <v>382370468.1600001</v>
          </cell>
          <cell r="E999" t="str">
            <v>SKL_ROCZNA_WYK</v>
          </cell>
          <cell r="F999" t="str">
            <v>WYK_POP</v>
          </cell>
          <cell r="G999" t="str">
            <v>07</v>
          </cell>
          <cell r="H999" t="str">
            <v>POU</v>
          </cell>
          <cell r="I999" t="str">
            <v>RAZEM</v>
          </cell>
        </row>
        <row r="1000">
          <cell r="A1000" t="str">
            <v>D kont</v>
          </cell>
          <cell r="B1000" t="str">
            <v>XX11</v>
          </cell>
          <cell r="C1000" t="str">
            <v>S</v>
          </cell>
          <cell r="D1000">
            <v>381451547.36</v>
          </cell>
          <cell r="E1000" t="str">
            <v>SKL_ROCZNA_WYK</v>
          </cell>
          <cell r="F1000" t="str">
            <v>WYK_POP</v>
          </cell>
          <cell r="G1000" t="str">
            <v>08</v>
          </cell>
          <cell r="H1000" t="str">
            <v>POU</v>
          </cell>
          <cell r="I1000" t="str">
            <v>RAZEM</v>
          </cell>
        </row>
        <row r="1001">
          <cell r="A1001" t="str">
            <v>D kont</v>
          </cell>
          <cell r="B1001" t="str">
            <v>XX11</v>
          </cell>
          <cell r="C1001" t="str">
            <v>S</v>
          </cell>
          <cell r="D1001">
            <v>380296014.40000004</v>
          </cell>
          <cell r="E1001" t="str">
            <v>SKL_ROCZNA_WYK</v>
          </cell>
          <cell r="F1001" t="str">
            <v>WYK_POP</v>
          </cell>
          <cell r="G1001" t="str">
            <v>09</v>
          </cell>
          <cell r="H1001" t="str">
            <v>POU</v>
          </cell>
          <cell r="I1001" t="str">
            <v>RAZEM</v>
          </cell>
        </row>
        <row r="1002">
          <cell r="A1002" t="str">
            <v>FIRMA grup i kont</v>
          </cell>
          <cell r="B1002" t="str">
            <v>X225</v>
          </cell>
          <cell r="C1002" t="str">
            <v>P</v>
          </cell>
          <cell r="D1002">
            <v>9820</v>
          </cell>
          <cell r="E1002" t="str">
            <v>L_UBEZP</v>
          </cell>
          <cell r="F1002" t="str">
            <v>PLAN</v>
          </cell>
          <cell r="G1002" t="str">
            <v>01</v>
          </cell>
          <cell r="H1002" t="str">
            <v>PKK</v>
          </cell>
          <cell r="I1002" t="str">
            <v>RAZEM</v>
          </cell>
        </row>
        <row r="1003">
          <cell r="A1003" t="str">
            <v>FIRMA grup i kont</v>
          </cell>
          <cell r="B1003" t="str">
            <v>X225</v>
          </cell>
          <cell r="C1003" t="str">
            <v>P</v>
          </cell>
          <cell r="D1003">
            <v>419.31111111111113</v>
          </cell>
          <cell r="E1003" t="str">
            <v>L_UBEZP</v>
          </cell>
          <cell r="F1003" t="str">
            <v>PLAN</v>
          </cell>
          <cell r="G1003" t="str">
            <v>01</v>
          </cell>
          <cell r="H1003" t="str">
            <v>PSA</v>
          </cell>
          <cell r="I1003" t="str">
            <v>RAZEM</v>
          </cell>
        </row>
        <row r="1004">
          <cell r="A1004" t="str">
            <v>FIRMA grup i kont</v>
          </cell>
          <cell r="B1004" t="str">
            <v>X225</v>
          </cell>
          <cell r="C1004" t="str">
            <v>P</v>
          </cell>
          <cell r="D1004">
            <v>9561</v>
          </cell>
          <cell r="E1004" t="str">
            <v>L_UBEZP</v>
          </cell>
          <cell r="F1004" t="str">
            <v>PLAN</v>
          </cell>
          <cell r="G1004" t="str">
            <v>02</v>
          </cell>
          <cell r="H1004" t="str">
            <v>PKK</v>
          </cell>
          <cell r="I1004" t="str">
            <v>RAZEM</v>
          </cell>
        </row>
        <row r="1005">
          <cell r="A1005" t="str">
            <v>FIRMA grup i kont</v>
          </cell>
          <cell r="B1005" t="str">
            <v>X225</v>
          </cell>
          <cell r="C1005" t="str">
            <v>P</v>
          </cell>
          <cell r="D1005">
            <v>405.5516444444444</v>
          </cell>
          <cell r="E1005" t="str">
            <v>L_UBEZP</v>
          </cell>
          <cell r="F1005" t="str">
            <v>PLAN</v>
          </cell>
          <cell r="G1005" t="str">
            <v>02</v>
          </cell>
          <cell r="H1005" t="str">
            <v>PSA</v>
          </cell>
          <cell r="I1005" t="str">
            <v>RAZEM</v>
          </cell>
        </row>
        <row r="1006">
          <cell r="A1006" t="str">
            <v>FIRMA grup i kont</v>
          </cell>
          <cell r="B1006" t="str">
            <v>X225</v>
          </cell>
          <cell r="C1006" t="str">
            <v>P</v>
          </cell>
          <cell r="D1006">
            <v>9286</v>
          </cell>
          <cell r="E1006" t="str">
            <v>L_UBEZP</v>
          </cell>
          <cell r="F1006" t="str">
            <v>PLAN</v>
          </cell>
          <cell r="G1006" t="str">
            <v>03</v>
          </cell>
          <cell r="H1006" t="str">
            <v>PKK</v>
          </cell>
          <cell r="I1006" t="str">
            <v>RAZEM</v>
          </cell>
        </row>
        <row r="1007">
          <cell r="A1007" t="str">
            <v>FIRMA grup i kont</v>
          </cell>
          <cell r="B1007" t="str">
            <v>X225</v>
          </cell>
          <cell r="C1007" t="str">
            <v>P</v>
          </cell>
          <cell r="D1007">
            <v>401.7921777777778</v>
          </cell>
          <cell r="E1007" t="str">
            <v>L_UBEZP</v>
          </cell>
          <cell r="F1007" t="str">
            <v>PLAN</v>
          </cell>
          <cell r="G1007" t="str">
            <v>03</v>
          </cell>
          <cell r="H1007" t="str">
            <v>PSA</v>
          </cell>
          <cell r="I1007" t="str">
            <v>RAZEM</v>
          </cell>
        </row>
        <row r="1008">
          <cell r="A1008" t="str">
            <v>FIRMA grup i kont</v>
          </cell>
          <cell r="B1008" t="str">
            <v>X225</v>
          </cell>
          <cell r="C1008" t="str">
            <v>P</v>
          </cell>
          <cell r="D1008">
            <v>8992</v>
          </cell>
          <cell r="E1008" t="str">
            <v>L_UBEZP</v>
          </cell>
          <cell r="F1008" t="str">
            <v>PLAN</v>
          </cell>
          <cell r="G1008" t="str">
            <v>04</v>
          </cell>
          <cell r="H1008" t="str">
            <v>PKK</v>
          </cell>
          <cell r="I1008" t="str">
            <v>RAZEM</v>
          </cell>
        </row>
        <row r="1009">
          <cell r="A1009" t="str">
            <v>FIRMA grup i kont</v>
          </cell>
          <cell r="B1009" t="str">
            <v>X225</v>
          </cell>
          <cell r="C1009" t="str">
            <v>P</v>
          </cell>
          <cell r="D1009">
            <v>399.0327111111111</v>
          </cell>
          <cell r="E1009" t="str">
            <v>L_UBEZP</v>
          </cell>
          <cell r="F1009" t="str">
            <v>PLAN</v>
          </cell>
          <cell r="G1009" t="str">
            <v>04</v>
          </cell>
          <cell r="H1009" t="str">
            <v>PSA</v>
          </cell>
          <cell r="I1009" t="str">
            <v>RAZEM</v>
          </cell>
        </row>
        <row r="1010">
          <cell r="A1010" t="str">
            <v>FIRMA grup i kont</v>
          </cell>
          <cell r="B1010" t="str">
            <v>X225</v>
          </cell>
          <cell r="C1010" t="str">
            <v>P</v>
          </cell>
          <cell r="D1010">
            <v>8374</v>
          </cell>
          <cell r="E1010" t="str">
            <v>L_UBEZP</v>
          </cell>
          <cell r="F1010" t="str">
            <v>PLAN</v>
          </cell>
          <cell r="G1010" t="str">
            <v>05</v>
          </cell>
          <cell r="H1010" t="str">
            <v>PKK</v>
          </cell>
          <cell r="I1010" t="str">
            <v>RAZEM</v>
          </cell>
        </row>
        <row r="1011">
          <cell r="A1011" t="str">
            <v>FIRMA grup i kont</v>
          </cell>
          <cell r="B1011" t="str">
            <v>X225</v>
          </cell>
          <cell r="C1011" t="str">
            <v>P</v>
          </cell>
          <cell r="D1011">
            <v>394.27324444444446</v>
          </cell>
          <cell r="E1011" t="str">
            <v>L_UBEZP</v>
          </cell>
          <cell r="F1011" t="str">
            <v>PLAN</v>
          </cell>
          <cell r="G1011" t="str">
            <v>05</v>
          </cell>
          <cell r="H1011" t="str">
            <v>PSA</v>
          </cell>
          <cell r="I1011" t="str">
            <v>RAZEM</v>
          </cell>
        </row>
        <row r="1012">
          <cell r="A1012" t="str">
            <v>FIRMA grup i kont</v>
          </cell>
          <cell r="B1012" t="str">
            <v>X225</v>
          </cell>
          <cell r="C1012" t="str">
            <v>P</v>
          </cell>
          <cell r="D1012">
            <v>8207</v>
          </cell>
          <cell r="E1012" t="str">
            <v>L_UBEZP</v>
          </cell>
          <cell r="F1012" t="str">
            <v>PLAN</v>
          </cell>
          <cell r="G1012" t="str">
            <v>06</v>
          </cell>
          <cell r="H1012" t="str">
            <v>PKK</v>
          </cell>
          <cell r="I1012" t="str">
            <v>RAZEM</v>
          </cell>
        </row>
        <row r="1013">
          <cell r="A1013" t="str">
            <v>FIRMA grup i kont</v>
          </cell>
          <cell r="B1013" t="str">
            <v>X225</v>
          </cell>
          <cell r="C1013" t="str">
            <v>P</v>
          </cell>
          <cell r="D1013">
            <v>390.5137777777778</v>
          </cell>
          <cell r="E1013" t="str">
            <v>L_UBEZP</v>
          </cell>
          <cell r="F1013" t="str">
            <v>PLAN</v>
          </cell>
          <cell r="G1013" t="str">
            <v>06</v>
          </cell>
          <cell r="H1013" t="str">
            <v>PSA</v>
          </cell>
          <cell r="I1013" t="str">
            <v>RAZEM</v>
          </cell>
        </row>
        <row r="1014">
          <cell r="A1014" t="str">
            <v>FIRMA grup i kont</v>
          </cell>
          <cell r="B1014" t="str">
            <v>X225</v>
          </cell>
          <cell r="C1014" t="str">
            <v>P</v>
          </cell>
          <cell r="D1014">
            <v>8008</v>
          </cell>
          <cell r="E1014" t="str">
            <v>L_UBEZP</v>
          </cell>
          <cell r="F1014" t="str">
            <v>PLAN</v>
          </cell>
          <cell r="G1014" t="str">
            <v>07</v>
          </cell>
          <cell r="H1014" t="str">
            <v>PKK</v>
          </cell>
          <cell r="I1014" t="str">
            <v>RAZEM</v>
          </cell>
        </row>
        <row r="1015">
          <cell r="A1015" t="str">
            <v>FIRMA grup i kont</v>
          </cell>
          <cell r="B1015" t="str">
            <v>X225</v>
          </cell>
          <cell r="C1015" t="str">
            <v>P</v>
          </cell>
          <cell r="D1015">
            <v>384.7543111111111</v>
          </cell>
          <cell r="E1015" t="str">
            <v>L_UBEZP</v>
          </cell>
          <cell r="F1015" t="str">
            <v>PLAN</v>
          </cell>
          <cell r="G1015" t="str">
            <v>07</v>
          </cell>
          <cell r="H1015" t="str">
            <v>PSA</v>
          </cell>
          <cell r="I1015" t="str">
            <v>RAZEM</v>
          </cell>
        </row>
        <row r="1016">
          <cell r="A1016" t="str">
            <v>FIRMA grup i kont</v>
          </cell>
          <cell r="B1016" t="str">
            <v>X225</v>
          </cell>
          <cell r="C1016" t="str">
            <v>P</v>
          </cell>
          <cell r="D1016">
            <v>7817</v>
          </cell>
          <cell r="E1016" t="str">
            <v>L_UBEZP</v>
          </cell>
          <cell r="F1016" t="str">
            <v>PLAN</v>
          </cell>
          <cell r="G1016" t="str">
            <v>08</v>
          </cell>
          <cell r="H1016" t="str">
            <v>PKK</v>
          </cell>
          <cell r="I1016" t="str">
            <v>RAZEM</v>
          </cell>
        </row>
        <row r="1017">
          <cell r="A1017" t="str">
            <v>FIRMA grup i kont</v>
          </cell>
          <cell r="B1017" t="str">
            <v>X225</v>
          </cell>
          <cell r="C1017" t="str">
            <v>P</v>
          </cell>
          <cell r="D1017">
            <v>379.9948444444444</v>
          </cell>
          <cell r="E1017" t="str">
            <v>L_UBEZP</v>
          </cell>
          <cell r="F1017" t="str">
            <v>PLAN</v>
          </cell>
          <cell r="G1017" t="str">
            <v>08</v>
          </cell>
          <cell r="H1017" t="str">
            <v>PSA</v>
          </cell>
          <cell r="I1017" t="str">
            <v>RAZEM</v>
          </cell>
        </row>
        <row r="1018">
          <cell r="A1018" t="str">
            <v>FIRMA grup i kont</v>
          </cell>
          <cell r="B1018" t="str">
            <v>X225</v>
          </cell>
          <cell r="C1018" t="str">
            <v>P</v>
          </cell>
          <cell r="D1018">
            <v>7575</v>
          </cell>
          <cell r="E1018" t="str">
            <v>L_UBEZP</v>
          </cell>
          <cell r="F1018" t="str">
            <v>PLAN</v>
          </cell>
          <cell r="G1018" t="str">
            <v>09</v>
          </cell>
          <cell r="H1018" t="str">
            <v>PKK</v>
          </cell>
          <cell r="I1018" t="str">
            <v>RAZEM</v>
          </cell>
        </row>
        <row r="1019">
          <cell r="A1019" t="str">
            <v>FIRMA grup i kont</v>
          </cell>
          <cell r="B1019" t="str">
            <v>X225</v>
          </cell>
          <cell r="C1019" t="str">
            <v>P</v>
          </cell>
          <cell r="D1019">
            <v>375.23537777777784</v>
          </cell>
          <cell r="E1019" t="str">
            <v>L_UBEZP</v>
          </cell>
          <cell r="F1019" t="str">
            <v>PLAN</v>
          </cell>
          <cell r="G1019" t="str">
            <v>09</v>
          </cell>
          <cell r="H1019" t="str">
            <v>PSA</v>
          </cell>
          <cell r="I1019" t="str">
            <v>RAZEM</v>
          </cell>
        </row>
        <row r="1020">
          <cell r="A1020" t="str">
            <v>FIRMA grup i kont</v>
          </cell>
          <cell r="B1020" t="str">
            <v>X225</v>
          </cell>
          <cell r="C1020" t="str">
            <v>P</v>
          </cell>
          <cell r="D1020">
            <v>7330</v>
          </cell>
          <cell r="E1020" t="str">
            <v>L_UBEZP</v>
          </cell>
          <cell r="F1020" t="str">
            <v>PLAN</v>
          </cell>
          <cell r="G1020" t="str">
            <v>10</v>
          </cell>
          <cell r="H1020" t="str">
            <v>PKK</v>
          </cell>
          <cell r="I1020" t="str">
            <v>RAZEM</v>
          </cell>
        </row>
        <row r="1021">
          <cell r="A1021" t="str">
            <v>FIRMA grup i kont</v>
          </cell>
          <cell r="B1021" t="str">
            <v>X225</v>
          </cell>
          <cell r="C1021" t="str">
            <v>P</v>
          </cell>
          <cell r="D1021">
            <v>360.4759111111111</v>
          </cell>
          <cell r="E1021" t="str">
            <v>L_UBEZP</v>
          </cell>
          <cell r="F1021" t="str">
            <v>PLAN</v>
          </cell>
          <cell r="G1021" t="str">
            <v>10</v>
          </cell>
          <cell r="H1021" t="str">
            <v>PSA</v>
          </cell>
          <cell r="I1021" t="str">
            <v>RAZEM</v>
          </cell>
        </row>
        <row r="1022">
          <cell r="A1022" t="str">
            <v>FIRMA grup i kont</v>
          </cell>
          <cell r="B1022" t="str">
            <v>X225</v>
          </cell>
          <cell r="C1022" t="str">
            <v>P</v>
          </cell>
          <cell r="D1022">
            <v>7127</v>
          </cell>
          <cell r="E1022" t="str">
            <v>L_UBEZP</v>
          </cell>
          <cell r="F1022" t="str">
            <v>PLAN</v>
          </cell>
          <cell r="G1022" t="str">
            <v>11</v>
          </cell>
          <cell r="H1022" t="str">
            <v>PKK</v>
          </cell>
          <cell r="I1022" t="str">
            <v>RAZEM</v>
          </cell>
        </row>
        <row r="1023">
          <cell r="A1023" t="str">
            <v>FIRMA grup i kont</v>
          </cell>
          <cell r="B1023" t="str">
            <v>X225</v>
          </cell>
          <cell r="C1023" t="str">
            <v>P</v>
          </cell>
          <cell r="D1023">
            <v>355.7164444444444</v>
          </cell>
          <cell r="E1023" t="str">
            <v>L_UBEZP</v>
          </cell>
          <cell r="F1023" t="str">
            <v>PLAN</v>
          </cell>
          <cell r="G1023" t="str">
            <v>11</v>
          </cell>
          <cell r="H1023" t="str">
            <v>PSA</v>
          </cell>
          <cell r="I1023" t="str">
            <v>RAZEM</v>
          </cell>
        </row>
        <row r="1024">
          <cell r="A1024" t="str">
            <v>FIRMA grup i kont</v>
          </cell>
          <cell r="B1024" t="str">
            <v>X225</v>
          </cell>
          <cell r="C1024" t="str">
            <v>P</v>
          </cell>
          <cell r="D1024">
            <v>6983</v>
          </cell>
          <cell r="E1024" t="str">
            <v>L_UBEZP</v>
          </cell>
          <cell r="F1024" t="str">
            <v>PLAN</v>
          </cell>
          <cell r="G1024" t="str">
            <v>12</v>
          </cell>
          <cell r="H1024" t="str">
            <v>PKK</v>
          </cell>
          <cell r="I1024" t="str">
            <v>RAZEM</v>
          </cell>
        </row>
        <row r="1025">
          <cell r="A1025" t="str">
            <v>FIRMA grup i kont</v>
          </cell>
          <cell r="B1025" t="str">
            <v>X225</v>
          </cell>
          <cell r="C1025" t="str">
            <v>P</v>
          </cell>
          <cell r="D1025">
            <v>351.9569777777778</v>
          </cell>
          <cell r="E1025" t="str">
            <v>L_UBEZP</v>
          </cell>
          <cell r="F1025" t="str">
            <v>PLAN</v>
          </cell>
          <cell r="G1025" t="str">
            <v>12</v>
          </cell>
          <cell r="H1025" t="str">
            <v>PSA</v>
          </cell>
          <cell r="I1025" t="str">
            <v>RAZEM</v>
          </cell>
        </row>
        <row r="1026">
          <cell r="A1026" t="str">
            <v>FIRMA grup i kont</v>
          </cell>
          <cell r="B1026" t="str">
            <v>X225</v>
          </cell>
          <cell r="C1026" t="str">
            <v>P</v>
          </cell>
          <cell r="D1026">
            <v>11547</v>
          </cell>
          <cell r="E1026" t="str">
            <v>L_UBEZP</v>
          </cell>
          <cell r="F1026" t="str">
            <v>PROGNOZA</v>
          </cell>
          <cell r="G1026" t="str">
            <v>10</v>
          </cell>
          <cell r="H1026" t="str">
            <v>PKK</v>
          </cell>
          <cell r="I1026" t="str">
            <v>RAZEM</v>
          </cell>
        </row>
        <row r="1027">
          <cell r="A1027" t="str">
            <v>FIRMA grup i kont</v>
          </cell>
          <cell r="B1027" t="str">
            <v>X225</v>
          </cell>
          <cell r="C1027" t="str">
            <v>P</v>
          </cell>
          <cell r="D1027">
            <v>428.3611111111111</v>
          </cell>
          <cell r="E1027" t="str">
            <v>L_UBEZP</v>
          </cell>
          <cell r="F1027" t="str">
            <v>PROGNOZA</v>
          </cell>
          <cell r="G1027" t="str">
            <v>10</v>
          </cell>
          <cell r="H1027" t="str">
            <v>PSA</v>
          </cell>
          <cell r="I1027" t="str">
            <v>RAZEM</v>
          </cell>
        </row>
        <row r="1028">
          <cell r="A1028" t="str">
            <v>FIRMA grup i kont</v>
          </cell>
          <cell r="B1028" t="str">
            <v>X225</v>
          </cell>
          <cell r="C1028" t="str">
            <v>P</v>
          </cell>
          <cell r="D1028">
            <v>11131</v>
          </cell>
          <cell r="E1028" t="str">
            <v>L_UBEZP</v>
          </cell>
          <cell r="F1028" t="str">
            <v>PROGNOZA</v>
          </cell>
          <cell r="G1028" t="str">
            <v>11</v>
          </cell>
          <cell r="H1028" t="str">
            <v>PKK</v>
          </cell>
          <cell r="I1028" t="str">
            <v>RAZEM</v>
          </cell>
        </row>
        <row r="1029">
          <cell r="A1029" t="str">
            <v>FIRMA grup i kont</v>
          </cell>
          <cell r="B1029" t="str">
            <v>X225</v>
          </cell>
          <cell r="C1029" t="str">
            <v>P</v>
          </cell>
          <cell r="D1029">
            <v>425.34444444444443</v>
          </cell>
          <cell r="E1029" t="str">
            <v>L_UBEZP</v>
          </cell>
          <cell r="F1029" t="str">
            <v>PROGNOZA</v>
          </cell>
          <cell r="G1029" t="str">
            <v>11</v>
          </cell>
          <cell r="H1029" t="str">
            <v>PSA</v>
          </cell>
          <cell r="I1029" t="str">
            <v>RAZEM</v>
          </cell>
        </row>
        <row r="1030">
          <cell r="A1030" t="str">
            <v>FIRMA grup i kont</v>
          </cell>
          <cell r="B1030" t="str">
            <v>X225</v>
          </cell>
          <cell r="C1030" t="str">
            <v>P</v>
          </cell>
          <cell r="D1030">
            <v>10790</v>
          </cell>
          <cell r="E1030" t="str">
            <v>L_UBEZP</v>
          </cell>
          <cell r="F1030" t="str">
            <v>PROGNOZA</v>
          </cell>
          <cell r="G1030" t="str">
            <v>12</v>
          </cell>
          <cell r="H1030" t="str">
            <v>PKK</v>
          </cell>
          <cell r="I1030" t="str">
            <v>RAZEM</v>
          </cell>
        </row>
        <row r="1031">
          <cell r="A1031" t="str">
            <v>FIRMA grup i kont</v>
          </cell>
          <cell r="B1031" t="str">
            <v>X225</v>
          </cell>
          <cell r="C1031" t="str">
            <v>P</v>
          </cell>
          <cell r="D1031">
            <v>422.3277777777778</v>
          </cell>
          <cell r="E1031" t="str">
            <v>L_UBEZP</v>
          </cell>
          <cell r="F1031" t="str">
            <v>PROGNOZA</v>
          </cell>
          <cell r="G1031" t="str">
            <v>12</v>
          </cell>
          <cell r="H1031" t="str">
            <v>PSA</v>
          </cell>
          <cell r="I1031" t="str">
            <v>RAZEM</v>
          </cell>
        </row>
        <row r="1032">
          <cell r="A1032" t="str">
            <v>FIRMA grup i kont</v>
          </cell>
          <cell r="B1032" t="str">
            <v>X225</v>
          </cell>
          <cell r="C1032" t="str">
            <v>P</v>
          </cell>
          <cell r="D1032">
            <v>19182</v>
          </cell>
          <cell r="E1032" t="str">
            <v>L_UBEZP</v>
          </cell>
          <cell r="F1032" t="str">
            <v>WYK_POP</v>
          </cell>
          <cell r="G1032" t="str">
            <v>01</v>
          </cell>
          <cell r="H1032" t="str">
            <v>PKK</v>
          </cell>
          <cell r="I1032" t="str">
            <v>RAZEM</v>
          </cell>
        </row>
        <row r="1033">
          <cell r="A1033" t="str">
            <v>FIRMA grup i kont</v>
          </cell>
          <cell r="B1033" t="str">
            <v>X225</v>
          </cell>
          <cell r="C1033" t="str">
            <v>P</v>
          </cell>
          <cell r="D1033">
            <v>581</v>
          </cell>
          <cell r="E1033" t="str">
            <v>L_UBEZP</v>
          </cell>
          <cell r="F1033" t="str">
            <v>WYK_POP</v>
          </cell>
          <cell r="G1033" t="str">
            <v>01</v>
          </cell>
          <cell r="H1033" t="str">
            <v>PSA</v>
          </cell>
          <cell r="I1033" t="str">
            <v>RAZEM</v>
          </cell>
        </row>
        <row r="1034">
          <cell r="A1034" t="str">
            <v>FIRMA grup i kont</v>
          </cell>
          <cell r="B1034" t="str">
            <v>X225</v>
          </cell>
          <cell r="C1034" t="str">
            <v>P</v>
          </cell>
          <cell r="D1034">
            <v>16699</v>
          </cell>
          <cell r="E1034" t="str">
            <v>L_UBEZP</v>
          </cell>
          <cell r="F1034" t="str">
            <v>WYK_POP</v>
          </cell>
          <cell r="G1034" t="str">
            <v>02</v>
          </cell>
          <cell r="H1034" t="str">
            <v>PKK</v>
          </cell>
          <cell r="I1034" t="str">
            <v>RAZEM</v>
          </cell>
        </row>
        <row r="1035">
          <cell r="A1035" t="str">
            <v>FIRMA grup i kont</v>
          </cell>
          <cell r="B1035" t="str">
            <v>X225</v>
          </cell>
          <cell r="C1035" t="str">
            <v>P</v>
          </cell>
          <cell r="D1035">
            <v>565</v>
          </cell>
          <cell r="E1035" t="str">
            <v>L_UBEZP</v>
          </cell>
          <cell r="F1035" t="str">
            <v>WYK_POP</v>
          </cell>
          <cell r="G1035" t="str">
            <v>02</v>
          </cell>
          <cell r="H1035" t="str">
            <v>PSA</v>
          </cell>
          <cell r="I1035" t="str">
            <v>RAZEM</v>
          </cell>
        </row>
        <row r="1036">
          <cell r="A1036" t="str">
            <v>FIRMA grup i kont</v>
          </cell>
          <cell r="B1036" t="str">
            <v>X225</v>
          </cell>
          <cell r="C1036" t="str">
            <v>P</v>
          </cell>
          <cell r="D1036">
            <v>14649</v>
          </cell>
          <cell r="E1036" t="str">
            <v>L_UBEZP</v>
          </cell>
          <cell r="F1036" t="str">
            <v>WYK_POP</v>
          </cell>
          <cell r="G1036" t="str">
            <v>03</v>
          </cell>
          <cell r="H1036" t="str">
            <v>PKK</v>
          </cell>
          <cell r="I1036" t="str">
            <v>RAZEM</v>
          </cell>
        </row>
        <row r="1037">
          <cell r="A1037" t="str">
            <v>FIRMA grup i kont</v>
          </cell>
          <cell r="B1037" t="str">
            <v>X225</v>
          </cell>
          <cell r="C1037" t="str">
            <v>P</v>
          </cell>
          <cell r="D1037">
            <v>535</v>
          </cell>
          <cell r="E1037" t="str">
            <v>L_UBEZP</v>
          </cell>
          <cell r="F1037" t="str">
            <v>WYK_POP</v>
          </cell>
          <cell r="G1037" t="str">
            <v>03</v>
          </cell>
          <cell r="H1037" t="str">
            <v>PSA</v>
          </cell>
          <cell r="I1037" t="str">
            <v>RAZEM</v>
          </cell>
        </row>
        <row r="1038">
          <cell r="A1038" t="str">
            <v>FIRMA grup i kont</v>
          </cell>
          <cell r="B1038" t="str">
            <v>X225</v>
          </cell>
          <cell r="C1038" t="str">
            <v>P</v>
          </cell>
          <cell r="D1038">
            <v>13600</v>
          </cell>
          <cell r="E1038" t="str">
            <v>L_UBEZP</v>
          </cell>
          <cell r="F1038" t="str">
            <v>WYK_POP</v>
          </cell>
          <cell r="G1038" t="str">
            <v>04</v>
          </cell>
          <cell r="H1038" t="str">
            <v>PKK</v>
          </cell>
          <cell r="I1038" t="str">
            <v>RAZEM</v>
          </cell>
        </row>
        <row r="1039">
          <cell r="A1039" t="str">
            <v>FIRMA grup i kont</v>
          </cell>
          <cell r="B1039" t="str">
            <v>X225</v>
          </cell>
          <cell r="C1039" t="str">
            <v>P</v>
          </cell>
          <cell r="D1039">
            <v>512</v>
          </cell>
          <cell r="E1039" t="str">
            <v>L_UBEZP</v>
          </cell>
          <cell r="F1039" t="str">
            <v>WYK_POP</v>
          </cell>
          <cell r="G1039" t="str">
            <v>04</v>
          </cell>
          <cell r="H1039" t="str">
            <v>PSA</v>
          </cell>
          <cell r="I1039" t="str">
            <v>RAZEM</v>
          </cell>
        </row>
        <row r="1040">
          <cell r="A1040" t="str">
            <v>FIRMA grup i kont</v>
          </cell>
          <cell r="B1040" t="str">
            <v>X225</v>
          </cell>
          <cell r="C1040" t="str">
            <v>P</v>
          </cell>
          <cell r="D1040">
            <v>13215</v>
          </cell>
          <cell r="E1040" t="str">
            <v>L_UBEZP</v>
          </cell>
          <cell r="F1040" t="str">
            <v>WYK_POP</v>
          </cell>
          <cell r="G1040" t="str">
            <v>05</v>
          </cell>
          <cell r="H1040" t="str">
            <v>PKK</v>
          </cell>
          <cell r="I1040" t="str">
            <v>RAZEM</v>
          </cell>
        </row>
        <row r="1041">
          <cell r="A1041" t="str">
            <v>FIRMA grup i kont</v>
          </cell>
          <cell r="B1041" t="str">
            <v>X225</v>
          </cell>
          <cell r="C1041" t="str">
            <v>P</v>
          </cell>
          <cell r="D1041">
            <v>506</v>
          </cell>
          <cell r="E1041" t="str">
            <v>L_UBEZP</v>
          </cell>
          <cell r="F1041" t="str">
            <v>WYK_POP</v>
          </cell>
          <cell r="G1041" t="str">
            <v>05</v>
          </cell>
          <cell r="H1041" t="str">
            <v>PSA</v>
          </cell>
          <cell r="I1041" t="str">
            <v>RAZEM</v>
          </cell>
        </row>
        <row r="1042">
          <cell r="A1042" t="str">
            <v>FIRMA grup i kont</v>
          </cell>
          <cell r="B1042" t="str">
            <v>X225</v>
          </cell>
          <cell r="C1042" t="str">
            <v>P</v>
          </cell>
          <cell r="D1042">
            <v>13045</v>
          </cell>
          <cell r="E1042" t="str">
            <v>L_UBEZP</v>
          </cell>
          <cell r="F1042" t="str">
            <v>WYK_POP</v>
          </cell>
          <cell r="G1042" t="str">
            <v>06</v>
          </cell>
          <cell r="H1042" t="str">
            <v>PKK</v>
          </cell>
          <cell r="I1042" t="str">
            <v>RAZEM</v>
          </cell>
        </row>
        <row r="1043">
          <cell r="A1043" t="str">
            <v>FIRMA grup i kont</v>
          </cell>
          <cell r="B1043" t="str">
            <v>X225</v>
          </cell>
          <cell r="C1043" t="str">
            <v>P</v>
          </cell>
          <cell r="D1043">
            <v>496</v>
          </cell>
          <cell r="E1043" t="str">
            <v>L_UBEZP</v>
          </cell>
          <cell r="F1043" t="str">
            <v>WYK_POP</v>
          </cell>
          <cell r="G1043" t="str">
            <v>06</v>
          </cell>
          <cell r="H1043" t="str">
            <v>PSA</v>
          </cell>
          <cell r="I1043" t="str">
            <v>RAZEM</v>
          </cell>
        </row>
        <row r="1044">
          <cell r="A1044" t="str">
            <v>FIRMA grup i kont</v>
          </cell>
          <cell r="B1044" t="str">
            <v>X225</v>
          </cell>
          <cell r="C1044" t="str">
            <v>P</v>
          </cell>
          <cell r="D1044">
            <v>12791</v>
          </cell>
          <cell r="E1044" t="str">
            <v>L_UBEZP</v>
          </cell>
          <cell r="F1044" t="str">
            <v>WYK_POP</v>
          </cell>
          <cell r="G1044" t="str">
            <v>07</v>
          </cell>
          <cell r="H1044" t="str">
            <v>PKK</v>
          </cell>
          <cell r="I1044" t="str">
            <v>RAZEM</v>
          </cell>
        </row>
        <row r="1045">
          <cell r="A1045" t="str">
            <v>FIRMA grup i kont</v>
          </cell>
          <cell r="B1045" t="str">
            <v>X225</v>
          </cell>
          <cell r="C1045" t="str">
            <v>P</v>
          </cell>
          <cell r="D1045">
            <v>496</v>
          </cell>
          <cell r="E1045" t="str">
            <v>L_UBEZP</v>
          </cell>
          <cell r="F1045" t="str">
            <v>WYK_POP</v>
          </cell>
          <cell r="G1045" t="str">
            <v>07</v>
          </cell>
          <cell r="H1045" t="str">
            <v>PSA</v>
          </cell>
          <cell r="I1045" t="str">
            <v>RAZEM</v>
          </cell>
        </row>
        <row r="1046">
          <cell r="A1046" t="str">
            <v>FIRMA grup i kont</v>
          </cell>
          <cell r="B1046" t="str">
            <v>X225</v>
          </cell>
          <cell r="C1046" t="str">
            <v>P</v>
          </cell>
          <cell r="D1046">
            <v>12717</v>
          </cell>
          <cell r="E1046" t="str">
            <v>L_UBEZP</v>
          </cell>
          <cell r="F1046" t="str">
            <v>WYK_POP</v>
          </cell>
          <cell r="G1046" t="str">
            <v>08</v>
          </cell>
          <cell r="H1046" t="str">
            <v>PKK</v>
          </cell>
          <cell r="I1046" t="str">
            <v>RAZEM</v>
          </cell>
        </row>
        <row r="1047">
          <cell r="A1047" t="str">
            <v>FIRMA grup i kont</v>
          </cell>
          <cell r="B1047" t="str">
            <v>X225</v>
          </cell>
          <cell r="C1047" t="str">
            <v>P</v>
          </cell>
          <cell r="D1047">
            <v>487</v>
          </cell>
          <cell r="E1047" t="str">
            <v>L_UBEZP</v>
          </cell>
          <cell r="F1047" t="str">
            <v>WYK_POP</v>
          </cell>
          <cell r="G1047" t="str">
            <v>08</v>
          </cell>
          <cell r="H1047" t="str">
            <v>PSA</v>
          </cell>
          <cell r="I1047" t="str">
            <v>RAZEM</v>
          </cell>
        </row>
        <row r="1048">
          <cell r="A1048" t="str">
            <v>FIRMA grup i kont</v>
          </cell>
          <cell r="B1048" t="str">
            <v>X225</v>
          </cell>
          <cell r="C1048" t="str">
            <v>P</v>
          </cell>
          <cell r="D1048">
            <v>12259</v>
          </cell>
          <cell r="E1048" t="str">
            <v>L_UBEZP</v>
          </cell>
          <cell r="F1048" t="str">
            <v>WYK_POP</v>
          </cell>
          <cell r="G1048" t="str">
            <v>09</v>
          </cell>
          <cell r="H1048" t="str">
            <v>PKK</v>
          </cell>
          <cell r="I1048" t="str">
            <v>RAZEM</v>
          </cell>
        </row>
        <row r="1049">
          <cell r="A1049" t="str">
            <v>FIRMA grup i kont</v>
          </cell>
          <cell r="B1049" t="str">
            <v>X225</v>
          </cell>
          <cell r="C1049" t="str">
            <v>P</v>
          </cell>
          <cell r="D1049">
            <v>485</v>
          </cell>
          <cell r="E1049" t="str">
            <v>L_UBEZP</v>
          </cell>
          <cell r="F1049" t="str">
            <v>WYK_POP</v>
          </cell>
          <cell r="G1049" t="str">
            <v>09</v>
          </cell>
          <cell r="H1049" t="str">
            <v>PSA</v>
          </cell>
          <cell r="I1049" t="str">
            <v>RAZEM</v>
          </cell>
        </row>
        <row r="1050">
          <cell r="A1050" t="str">
            <v>FIRMA grup i kont</v>
          </cell>
          <cell r="B1050" t="str">
            <v>X225</v>
          </cell>
          <cell r="C1050" t="str">
            <v>P</v>
          </cell>
          <cell r="D1050">
            <v>1040146.0290741137</v>
          </cell>
          <cell r="E1050" t="str">
            <v>PRZYPIS_MIES_WYK</v>
          </cell>
          <cell r="F1050" t="str">
            <v>PLAN</v>
          </cell>
          <cell r="G1050" t="str">
            <v>01</v>
          </cell>
          <cell r="H1050" t="str">
            <v>PKK</v>
          </cell>
          <cell r="I1050" t="str">
            <v>RAZEM</v>
          </cell>
        </row>
        <row r="1051">
          <cell r="A1051" t="str">
            <v>FIRMA grup i kont</v>
          </cell>
          <cell r="B1051" t="str">
            <v>X225</v>
          </cell>
          <cell r="C1051" t="str">
            <v>P</v>
          </cell>
          <cell r="D1051">
            <v>10290</v>
          </cell>
          <cell r="E1051" t="str">
            <v>PRZYPIS_MIES_WYK</v>
          </cell>
          <cell r="F1051" t="str">
            <v>PLAN</v>
          </cell>
          <cell r="G1051" t="str">
            <v>01</v>
          </cell>
          <cell r="H1051" t="str">
            <v>PSA</v>
          </cell>
          <cell r="I1051" t="str">
            <v>RAZEM</v>
          </cell>
        </row>
        <row r="1052">
          <cell r="A1052" t="str">
            <v>FIRMA grup i kont</v>
          </cell>
          <cell r="B1052" t="str">
            <v>X225</v>
          </cell>
          <cell r="C1052" t="str">
            <v>P</v>
          </cell>
          <cell r="D1052">
            <v>790366.5239593453</v>
          </cell>
          <cell r="E1052" t="str">
            <v>PRZYPIS_MIES_WYK</v>
          </cell>
          <cell r="F1052" t="str">
            <v>PLAN</v>
          </cell>
          <cell r="G1052" t="str">
            <v>02</v>
          </cell>
          <cell r="H1052" t="str">
            <v>PKK</v>
          </cell>
          <cell r="I1052" t="str">
            <v>RAZEM</v>
          </cell>
        </row>
        <row r="1053">
          <cell r="A1053" t="str">
            <v>FIRMA grup i kont</v>
          </cell>
          <cell r="B1053" t="str">
            <v>X225</v>
          </cell>
          <cell r="C1053" t="str">
            <v>P</v>
          </cell>
          <cell r="D1053">
            <v>10168.004</v>
          </cell>
          <cell r="E1053" t="str">
            <v>PRZYPIS_MIES_WYK</v>
          </cell>
          <cell r="F1053" t="str">
            <v>PLAN</v>
          </cell>
          <cell r="G1053" t="str">
            <v>02</v>
          </cell>
          <cell r="H1053" t="str">
            <v>PSA</v>
          </cell>
          <cell r="I1053" t="str">
            <v>RAZEM</v>
          </cell>
        </row>
        <row r="1054">
          <cell r="A1054" t="str">
            <v>FIRMA grup i kont</v>
          </cell>
          <cell r="B1054" t="str">
            <v>X225</v>
          </cell>
          <cell r="C1054" t="str">
            <v>P</v>
          </cell>
          <cell r="D1054">
            <v>745074.9848218923</v>
          </cell>
          <cell r="E1054" t="str">
            <v>PRZYPIS_MIES_WYK</v>
          </cell>
          <cell r="F1054" t="str">
            <v>PLAN</v>
          </cell>
          <cell r="G1054" t="str">
            <v>03</v>
          </cell>
          <cell r="H1054" t="str">
            <v>PKK</v>
          </cell>
          <cell r="I1054" t="str">
            <v>RAZEM</v>
          </cell>
        </row>
        <row r="1055">
          <cell r="A1055" t="str">
            <v>FIRMA grup i kont</v>
          </cell>
          <cell r="B1055" t="str">
            <v>X225</v>
          </cell>
          <cell r="C1055" t="str">
            <v>P</v>
          </cell>
          <cell r="D1055">
            <v>10046.008000000002</v>
          </cell>
          <cell r="E1055" t="str">
            <v>PRZYPIS_MIES_WYK</v>
          </cell>
          <cell r="F1055" t="str">
            <v>PLAN</v>
          </cell>
          <cell r="G1055" t="str">
            <v>03</v>
          </cell>
          <cell r="H1055" t="str">
            <v>PSA</v>
          </cell>
          <cell r="I1055" t="str">
            <v>RAZEM</v>
          </cell>
        </row>
        <row r="1056">
          <cell r="A1056" t="str">
            <v>FIRMA grup i kont</v>
          </cell>
          <cell r="B1056" t="str">
            <v>X225</v>
          </cell>
          <cell r="C1056" t="str">
            <v>P</v>
          </cell>
          <cell r="D1056">
            <v>984832.521546321</v>
          </cell>
          <cell r="E1056" t="str">
            <v>PRZYPIS_MIES_WYK</v>
          </cell>
          <cell r="F1056" t="str">
            <v>PLAN</v>
          </cell>
          <cell r="G1056" t="str">
            <v>04</v>
          </cell>
          <cell r="H1056" t="str">
            <v>PKK</v>
          </cell>
          <cell r="I1056" t="str">
            <v>RAZEM</v>
          </cell>
        </row>
        <row r="1057">
          <cell r="A1057" t="str">
            <v>FIRMA grup i kont</v>
          </cell>
          <cell r="B1057" t="str">
            <v>X225</v>
          </cell>
          <cell r="C1057" t="str">
            <v>P</v>
          </cell>
          <cell r="D1057">
            <v>9924.012</v>
          </cell>
          <cell r="E1057" t="str">
            <v>PRZYPIS_MIES_WYK</v>
          </cell>
          <cell r="F1057" t="str">
            <v>PLAN</v>
          </cell>
          <cell r="G1057" t="str">
            <v>04</v>
          </cell>
          <cell r="H1057" t="str">
            <v>PSA</v>
          </cell>
          <cell r="I1057" t="str">
            <v>RAZEM</v>
          </cell>
        </row>
        <row r="1058">
          <cell r="A1058" t="str">
            <v>FIRMA grup i kont</v>
          </cell>
          <cell r="B1058" t="str">
            <v>X225</v>
          </cell>
          <cell r="C1058" t="str">
            <v>P</v>
          </cell>
          <cell r="D1058">
            <v>809696.2781454693</v>
          </cell>
          <cell r="E1058" t="str">
            <v>PRZYPIS_MIES_WYK</v>
          </cell>
          <cell r="F1058" t="str">
            <v>PLAN</v>
          </cell>
          <cell r="G1058" t="str">
            <v>05</v>
          </cell>
          <cell r="H1058" t="str">
            <v>PKK</v>
          </cell>
          <cell r="I1058" t="str">
            <v>RAZEM</v>
          </cell>
        </row>
        <row r="1059">
          <cell r="A1059" t="str">
            <v>FIRMA grup i kont</v>
          </cell>
          <cell r="B1059" t="str">
            <v>X225</v>
          </cell>
          <cell r="C1059" t="str">
            <v>P</v>
          </cell>
          <cell r="D1059">
            <v>9802.016</v>
          </cell>
          <cell r="E1059" t="str">
            <v>PRZYPIS_MIES_WYK</v>
          </cell>
          <cell r="F1059" t="str">
            <v>PLAN</v>
          </cell>
          <cell r="G1059" t="str">
            <v>05</v>
          </cell>
          <cell r="H1059" t="str">
            <v>PSA</v>
          </cell>
          <cell r="I1059" t="str">
            <v>RAZEM</v>
          </cell>
        </row>
        <row r="1060">
          <cell r="A1060" t="str">
            <v>FIRMA grup i kont</v>
          </cell>
          <cell r="B1060" t="str">
            <v>X225</v>
          </cell>
          <cell r="C1060" t="str">
            <v>P</v>
          </cell>
          <cell r="D1060">
            <v>722777.8687184489</v>
          </cell>
          <cell r="E1060" t="str">
            <v>PRZYPIS_MIES_WYK</v>
          </cell>
          <cell r="F1060" t="str">
            <v>PLAN</v>
          </cell>
          <cell r="G1060" t="str">
            <v>06</v>
          </cell>
          <cell r="H1060" t="str">
            <v>PKK</v>
          </cell>
          <cell r="I1060" t="str">
            <v>RAZEM</v>
          </cell>
        </row>
        <row r="1061">
          <cell r="A1061" t="str">
            <v>FIRMA grup i kont</v>
          </cell>
          <cell r="B1061" t="str">
            <v>X225</v>
          </cell>
          <cell r="C1061" t="str">
            <v>P</v>
          </cell>
          <cell r="D1061">
            <v>9680.02</v>
          </cell>
          <cell r="E1061" t="str">
            <v>PRZYPIS_MIES_WYK</v>
          </cell>
          <cell r="F1061" t="str">
            <v>PLAN</v>
          </cell>
          <cell r="G1061" t="str">
            <v>06</v>
          </cell>
          <cell r="H1061" t="str">
            <v>PSA</v>
          </cell>
          <cell r="I1061" t="str">
            <v>RAZEM</v>
          </cell>
        </row>
        <row r="1062">
          <cell r="A1062" t="str">
            <v>FIRMA grup i kont</v>
          </cell>
          <cell r="B1062" t="str">
            <v>X225</v>
          </cell>
          <cell r="C1062" t="str">
            <v>P</v>
          </cell>
          <cell r="D1062">
            <v>902525.7553491405</v>
          </cell>
          <cell r="E1062" t="str">
            <v>PRZYPIS_MIES_WYK</v>
          </cell>
          <cell r="F1062" t="str">
            <v>PLAN</v>
          </cell>
          <cell r="G1062" t="str">
            <v>07</v>
          </cell>
          <cell r="H1062" t="str">
            <v>PKK</v>
          </cell>
          <cell r="I1062" t="str">
            <v>RAZEM</v>
          </cell>
        </row>
        <row r="1063">
          <cell r="A1063" t="str">
            <v>FIRMA grup i kont</v>
          </cell>
          <cell r="B1063" t="str">
            <v>X225</v>
          </cell>
          <cell r="C1063" t="str">
            <v>P</v>
          </cell>
          <cell r="D1063">
            <v>9558.024000000001</v>
          </cell>
          <cell r="E1063" t="str">
            <v>PRZYPIS_MIES_WYK</v>
          </cell>
          <cell r="F1063" t="str">
            <v>PLAN</v>
          </cell>
          <cell r="G1063" t="str">
            <v>07</v>
          </cell>
          <cell r="H1063" t="str">
            <v>PSA</v>
          </cell>
          <cell r="I1063" t="str">
            <v>RAZEM</v>
          </cell>
        </row>
        <row r="1064">
          <cell r="A1064" t="str">
            <v>FIRMA grup i kont</v>
          </cell>
          <cell r="B1064" t="str">
            <v>X225</v>
          </cell>
          <cell r="C1064" t="str">
            <v>P</v>
          </cell>
          <cell r="D1064">
            <v>655126.9751270898</v>
          </cell>
          <cell r="E1064" t="str">
            <v>PRZYPIS_MIES_WYK</v>
          </cell>
          <cell r="F1064" t="str">
            <v>PLAN</v>
          </cell>
          <cell r="G1064" t="str">
            <v>08</v>
          </cell>
          <cell r="H1064" t="str">
            <v>PKK</v>
          </cell>
          <cell r="I1064" t="str">
            <v>RAZEM</v>
          </cell>
        </row>
        <row r="1065">
          <cell r="A1065" t="str">
            <v>FIRMA grup i kont</v>
          </cell>
          <cell r="B1065" t="str">
            <v>X225</v>
          </cell>
          <cell r="C1065" t="str">
            <v>P</v>
          </cell>
          <cell r="D1065">
            <v>9436.028</v>
          </cell>
          <cell r="E1065" t="str">
            <v>PRZYPIS_MIES_WYK</v>
          </cell>
          <cell r="F1065" t="str">
            <v>PLAN</v>
          </cell>
          <cell r="G1065" t="str">
            <v>08</v>
          </cell>
          <cell r="H1065" t="str">
            <v>PSA</v>
          </cell>
          <cell r="I1065" t="str">
            <v>RAZEM</v>
          </cell>
        </row>
        <row r="1066">
          <cell r="A1066" t="str">
            <v>FIRMA grup i kont</v>
          </cell>
          <cell r="B1066" t="str">
            <v>X225</v>
          </cell>
          <cell r="C1066" t="str">
            <v>P</v>
          </cell>
          <cell r="D1066">
            <v>710023.1905794252</v>
          </cell>
          <cell r="E1066" t="str">
            <v>PRZYPIS_MIES_WYK</v>
          </cell>
          <cell r="F1066" t="str">
            <v>PLAN</v>
          </cell>
          <cell r="G1066" t="str">
            <v>09</v>
          </cell>
          <cell r="H1066" t="str">
            <v>PKK</v>
          </cell>
          <cell r="I1066" t="str">
            <v>RAZEM</v>
          </cell>
        </row>
        <row r="1067">
          <cell r="A1067" t="str">
            <v>FIRMA grup i kont</v>
          </cell>
          <cell r="B1067" t="str">
            <v>X225</v>
          </cell>
          <cell r="C1067" t="str">
            <v>P</v>
          </cell>
          <cell r="D1067">
            <v>9314.032000000001</v>
          </cell>
          <cell r="E1067" t="str">
            <v>PRZYPIS_MIES_WYK</v>
          </cell>
          <cell r="F1067" t="str">
            <v>PLAN</v>
          </cell>
          <cell r="G1067" t="str">
            <v>09</v>
          </cell>
          <cell r="H1067" t="str">
            <v>PSA</v>
          </cell>
          <cell r="I1067" t="str">
            <v>RAZEM</v>
          </cell>
        </row>
        <row r="1068">
          <cell r="A1068" t="str">
            <v>FIRMA grup i kont</v>
          </cell>
          <cell r="B1068" t="str">
            <v>X225</v>
          </cell>
          <cell r="C1068" t="str">
            <v>P</v>
          </cell>
          <cell r="D1068">
            <v>832469.7497602539</v>
          </cell>
          <cell r="E1068" t="str">
            <v>PRZYPIS_MIES_WYK</v>
          </cell>
          <cell r="F1068" t="str">
            <v>PLAN</v>
          </cell>
          <cell r="G1068" t="str">
            <v>10</v>
          </cell>
          <cell r="H1068" t="str">
            <v>PKK</v>
          </cell>
          <cell r="I1068" t="str">
            <v>RAZEM</v>
          </cell>
        </row>
        <row r="1069">
          <cell r="A1069" t="str">
            <v>FIRMA grup i kont</v>
          </cell>
          <cell r="B1069" t="str">
            <v>X225</v>
          </cell>
          <cell r="C1069" t="str">
            <v>P</v>
          </cell>
          <cell r="D1069">
            <v>9192.036000000002</v>
          </cell>
          <cell r="E1069" t="str">
            <v>PRZYPIS_MIES_WYK</v>
          </cell>
          <cell r="F1069" t="str">
            <v>PLAN</v>
          </cell>
          <cell r="G1069" t="str">
            <v>10</v>
          </cell>
          <cell r="H1069" t="str">
            <v>PSA</v>
          </cell>
          <cell r="I1069" t="str">
            <v>RAZEM</v>
          </cell>
        </row>
        <row r="1070">
          <cell r="A1070" t="str">
            <v>FIRMA grup i kont</v>
          </cell>
          <cell r="B1070" t="str">
            <v>X225</v>
          </cell>
          <cell r="C1070" t="str">
            <v>P</v>
          </cell>
          <cell r="D1070">
            <v>623202.8767711835</v>
          </cell>
          <cell r="E1070" t="str">
            <v>PRZYPIS_MIES_WYK</v>
          </cell>
          <cell r="F1070" t="str">
            <v>PLAN</v>
          </cell>
          <cell r="G1070" t="str">
            <v>11</v>
          </cell>
          <cell r="H1070" t="str">
            <v>PKK</v>
          </cell>
          <cell r="I1070" t="str">
            <v>RAZEM</v>
          </cell>
        </row>
        <row r="1071">
          <cell r="A1071" t="str">
            <v>FIRMA grup i kont</v>
          </cell>
          <cell r="B1071" t="str">
            <v>X225</v>
          </cell>
          <cell r="C1071" t="str">
            <v>P</v>
          </cell>
          <cell r="D1071">
            <v>9070.04</v>
          </cell>
          <cell r="E1071" t="str">
            <v>PRZYPIS_MIES_WYK</v>
          </cell>
          <cell r="F1071" t="str">
            <v>PLAN</v>
          </cell>
          <cell r="G1071" t="str">
            <v>11</v>
          </cell>
          <cell r="H1071" t="str">
            <v>PSA</v>
          </cell>
          <cell r="I1071" t="str">
            <v>RAZEM</v>
          </cell>
        </row>
        <row r="1072">
          <cell r="A1072" t="str">
            <v>FIRMA grup i kont</v>
          </cell>
          <cell r="B1072" t="str">
            <v>X225</v>
          </cell>
          <cell r="C1072" t="str">
            <v>P</v>
          </cell>
          <cell r="D1072">
            <v>620914.2164944119</v>
          </cell>
          <cell r="E1072" t="str">
            <v>PRZYPIS_MIES_WYK</v>
          </cell>
          <cell r="F1072" t="str">
            <v>PLAN</v>
          </cell>
          <cell r="G1072" t="str">
            <v>12</v>
          </cell>
          <cell r="H1072" t="str">
            <v>PKK</v>
          </cell>
          <cell r="I1072" t="str">
            <v>RAZEM</v>
          </cell>
        </row>
        <row r="1073">
          <cell r="A1073" t="str">
            <v>FIRMA grup i kont</v>
          </cell>
          <cell r="B1073" t="str">
            <v>X225</v>
          </cell>
          <cell r="C1073" t="str">
            <v>P</v>
          </cell>
          <cell r="D1073">
            <v>8948.044</v>
          </cell>
          <cell r="E1073" t="str">
            <v>PRZYPIS_MIES_WYK</v>
          </cell>
          <cell r="F1073" t="str">
            <v>PLAN</v>
          </cell>
          <cell r="G1073" t="str">
            <v>12</v>
          </cell>
          <cell r="H1073" t="str">
            <v>PSA</v>
          </cell>
          <cell r="I1073" t="str">
            <v>RAZEM</v>
          </cell>
        </row>
        <row r="1074">
          <cell r="A1074" t="str">
            <v>FIRMA grup i kont</v>
          </cell>
          <cell r="B1074" t="str">
            <v>X225</v>
          </cell>
          <cell r="C1074" t="str">
            <v>P</v>
          </cell>
          <cell r="D1074">
            <v>1262949.3</v>
          </cell>
          <cell r="E1074" t="str">
            <v>PRZYPIS_MIES_WYK</v>
          </cell>
          <cell r="F1074" t="str">
            <v>PROGNOZA</v>
          </cell>
          <cell r="G1074" t="str">
            <v>10</v>
          </cell>
          <cell r="H1074" t="str">
            <v>PKK</v>
          </cell>
          <cell r="I1074" t="str">
            <v>RAZEM</v>
          </cell>
        </row>
        <row r="1075">
          <cell r="A1075" t="str">
            <v>FIRMA grup i kont</v>
          </cell>
          <cell r="B1075" t="str">
            <v>X225</v>
          </cell>
          <cell r="C1075" t="str">
            <v>P</v>
          </cell>
          <cell r="D1075">
            <v>2327.5</v>
          </cell>
          <cell r="E1075" t="str">
            <v>PRZYPIS_MIES_WYK</v>
          </cell>
          <cell r="F1075" t="str">
            <v>PROGNOZA</v>
          </cell>
          <cell r="G1075" t="str">
            <v>10</v>
          </cell>
          <cell r="H1075" t="str">
            <v>PSA</v>
          </cell>
          <cell r="I1075" t="str">
            <v>RAZEM</v>
          </cell>
        </row>
        <row r="1076">
          <cell r="A1076" t="str">
            <v>FIRMA grup i kont</v>
          </cell>
          <cell r="B1076" t="str">
            <v>X225</v>
          </cell>
          <cell r="C1076" t="str">
            <v>P</v>
          </cell>
          <cell r="D1076">
            <v>891711.0665</v>
          </cell>
          <cell r="E1076" t="str">
            <v>PRZYPIS_MIES_WYK</v>
          </cell>
          <cell r="F1076" t="str">
            <v>PROGNOZA</v>
          </cell>
          <cell r="G1076" t="str">
            <v>11</v>
          </cell>
          <cell r="H1076" t="str">
            <v>PKK</v>
          </cell>
          <cell r="I1076" t="str">
            <v>RAZEM</v>
          </cell>
        </row>
        <row r="1077">
          <cell r="A1077" t="str">
            <v>FIRMA grup i kont</v>
          </cell>
          <cell r="B1077" t="str">
            <v>X225</v>
          </cell>
          <cell r="C1077" t="str">
            <v>P</v>
          </cell>
          <cell r="D1077">
            <v>2275</v>
          </cell>
          <cell r="E1077" t="str">
            <v>PRZYPIS_MIES_WYK</v>
          </cell>
          <cell r="F1077" t="str">
            <v>PROGNOZA</v>
          </cell>
          <cell r="G1077" t="str">
            <v>11</v>
          </cell>
          <cell r="H1077" t="str">
            <v>PSA</v>
          </cell>
          <cell r="I1077" t="str">
            <v>RAZEM</v>
          </cell>
        </row>
        <row r="1078">
          <cell r="A1078" t="str">
            <v>FIRMA grup i kont</v>
          </cell>
          <cell r="B1078" t="str">
            <v>X225</v>
          </cell>
          <cell r="C1078" t="str">
            <v>P</v>
          </cell>
          <cell r="D1078">
            <v>831375.1476999999</v>
          </cell>
          <cell r="E1078" t="str">
            <v>PRZYPIS_MIES_WYK</v>
          </cell>
          <cell r="F1078" t="str">
            <v>PROGNOZA</v>
          </cell>
          <cell r="G1078" t="str">
            <v>12</v>
          </cell>
          <cell r="H1078" t="str">
            <v>PKK</v>
          </cell>
          <cell r="I1078" t="str">
            <v>RAZEM</v>
          </cell>
        </row>
        <row r="1079">
          <cell r="A1079" t="str">
            <v>FIRMA grup i kont</v>
          </cell>
          <cell r="B1079" t="str">
            <v>X225</v>
          </cell>
          <cell r="C1079" t="str">
            <v>P</v>
          </cell>
          <cell r="D1079">
            <v>2222.5</v>
          </cell>
          <cell r="E1079" t="str">
            <v>PRZYPIS_MIES_WYK</v>
          </cell>
          <cell r="F1079" t="str">
            <v>PROGNOZA</v>
          </cell>
          <cell r="G1079" t="str">
            <v>12</v>
          </cell>
          <cell r="H1079" t="str">
            <v>PSA</v>
          </cell>
          <cell r="I1079" t="str">
            <v>RAZEM</v>
          </cell>
        </row>
        <row r="1080">
          <cell r="A1080" t="str">
            <v>FIRMA grup i kont</v>
          </cell>
          <cell r="B1080" t="str">
            <v>X225</v>
          </cell>
          <cell r="C1080" t="str">
            <v>P</v>
          </cell>
          <cell r="D1080">
            <v>2314377.92</v>
          </cell>
          <cell r="E1080" t="str">
            <v>PRZYPIS_MIES_WYK</v>
          </cell>
          <cell r="F1080" t="str">
            <v>WYK_POP</v>
          </cell>
          <cell r="G1080" t="str">
            <v>01</v>
          </cell>
          <cell r="H1080" t="str">
            <v>PKK</v>
          </cell>
          <cell r="I1080" t="str">
            <v>RAZEM</v>
          </cell>
        </row>
        <row r="1081">
          <cell r="A1081" t="str">
            <v>FIRMA grup i kont</v>
          </cell>
          <cell r="B1081" t="str">
            <v>X225</v>
          </cell>
          <cell r="C1081" t="str">
            <v>P</v>
          </cell>
          <cell r="D1081">
            <v>56579</v>
          </cell>
          <cell r="E1081" t="str">
            <v>PRZYPIS_MIES_WYK</v>
          </cell>
          <cell r="F1081" t="str">
            <v>WYK_POP</v>
          </cell>
          <cell r="G1081" t="str">
            <v>01</v>
          </cell>
          <cell r="H1081" t="str">
            <v>PSA</v>
          </cell>
          <cell r="I1081" t="str">
            <v>RAZEM</v>
          </cell>
        </row>
        <row r="1082">
          <cell r="A1082" t="str">
            <v>FIRMA grup i kont</v>
          </cell>
          <cell r="B1082" t="str">
            <v>X225</v>
          </cell>
          <cell r="C1082" t="str">
            <v>P</v>
          </cell>
          <cell r="D1082">
            <v>1285937.04</v>
          </cell>
          <cell r="E1082" t="str">
            <v>PRZYPIS_MIES_WYK</v>
          </cell>
          <cell r="F1082" t="str">
            <v>WYK_POP</v>
          </cell>
          <cell r="G1082" t="str">
            <v>02</v>
          </cell>
          <cell r="H1082" t="str">
            <v>PKK</v>
          </cell>
          <cell r="I1082" t="str">
            <v>RAZEM</v>
          </cell>
        </row>
        <row r="1083">
          <cell r="A1083" t="str">
            <v>FIRMA grup i kont</v>
          </cell>
          <cell r="B1083" t="str">
            <v>X225</v>
          </cell>
          <cell r="C1083" t="str">
            <v>P</v>
          </cell>
          <cell r="D1083">
            <v>45234.5</v>
          </cell>
          <cell r="E1083" t="str">
            <v>PRZYPIS_MIES_WYK</v>
          </cell>
          <cell r="F1083" t="str">
            <v>WYK_POP</v>
          </cell>
          <cell r="G1083" t="str">
            <v>02</v>
          </cell>
          <cell r="H1083" t="str">
            <v>PSA</v>
          </cell>
          <cell r="I1083" t="str">
            <v>RAZEM</v>
          </cell>
        </row>
        <row r="1084">
          <cell r="A1084" t="str">
            <v>FIRMA grup i kont</v>
          </cell>
          <cell r="B1084" t="str">
            <v>X225</v>
          </cell>
          <cell r="C1084" t="str">
            <v>P</v>
          </cell>
          <cell r="D1084">
            <v>877141.3399999961</v>
          </cell>
          <cell r="E1084" t="str">
            <v>PRZYPIS_MIES_WYK</v>
          </cell>
          <cell r="F1084" t="str">
            <v>WYK_POP</v>
          </cell>
          <cell r="G1084" t="str">
            <v>03</v>
          </cell>
          <cell r="H1084" t="str">
            <v>PKK</v>
          </cell>
          <cell r="I1084" t="str">
            <v>RAZEM</v>
          </cell>
        </row>
        <row r="1085">
          <cell r="A1085" t="str">
            <v>FIRMA grup i kont</v>
          </cell>
          <cell r="B1085" t="str">
            <v>X225</v>
          </cell>
          <cell r="C1085" t="str">
            <v>P</v>
          </cell>
          <cell r="D1085">
            <v>45273.7</v>
          </cell>
          <cell r="E1085" t="str">
            <v>PRZYPIS_MIES_WYK</v>
          </cell>
          <cell r="F1085" t="str">
            <v>WYK_POP</v>
          </cell>
          <cell r="G1085" t="str">
            <v>03</v>
          </cell>
          <cell r="H1085" t="str">
            <v>PSA</v>
          </cell>
          <cell r="I1085" t="str">
            <v>RAZEM</v>
          </cell>
        </row>
        <row r="1086">
          <cell r="A1086" t="str">
            <v>FIRMA grup i kont</v>
          </cell>
          <cell r="B1086" t="str">
            <v>X225</v>
          </cell>
          <cell r="C1086" t="str">
            <v>P</v>
          </cell>
          <cell r="D1086">
            <v>2466711.51</v>
          </cell>
          <cell r="E1086" t="str">
            <v>PRZYPIS_MIES_WYK</v>
          </cell>
          <cell r="F1086" t="str">
            <v>WYK_POP</v>
          </cell>
          <cell r="G1086" t="str">
            <v>04</v>
          </cell>
          <cell r="H1086" t="str">
            <v>PKK</v>
          </cell>
          <cell r="I1086" t="str">
            <v>RAZEM</v>
          </cell>
        </row>
        <row r="1087">
          <cell r="A1087" t="str">
            <v>FIRMA grup i kont</v>
          </cell>
          <cell r="B1087" t="str">
            <v>X225</v>
          </cell>
          <cell r="C1087" t="str">
            <v>P</v>
          </cell>
          <cell r="D1087">
            <v>29975.5</v>
          </cell>
          <cell r="E1087" t="str">
            <v>PRZYPIS_MIES_WYK</v>
          </cell>
          <cell r="F1087" t="str">
            <v>WYK_POP</v>
          </cell>
          <cell r="G1087" t="str">
            <v>04</v>
          </cell>
          <cell r="H1087" t="str">
            <v>PSA</v>
          </cell>
          <cell r="I1087" t="str">
            <v>RAZEM</v>
          </cell>
        </row>
        <row r="1088">
          <cell r="A1088" t="str">
            <v>FIRMA grup i kont</v>
          </cell>
          <cell r="B1088" t="str">
            <v>X225</v>
          </cell>
          <cell r="C1088" t="str">
            <v>P</v>
          </cell>
          <cell r="D1088">
            <v>1308586.28</v>
          </cell>
          <cell r="E1088" t="str">
            <v>PRZYPIS_MIES_WYK</v>
          </cell>
          <cell r="F1088" t="str">
            <v>WYK_POP</v>
          </cell>
          <cell r="G1088" t="str">
            <v>05</v>
          </cell>
          <cell r="H1088" t="str">
            <v>PKK</v>
          </cell>
          <cell r="I1088" t="str">
            <v>RAZEM</v>
          </cell>
        </row>
        <row r="1089">
          <cell r="A1089" t="str">
            <v>FIRMA grup i kont</v>
          </cell>
          <cell r="B1089" t="str">
            <v>X225</v>
          </cell>
          <cell r="C1089" t="str">
            <v>P</v>
          </cell>
          <cell r="D1089">
            <v>36196.4</v>
          </cell>
          <cell r="E1089" t="str">
            <v>PRZYPIS_MIES_WYK</v>
          </cell>
          <cell r="F1089" t="str">
            <v>WYK_POP</v>
          </cell>
          <cell r="G1089" t="str">
            <v>05</v>
          </cell>
          <cell r="H1089" t="str">
            <v>PSA</v>
          </cell>
          <cell r="I1089" t="str">
            <v>RAZEM</v>
          </cell>
        </row>
        <row r="1090">
          <cell r="A1090" t="str">
            <v>FIRMA grup i kont</v>
          </cell>
          <cell r="B1090" t="str">
            <v>X225</v>
          </cell>
          <cell r="C1090" t="str">
            <v>P</v>
          </cell>
          <cell r="D1090">
            <v>1169928.5</v>
          </cell>
          <cell r="E1090" t="str">
            <v>PRZYPIS_MIES_WYK</v>
          </cell>
          <cell r="F1090" t="str">
            <v>WYK_POP</v>
          </cell>
          <cell r="G1090" t="str">
            <v>06</v>
          </cell>
          <cell r="H1090" t="str">
            <v>PKK</v>
          </cell>
          <cell r="I1090" t="str">
            <v>RAZEM</v>
          </cell>
        </row>
        <row r="1091">
          <cell r="A1091" t="str">
            <v>FIRMA grup i kont</v>
          </cell>
          <cell r="B1091" t="str">
            <v>X225</v>
          </cell>
          <cell r="C1091" t="str">
            <v>P</v>
          </cell>
          <cell r="D1091">
            <v>38962.5</v>
          </cell>
          <cell r="E1091" t="str">
            <v>PRZYPIS_MIES_WYK</v>
          </cell>
          <cell r="F1091" t="str">
            <v>WYK_POP</v>
          </cell>
          <cell r="G1091" t="str">
            <v>06</v>
          </cell>
          <cell r="H1091" t="str">
            <v>PSA</v>
          </cell>
          <cell r="I1091" t="str">
            <v>RAZEM</v>
          </cell>
        </row>
        <row r="1092">
          <cell r="A1092" t="str">
            <v>FIRMA grup i kont</v>
          </cell>
          <cell r="B1092" t="str">
            <v>X225</v>
          </cell>
          <cell r="C1092" t="str">
            <v>P</v>
          </cell>
          <cell r="D1092">
            <v>1613246.95</v>
          </cell>
          <cell r="E1092" t="str">
            <v>PRZYPIS_MIES_WYK</v>
          </cell>
          <cell r="F1092" t="str">
            <v>WYK_POP</v>
          </cell>
          <cell r="G1092" t="str">
            <v>07</v>
          </cell>
          <cell r="H1092" t="str">
            <v>PKK</v>
          </cell>
          <cell r="I1092" t="str">
            <v>RAZEM</v>
          </cell>
        </row>
        <row r="1093">
          <cell r="A1093" t="str">
            <v>FIRMA grup i kont</v>
          </cell>
          <cell r="B1093" t="str">
            <v>X225</v>
          </cell>
          <cell r="C1093" t="str">
            <v>P</v>
          </cell>
          <cell r="D1093">
            <v>34745.6</v>
          </cell>
          <cell r="E1093" t="str">
            <v>PRZYPIS_MIES_WYK</v>
          </cell>
          <cell r="F1093" t="str">
            <v>WYK_POP</v>
          </cell>
          <cell r="G1093" t="str">
            <v>07</v>
          </cell>
          <cell r="H1093" t="str">
            <v>PSA</v>
          </cell>
          <cell r="I1093" t="str">
            <v>RAZEM</v>
          </cell>
        </row>
        <row r="1094">
          <cell r="A1094" t="str">
            <v>FIRMA grup i kont</v>
          </cell>
          <cell r="B1094" t="str">
            <v>X225</v>
          </cell>
          <cell r="C1094" t="str">
            <v>P</v>
          </cell>
          <cell r="D1094">
            <v>994546.45</v>
          </cell>
          <cell r="E1094" t="str">
            <v>PRZYPIS_MIES_WYK</v>
          </cell>
          <cell r="F1094" t="str">
            <v>WYK_POP</v>
          </cell>
          <cell r="G1094" t="str">
            <v>08</v>
          </cell>
          <cell r="H1094" t="str">
            <v>PKK</v>
          </cell>
          <cell r="I1094" t="str">
            <v>RAZEM</v>
          </cell>
        </row>
        <row r="1095">
          <cell r="A1095" t="str">
            <v>FIRMA grup i kont</v>
          </cell>
          <cell r="B1095" t="str">
            <v>X225</v>
          </cell>
          <cell r="C1095" t="str">
            <v>P</v>
          </cell>
          <cell r="D1095">
            <v>34771.8</v>
          </cell>
          <cell r="E1095" t="str">
            <v>PRZYPIS_MIES_WYK</v>
          </cell>
          <cell r="F1095" t="str">
            <v>WYK_POP</v>
          </cell>
          <cell r="G1095" t="str">
            <v>08</v>
          </cell>
          <cell r="H1095" t="str">
            <v>PSA</v>
          </cell>
          <cell r="I1095" t="str">
            <v>RAZEM</v>
          </cell>
        </row>
        <row r="1096">
          <cell r="A1096" t="str">
            <v>FIRMA grup i kont</v>
          </cell>
          <cell r="B1096" t="str">
            <v>X225</v>
          </cell>
          <cell r="C1096" t="str">
            <v>P</v>
          </cell>
          <cell r="D1096">
            <v>1034291.31</v>
          </cell>
          <cell r="E1096" t="str">
            <v>PRZYPIS_MIES_WYK</v>
          </cell>
          <cell r="F1096" t="str">
            <v>WYK_POP</v>
          </cell>
          <cell r="G1096" t="str">
            <v>09</v>
          </cell>
          <cell r="H1096" t="str">
            <v>PKK</v>
          </cell>
          <cell r="I1096" t="str">
            <v>RAZEM</v>
          </cell>
        </row>
        <row r="1097">
          <cell r="A1097" t="str">
            <v>FIRMA grup i kont</v>
          </cell>
          <cell r="B1097" t="str">
            <v>X225</v>
          </cell>
          <cell r="C1097" t="str">
            <v>P</v>
          </cell>
          <cell r="D1097">
            <v>41538.49999999992</v>
          </cell>
          <cell r="E1097" t="str">
            <v>PRZYPIS_MIES_WYK</v>
          </cell>
          <cell r="F1097" t="str">
            <v>WYK_POP</v>
          </cell>
          <cell r="G1097" t="str">
            <v>09</v>
          </cell>
          <cell r="H1097" t="str">
            <v>PSA</v>
          </cell>
          <cell r="I1097" t="str">
            <v>RAZEM</v>
          </cell>
        </row>
        <row r="1098">
          <cell r="A1098" t="str">
            <v>FIRMA grup i kont</v>
          </cell>
          <cell r="B1098" t="str">
            <v>X225</v>
          </cell>
          <cell r="C1098" t="str">
            <v>P</v>
          </cell>
          <cell r="D1098">
            <v>1040146.0290741137</v>
          </cell>
          <cell r="E1098" t="str">
            <v>SKL_PRZYPIS_WYK</v>
          </cell>
          <cell r="F1098" t="str">
            <v>PLAN</v>
          </cell>
          <cell r="G1098" t="str">
            <v>01</v>
          </cell>
          <cell r="H1098" t="str">
            <v>PKK</v>
          </cell>
          <cell r="I1098" t="str">
            <v>RAZEM</v>
          </cell>
        </row>
        <row r="1099">
          <cell r="A1099" t="str">
            <v>FIRMA grup i kont</v>
          </cell>
          <cell r="B1099" t="str">
            <v>X225</v>
          </cell>
          <cell r="C1099" t="str">
            <v>P</v>
          </cell>
          <cell r="D1099">
            <v>10290</v>
          </cell>
          <cell r="E1099" t="str">
            <v>SKL_PRZYPIS_WYK</v>
          </cell>
          <cell r="F1099" t="str">
            <v>PLAN</v>
          </cell>
          <cell r="G1099" t="str">
            <v>01</v>
          </cell>
          <cell r="H1099" t="str">
            <v>PSA</v>
          </cell>
          <cell r="I1099" t="str">
            <v>RAZEM</v>
          </cell>
        </row>
        <row r="1100">
          <cell r="A1100" t="str">
            <v>FIRMA grup i kont</v>
          </cell>
          <cell r="B1100" t="str">
            <v>X225</v>
          </cell>
          <cell r="C1100" t="str">
            <v>P</v>
          </cell>
          <cell r="D1100">
            <v>1830512.553033459</v>
          </cell>
          <cell r="E1100" t="str">
            <v>SKL_PRZYPIS_WYK</v>
          </cell>
          <cell r="F1100" t="str">
            <v>PLAN</v>
          </cell>
          <cell r="G1100" t="str">
            <v>02</v>
          </cell>
          <cell r="H1100" t="str">
            <v>PKK</v>
          </cell>
          <cell r="I1100" t="str">
            <v>RAZEM</v>
          </cell>
        </row>
        <row r="1101">
          <cell r="A1101" t="str">
            <v>FIRMA grup i kont</v>
          </cell>
          <cell r="B1101" t="str">
            <v>X225</v>
          </cell>
          <cell r="C1101" t="str">
            <v>P</v>
          </cell>
          <cell r="D1101">
            <v>20458.004</v>
          </cell>
          <cell r="E1101" t="str">
            <v>SKL_PRZYPIS_WYK</v>
          </cell>
          <cell r="F1101" t="str">
            <v>PLAN</v>
          </cell>
          <cell r="G1101" t="str">
            <v>02</v>
          </cell>
          <cell r="H1101" t="str">
            <v>PSA</v>
          </cell>
          <cell r="I1101" t="str">
            <v>RAZEM</v>
          </cell>
        </row>
        <row r="1102">
          <cell r="A1102" t="str">
            <v>FIRMA grup i kont</v>
          </cell>
          <cell r="B1102" t="str">
            <v>X225</v>
          </cell>
          <cell r="C1102" t="str">
            <v>P</v>
          </cell>
          <cell r="D1102">
            <v>2575587.5378553513</v>
          </cell>
          <cell r="E1102" t="str">
            <v>SKL_PRZYPIS_WYK</v>
          </cell>
          <cell r="F1102" t="str">
            <v>PLAN</v>
          </cell>
          <cell r="G1102" t="str">
            <v>03</v>
          </cell>
          <cell r="H1102" t="str">
            <v>PKK</v>
          </cell>
          <cell r="I1102" t="str">
            <v>RAZEM</v>
          </cell>
        </row>
        <row r="1103">
          <cell r="A1103" t="str">
            <v>FIRMA grup i kont</v>
          </cell>
          <cell r="B1103" t="str">
            <v>X225</v>
          </cell>
          <cell r="C1103" t="str">
            <v>P</v>
          </cell>
          <cell r="D1103">
            <v>30504.012000000002</v>
          </cell>
          <cell r="E1103" t="str">
            <v>SKL_PRZYPIS_WYK</v>
          </cell>
          <cell r="F1103" t="str">
            <v>PLAN</v>
          </cell>
          <cell r="G1103" t="str">
            <v>03</v>
          </cell>
          <cell r="H1103" t="str">
            <v>PSA</v>
          </cell>
          <cell r="I1103" t="str">
            <v>RAZEM</v>
          </cell>
        </row>
        <row r="1104">
          <cell r="A1104" t="str">
            <v>FIRMA grup i kont</v>
          </cell>
          <cell r="B1104" t="str">
            <v>X225</v>
          </cell>
          <cell r="C1104" t="str">
            <v>P</v>
          </cell>
          <cell r="D1104">
            <v>3560420.059401673</v>
          </cell>
          <cell r="E1104" t="str">
            <v>SKL_PRZYPIS_WYK</v>
          </cell>
          <cell r="F1104" t="str">
            <v>PLAN</v>
          </cell>
          <cell r="G1104" t="str">
            <v>04</v>
          </cell>
          <cell r="H1104" t="str">
            <v>PKK</v>
          </cell>
          <cell r="I1104" t="str">
            <v>RAZEM</v>
          </cell>
        </row>
        <row r="1105">
          <cell r="A1105" t="str">
            <v>FIRMA grup i kont</v>
          </cell>
          <cell r="B1105" t="str">
            <v>X225</v>
          </cell>
          <cell r="C1105" t="str">
            <v>P</v>
          </cell>
          <cell r="D1105">
            <v>40428.024000000005</v>
          </cell>
          <cell r="E1105" t="str">
            <v>SKL_PRZYPIS_WYK</v>
          </cell>
          <cell r="F1105" t="str">
            <v>PLAN</v>
          </cell>
          <cell r="G1105" t="str">
            <v>04</v>
          </cell>
          <cell r="H1105" t="str">
            <v>PSA</v>
          </cell>
          <cell r="I1105" t="str">
            <v>RAZEM</v>
          </cell>
        </row>
        <row r="1106">
          <cell r="A1106" t="str">
            <v>FIRMA grup i kont</v>
          </cell>
          <cell r="B1106" t="str">
            <v>X225</v>
          </cell>
          <cell r="C1106" t="str">
            <v>P</v>
          </cell>
          <cell r="D1106">
            <v>4370116.337547141</v>
          </cell>
          <cell r="E1106" t="str">
            <v>SKL_PRZYPIS_WYK</v>
          </cell>
          <cell r="F1106" t="str">
            <v>PLAN</v>
          </cell>
          <cell r="G1106" t="str">
            <v>05</v>
          </cell>
          <cell r="H1106" t="str">
            <v>PKK</v>
          </cell>
          <cell r="I1106" t="str">
            <v>RAZEM</v>
          </cell>
        </row>
        <row r="1107">
          <cell r="A1107" t="str">
            <v>FIRMA grup i kont</v>
          </cell>
          <cell r="B1107" t="str">
            <v>X225</v>
          </cell>
          <cell r="C1107" t="str">
            <v>P</v>
          </cell>
          <cell r="D1107">
            <v>50230.04</v>
          </cell>
          <cell r="E1107" t="str">
            <v>SKL_PRZYPIS_WYK</v>
          </cell>
          <cell r="F1107" t="str">
            <v>PLAN</v>
          </cell>
          <cell r="G1107" t="str">
            <v>05</v>
          </cell>
          <cell r="H1107" t="str">
            <v>PSA</v>
          </cell>
          <cell r="I1107" t="str">
            <v>RAZEM</v>
          </cell>
        </row>
        <row r="1108">
          <cell r="A1108" t="str">
            <v>FIRMA grup i kont</v>
          </cell>
          <cell r="B1108" t="str">
            <v>X225</v>
          </cell>
          <cell r="C1108" t="str">
            <v>P</v>
          </cell>
          <cell r="D1108">
            <v>5092894.20626559</v>
          </cell>
          <cell r="E1108" t="str">
            <v>SKL_PRZYPIS_WYK</v>
          </cell>
          <cell r="F1108" t="str">
            <v>PLAN</v>
          </cell>
          <cell r="G1108" t="str">
            <v>06</v>
          </cell>
          <cell r="H1108" t="str">
            <v>PKK</v>
          </cell>
          <cell r="I1108" t="str">
            <v>RAZEM</v>
          </cell>
        </row>
        <row r="1109">
          <cell r="A1109" t="str">
            <v>FIRMA grup i kont</v>
          </cell>
          <cell r="B1109" t="str">
            <v>X225</v>
          </cell>
          <cell r="C1109" t="str">
            <v>P</v>
          </cell>
          <cell r="D1109">
            <v>59910.06</v>
          </cell>
          <cell r="E1109" t="str">
            <v>SKL_PRZYPIS_WYK</v>
          </cell>
          <cell r="F1109" t="str">
            <v>PLAN</v>
          </cell>
          <cell r="G1109" t="str">
            <v>06</v>
          </cell>
          <cell r="H1109" t="str">
            <v>PSA</v>
          </cell>
          <cell r="I1109" t="str">
            <v>RAZEM</v>
          </cell>
        </row>
        <row r="1110">
          <cell r="A1110" t="str">
            <v>FIRMA grup i kont</v>
          </cell>
          <cell r="B1110" t="str">
            <v>X225</v>
          </cell>
          <cell r="C1110" t="str">
            <v>P</v>
          </cell>
          <cell r="D1110">
            <v>5995419.961614731</v>
          </cell>
          <cell r="E1110" t="str">
            <v>SKL_PRZYPIS_WYK</v>
          </cell>
          <cell r="F1110" t="str">
            <v>PLAN</v>
          </cell>
          <cell r="G1110" t="str">
            <v>07</v>
          </cell>
          <cell r="H1110" t="str">
            <v>PKK</v>
          </cell>
          <cell r="I1110" t="str">
            <v>RAZEM</v>
          </cell>
        </row>
        <row r="1111">
          <cell r="A1111" t="str">
            <v>FIRMA grup i kont</v>
          </cell>
          <cell r="B1111" t="str">
            <v>X225</v>
          </cell>
          <cell r="C1111" t="str">
            <v>P</v>
          </cell>
          <cell r="D1111">
            <v>69468.084</v>
          </cell>
          <cell r="E1111" t="str">
            <v>SKL_PRZYPIS_WYK</v>
          </cell>
          <cell r="F1111" t="str">
            <v>PLAN</v>
          </cell>
          <cell r="G1111" t="str">
            <v>07</v>
          </cell>
          <cell r="H1111" t="str">
            <v>PSA</v>
          </cell>
          <cell r="I1111" t="str">
            <v>RAZEM</v>
          </cell>
        </row>
        <row r="1112">
          <cell r="A1112" t="str">
            <v>FIRMA grup i kont</v>
          </cell>
          <cell r="B1112" t="str">
            <v>X225</v>
          </cell>
          <cell r="C1112" t="str">
            <v>P</v>
          </cell>
          <cell r="D1112">
            <v>6650546.9367418215</v>
          </cell>
          <cell r="E1112" t="str">
            <v>SKL_PRZYPIS_WYK</v>
          </cell>
          <cell r="F1112" t="str">
            <v>PLAN</v>
          </cell>
          <cell r="G1112" t="str">
            <v>08</v>
          </cell>
          <cell r="H1112" t="str">
            <v>PKK</v>
          </cell>
          <cell r="I1112" t="str">
            <v>RAZEM</v>
          </cell>
        </row>
        <row r="1113">
          <cell r="A1113" t="str">
            <v>FIRMA grup i kont</v>
          </cell>
          <cell r="B1113" t="str">
            <v>X225</v>
          </cell>
          <cell r="C1113" t="str">
            <v>P</v>
          </cell>
          <cell r="D1113">
            <v>78904.11200000001</v>
          </cell>
          <cell r="E1113" t="str">
            <v>SKL_PRZYPIS_WYK</v>
          </cell>
          <cell r="F1113" t="str">
            <v>PLAN</v>
          </cell>
          <cell r="G1113" t="str">
            <v>08</v>
          </cell>
          <cell r="H1113" t="str">
            <v>PSA</v>
          </cell>
          <cell r="I1113" t="str">
            <v>RAZEM</v>
          </cell>
        </row>
        <row r="1114">
          <cell r="A1114" t="str">
            <v>FIRMA grup i kont</v>
          </cell>
          <cell r="B1114" t="str">
            <v>X225</v>
          </cell>
          <cell r="C1114" t="str">
            <v>P</v>
          </cell>
          <cell r="D1114">
            <v>7360570.127321247</v>
          </cell>
          <cell r="E1114" t="str">
            <v>SKL_PRZYPIS_WYK</v>
          </cell>
          <cell r="F1114" t="str">
            <v>PLAN</v>
          </cell>
          <cell r="G1114" t="str">
            <v>09</v>
          </cell>
          <cell r="H1114" t="str">
            <v>PKK</v>
          </cell>
          <cell r="I1114" t="str">
            <v>RAZEM</v>
          </cell>
        </row>
        <row r="1115">
          <cell r="A1115" t="str">
            <v>FIRMA grup i kont</v>
          </cell>
          <cell r="B1115" t="str">
            <v>X225</v>
          </cell>
          <cell r="C1115" t="str">
            <v>P</v>
          </cell>
          <cell r="D1115">
            <v>88218.144</v>
          </cell>
          <cell r="E1115" t="str">
            <v>SKL_PRZYPIS_WYK</v>
          </cell>
          <cell r="F1115" t="str">
            <v>PLAN</v>
          </cell>
          <cell r="G1115" t="str">
            <v>09</v>
          </cell>
          <cell r="H1115" t="str">
            <v>PSA</v>
          </cell>
          <cell r="I1115" t="str">
            <v>RAZEM</v>
          </cell>
        </row>
        <row r="1116">
          <cell r="A1116" t="str">
            <v>FIRMA grup i kont</v>
          </cell>
          <cell r="B1116" t="str">
            <v>X225</v>
          </cell>
          <cell r="C1116" t="str">
            <v>P</v>
          </cell>
          <cell r="D1116">
            <v>8193039.8770815</v>
          </cell>
          <cell r="E1116" t="str">
            <v>SKL_PRZYPIS_WYK</v>
          </cell>
          <cell r="F1116" t="str">
            <v>PLAN</v>
          </cell>
          <cell r="G1116" t="str">
            <v>10</v>
          </cell>
          <cell r="H1116" t="str">
            <v>PKK</v>
          </cell>
          <cell r="I1116" t="str">
            <v>RAZEM</v>
          </cell>
        </row>
        <row r="1117">
          <cell r="A1117" t="str">
            <v>FIRMA grup i kont</v>
          </cell>
          <cell r="B1117" t="str">
            <v>X225</v>
          </cell>
          <cell r="C1117" t="str">
            <v>P</v>
          </cell>
          <cell r="D1117">
            <v>97410.18</v>
          </cell>
          <cell r="E1117" t="str">
            <v>SKL_PRZYPIS_WYK</v>
          </cell>
          <cell r="F1117" t="str">
            <v>PLAN</v>
          </cell>
          <cell r="G1117" t="str">
            <v>10</v>
          </cell>
          <cell r="H1117" t="str">
            <v>PSA</v>
          </cell>
          <cell r="I1117" t="str">
            <v>RAZEM</v>
          </cell>
        </row>
        <row r="1118">
          <cell r="A1118" t="str">
            <v>FIRMA grup i kont</v>
          </cell>
          <cell r="B1118" t="str">
            <v>X225</v>
          </cell>
          <cell r="C1118" t="str">
            <v>P</v>
          </cell>
          <cell r="D1118">
            <v>8816242.753852684</v>
          </cell>
          <cell r="E1118" t="str">
            <v>SKL_PRZYPIS_WYK</v>
          </cell>
          <cell r="F1118" t="str">
            <v>PLAN</v>
          </cell>
          <cell r="G1118" t="str">
            <v>11</v>
          </cell>
          <cell r="H1118" t="str">
            <v>PKK</v>
          </cell>
          <cell r="I1118" t="str">
            <v>RAZEM</v>
          </cell>
        </row>
        <row r="1119">
          <cell r="A1119" t="str">
            <v>FIRMA grup i kont</v>
          </cell>
          <cell r="B1119" t="str">
            <v>X225</v>
          </cell>
          <cell r="C1119" t="str">
            <v>P</v>
          </cell>
          <cell r="D1119">
            <v>106480.22</v>
          </cell>
          <cell r="E1119" t="str">
            <v>SKL_PRZYPIS_WYK</v>
          </cell>
          <cell r="F1119" t="str">
            <v>PLAN</v>
          </cell>
          <cell r="G1119" t="str">
            <v>11</v>
          </cell>
          <cell r="H1119" t="str">
            <v>PSA</v>
          </cell>
          <cell r="I1119" t="str">
            <v>RAZEM</v>
          </cell>
        </row>
        <row r="1120">
          <cell r="A1120" t="str">
            <v>FIRMA grup i kont</v>
          </cell>
          <cell r="B1120" t="str">
            <v>X225</v>
          </cell>
          <cell r="C1120" t="str">
            <v>P</v>
          </cell>
          <cell r="D1120">
            <v>9437156.970347097</v>
          </cell>
          <cell r="E1120" t="str">
            <v>SKL_PRZYPIS_WYK</v>
          </cell>
          <cell r="F1120" t="str">
            <v>PLAN</v>
          </cell>
          <cell r="G1120" t="str">
            <v>12</v>
          </cell>
          <cell r="H1120" t="str">
            <v>PKK</v>
          </cell>
          <cell r="I1120" t="str">
            <v>RAZEM</v>
          </cell>
        </row>
        <row r="1121">
          <cell r="A1121" t="str">
            <v>FIRMA grup i kont</v>
          </cell>
          <cell r="B1121" t="str">
            <v>X225</v>
          </cell>
          <cell r="C1121" t="str">
            <v>P</v>
          </cell>
          <cell r="D1121">
            <v>115428.26400000001</v>
          </cell>
          <cell r="E1121" t="str">
            <v>SKL_PRZYPIS_WYK</v>
          </cell>
          <cell r="F1121" t="str">
            <v>PLAN</v>
          </cell>
          <cell r="G1121" t="str">
            <v>12</v>
          </cell>
          <cell r="H1121" t="str">
            <v>PSA</v>
          </cell>
          <cell r="I1121" t="str">
            <v>RAZEM</v>
          </cell>
        </row>
        <row r="1122">
          <cell r="A1122" t="str">
            <v>FIRMA grup i kont</v>
          </cell>
          <cell r="B1122" t="str">
            <v>X225</v>
          </cell>
          <cell r="C1122" t="str">
            <v>P</v>
          </cell>
          <cell r="D1122">
            <v>14327716.599999983</v>
          </cell>
          <cell r="E1122" t="str">
            <v>SKL_PRZYPIS_WYK</v>
          </cell>
          <cell r="F1122" t="str">
            <v>PROGNOZA</v>
          </cell>
          <cell r="G1122" t="str">
            <v>10</v>
          </cell>
          <cell r="H1122" t="str">
            <v>PKK</v>
          </cell>
          <cell r="I1122" t="str">
            <v>RAZEM</v>
          </cell>
        </row>
        <row r="1123">
          <cell r="A1123" t="str">
            <v>FIRMA grup i kont</v>
          </cell>
          <cell r="B1123" t="str">
            <v>X225</v>
          </cell>
          <cell r="C1123" t="str">
            <v>P</v>
          </cell>
          <cell r="D1123">
            <v>365605</v>
          </cell>
          <cell r="E1123" t="str">
            <v>SKL_PRZYPIS_WYK</v>
          </cell>
          <cell r="F1123" t="str">
            <v>PROGNOZA</v>
          </cell>
          <cell r="G1123" t="str">
            <v>10</v>
          </cell>
          <cell r="H1123" t="str">
            <v>PSA</v>
          </cell>
          <cell r="I1123" t="str">
            <v>RAZEM</v>
          </cell>
        </row>
        <row r="1124">
          <cell r="A1124" t="str">
            <v>FIRMA grup i kont</v>
          </cell>
          <cell r="B1124" t="str">
            <v>X225</v>
          </cell>
          <cell r="C1124" t="str">
            <v>P</v>
          </cell>
          <cell r="D1124">
            <v>15219427.666499978</v>
          </cell>
          <cell r="E1124" t="str">
            <v>SKL_PRZYPIS_WYK</v>
          </cell>
          <cell r="F1124" t="str">
            <v>PROGNOZA</v>
          </cell>
          <cell r="G1124" t="str">
            <v>11</v>
          </cell>
          <cell r="H1124" t="str">
            <v>PKK</v>
          </cell>
          <cell r="I1124" t="str">
            <v>RAZEM</v>
          </cell>
        </row>
        <row r="1125">
          <cell r="A1125" t="str">
            <v>FIRMA grup i kont</v>
          </cell>
          <cell r="B1125" t="str">
            <v>X225</v>
          </cell>
          <cell r="C1125" t="str">
            <v>P</v>
          </cell>
          <cell r="D1125">
            <v>367880</v>
          </cell>
          <cell r="E1125" t="str">
            <v>SKL_PRZYPIS_WYK</v>
          </cell>
          <cell r="F1125" t="str">
            <v>PROGNOZA</v>
          </cell>
          <cell r="G1125" t="str">
            <v>11</v>
          </cell>
          <cell r="H1125" t="str">
            <v>PSA</v>
          </cell>
          <cell r="I1125" t="str">
            <v>RAZEM</v>
          </cell>
        </row>
        <row r="1126">
          <cell r="A1126" t="str">
            <v>FIRMA grup i kont</v>
          </cell>
          <cell r="B1126" t="str">
            <v>X225</v>
          </cell>
          <cell r="C1126" t="str">
            <v>P</v>
          </cell>
          <cell r="D1126">
            <v>16050802.814199978</v>
          </cell>
          <cell r="E1126" t="str">
            <v>SKL_PRZYPIS_WYK</v>
          </cell>
          <cell r="F1126" t="str">
            <v>PROGNOZA</v>
          </cell>
          <cell r="G1126" t="str">
            <v>12</v>
          </cell>
          <cell r="H1126" t="str">
            <v>PKK</v>
          </cell>
          <cell r="I1126" t="str">
            <v>RAZEM</v>
          </cell>
        </row>
        <row r="1127">
          <cell r="A1127" t="str">
            <v>FIRMA grup i kont</v>
          </cell>
          <cell r="B1127" t="str">
            <v>X225</v>
          </cell>
          <cell r="C1127" t="str">
            <v>P</v>
          </cell>
          <cell r="D1127">
            <v>370102.5</v>
          </cell>
          <cell r="E1127" t="str">
            <v>SKL_PRZYPIS_WYK</v>
          </cell>
          <cell r="F1127" t="str">
            <v>PROGNOZA</v>
          </cell>
          <cell r="G1127" t="str">
            <v>12</v>
          </cell>
          <cell r="H1127" t="str">
            <v>PSA</v>
          </cell>
          <cell r="I1127" t="str">
            <v>RAZEM</v>
          </cell>
        </row>
        <row r="1128">
          <cell r="A1128" t="str">
            <v>FIRMA grup i kont</v>
          </cell>
          <cell r="B1128" t="str">
            <v>X225</v>
          </cell>
          <cell r="C1128" t="str">
            <v>P</v>
          </cell>
          <cell r="D1128">
            <v>2314377.92</v>
          </cell>
          <cell r="E1128" t="str">
            <v>SKL_PRZYPIS_WYK</v>
          </cell>
          <cell r="F1128" t="str">
            <v>WYK_POP</v>
          </cell>
          <cell r="G1128" t="str">
            <v>01</v>
          </cell>
          <cell r="H1128" t="str">
            <v>PKK</v>
          </cell>
          <cell r="I1128" t="str">
            <v>RAZEM</v>
          </cell>
        </row>
        <row r="1129">
          <cell r="A1129" t="str">
            <v>FIRMA grup i kont</v>
          </cell>
          <cell r="B1129" t="str">
            <v>X225</v>
          </cell>
          <cell r="C1129" t="str">
            <v>P</v>
          </cell>
          <cell r="D1129">
            <v>56579</v>
          </cell>
          <cell r="E1129" t="str">
            <v>SKL_PRZYPIS_WYK</v>
          </cell>
          <cell r="F1129" t="str">
            <v>WYK_POP</v>
          </cell>
          <cell r="G1129" t="str">
            <v>01</v>
          </cell>
          <cell r="H1129" t="str">
            <v>PSA</v>
          </cell>
          <cell r="I1129" t="str">
            <v>RAZEM</v>
          </cell>
        </row>
        <row r="1130">
          <cell r="A1130" t="str">
            <v>FIRMA grup i kont</v>
          </cell>
          <cell r="B1130" t="str">
            <v>X225</v>
          </cell>
          <cell r="C1130" t="str">
            <v>P</v>
          </cell>
          <cell r="D1130">
            <v>3600314.96</v>
          </cell>
          <cell r="E1130" t="str">
            <v>SKL_PRZYPIS_WYK</v>
          </cell>
          <cell r="F1130" t="str">
            <v>WYK_POP</v>
          </cell>
          <cell r="G1130" t="str">
            <v>02</v>
          </cell>
          <cell r="H1130" t="str">
            <v>PKK</v>
          </cell>
          <cell r="I1130" t="str">
            <v>RAZEM</v>
          </cell>
        </row>
        <row r="1131">
          <cell r="A1131" t="str">
            <v>FIRMA grup i kont</v>
          </cell>
          <cell r="B1131" t="str">
            <v>X225</v>
          </cell>
          <cell r="C1131" t="str">
            <v>P</v>
          </cell>
          <cell r="D1131">
            <v>101813.5</v>
          </cell>
          <cell r="E1131" t="str">
            <v>SKL_PRZYPIS_WYK</v>
          </cell>
          <cell r="F1131" t="str">
            <v>WYK_POP</v>
          </cell>
          <cell r="G1131" t="str">
            <v>02</v>
          </cell>
          <cell r="H1131" t="str">
            <v>PSA</v>
          </cell>
          <cell r="I1131" t="str">
            <v>RAZEM</v>
          </cell>
        </row>
        <row r="1132">
          <cell r="A1132" t="str">
            <v>FIRMA grup i kont</v>
          </cell>
          <cell r="B1132" t="str">
            <v>X225</v>
          </cell>
          <cell r="C1132" t="str">
            <v>P</v>
          </cell>
          <cell r="D1132">
            <v>4477456.3</v>
          </cell>
          <cell r="E1132" t="str">
            <v>SKL_PRZYPIS_WYK</v>
          </cell>
          <cell r="F1132" t="str">
            <v>WYK_POP</v>
          </cell>
          <cell r="G1132" t="str">
            <v>03</v>
          </cell>
          <cell r="H1132" t="str">
            <v>PKK</v>
          </cell>
          <cell r="I1132" t="str">
            <v>RAZEM</v>
          </cell>
        </row>
        <row r="1133">
          <cell r="A1133" t="str">
            <v>FIRMA grup i kont</v>
          </cell>
          <cell r="B1133" t="str">
            <v>X225</v>
          </cell>
          <cell r="C1133" t="str">
            <v>P</v>
          </cell>
          <cell r="D1133">
            <v>147087.2</v>
          </cell>
          <cell r="E1133" t="str">
            <v>SKL_PRZYPIS_WYK</v>
          </cell>
          <cell r="F1133" t="str">
            <v>WYK_POP</v>
          </cell>
          <cell r="G1133" t="str">
            <v>03</v>
          </cell>
          <cell r="H1133" t="str">
            <v>PSA</v>
          </cell>
          <cell r="I1133" t="str">
            <v>RAZEM</v>
          </cell>
        </row>
        <row r="1134">
          <cell r="A1134" t="str">
            <v>FIRMA grup i kont</v>
          </cell>
          <cell r="B1134" t="str">
            <v>X225</v>
          </cell>
          <cell r="C1134" t="str">
            <v>P</v>
          </cell>
          <cell r="D1134">
            <v>6944167.810000001</v>
          </cell>
          <cell r="E1134" t="str">
            <v>SKL_PRZYPIS_WYK</v>
          </cell>
          <cell r="F1134" t="str">
            <v>WYK_POP</v>
          </cell>
          <cell r="G1134" t="str">
            <v>04</v>
          </cell>
          <cell r="H1134" t="str">
            <v>PKK</v>
          </cell>
          <cell r="I1134" t="str">
            <v>RAZEM</v>
          </cell>
        </row>
        <row r="1135">
          <cell r="A1135" t="str">
            <v>FIRMA grup i kont</v>
          </cell>
          <cell r="B1135" t="str">
            <v>X225</v>
          </cell>
          <cell r="C1135" t="str">
            <v>P</v>
          </cell>
          <cell r="D1135">
            <v>177062.7</v>
          </cell>
          <cell r="E1135" t="str">
            <v>SKL_PRZYPIS_WYK</v>
          </cell>
          <cell r="F1135" t="str">
            <v>WYK_POP</v>
          </cell>
          <cell r="G1135" t="str">
            <v>04</v>
          </cell>
          <cell r="H1135" t="str">
            <v>PSA</v>
          </cell>
          <cell r="I1135" t="str">
            <v>RAZEM</v>
          </cell>
        </row>
        <row r="1136">
          <cell r="A1136" t="str">
            <v>FIRMA grup i kont</v>
          </cell>
          <cell r="B1136" t="str">
            <v>X225</v>
          </cell>
          <cell r="C1136" t="str">
            <v>P</v>
          </cell>
          <cell r="D1136">
            <v>8252754.090000002</v>
          </cell>
          <cell r="E1136" t="str">
            <v>SKL_PRZYPIS_WYK</v>
          </cell>
          <cell r="F1136" t="str">
            <v>WYK_POP</v>
          </cell>
          <cell r="G1136" t="str">
            <v>05</v>
          </cell>
          <cell r="H1136" t="str">
            <v>PKK</v>
          </cell>
          <cell r="I1136" t="str">
            <v>RAZEM</v>
          </cell>
        </row>
        <row r="1137">
          <cell r="A1137" t="str">
            <v>FIRMA grup i kont</v>
          </cell>
          <cell r="B1137" t="str">
            <v>X225</v>
          </cell>
          <cell r="C1137" t="str">
            <v>P</v>
          </cell>
          <cell r="D1137">
            <v>213259.1</v>
          </cell>
          <cell r="E1137" t="str">
            <v>SKL_PRZYPIS_WYK</v>
          </cell>
          <cell r="F1137" t="str">
            <v>WYK_POP</v>
          </cell>
          <cell r="G1137" t="str">
            <v>05</v>
          </cell>
          <cell r="H1137" t="str">
            <v>PSA</v>
          </cell>
          <cell r="I1137" t="str">
            <v>RAZEM</v>
          </cell>
        </row>
        <row r="1138">
          <cell r="A1138" t="str">
            <v>FIRMA grup i kont</v>
          </cell>
          <cell r="B1138" t="str">
            <v>X225</v>
          </cell>
          <cell r="C1138" t="str">
            <v>P</v>
          </cell>
          <cell r="D1138">
            <v>9422682.589999998</v>
          </cell>
          <cell r="E1138" t="str">
            <v>SKL_PRZYPIS_WYK</v>
          </cell>
          <cell r="F1138" t="str">
            <v>WYK_POP</v>
          </cell>
          <cell r="G1138" t="str">
            <v>06</v>
          </cell>
          <cell r="H1138" t="str">
            <v>PKK</v>
          </cell>
          <cell r="I1138" t="str">
            <v>RAZEM</v>
          </cell>
        </row>
        <row r="1139">
          <cell r="A1139" t="str">
            <v>FIRMA grup i kont</v>
          </cell>
          <cell r="B1139" t="str">
            <v>X225</v>
          </cell>
          <cell r="C1139" t="str">
            <v>P</v>
          </cell>
          <cell r="D1139">
            <v>252221.6</v>
          </cell>
          <cell r="E1139" t="str">
            <v>SKL_PRZYPIS_WYK</v>
          </cell>
          <cell r="F1139" t="str">
            <v>WYK_POP</v>
          </cell>
          <cell r="G1139" t="str">
            <v>06</v>
          </cell>
          <cell r="H1139" t="str">
            <v>PSA</v>
          </cell>
          <cell r="I1139" t="str">
            <v>RAZEM</v>
          </cell>
        </row>
        <row r="1140">
          <cell r="A1140" t="str">
            <v>FIRMA grup i kont</v>
          </cell>
          <cell r="B1140" t="str">
            <v>X225</v>
          </cell>
          <cell r="C1140" t="str">
            <v>P</v>
          </cell>
          <cell r="D1140">
            <v>11035929.54</v>
          </cell>
          <cell r="E1140" t="str">
            <v>SKL_PRZYPIS_WYK</v>
          </cell>
          <cell r="F1140" t="str">
            <v>WYK_POP</v>
          </cell>
          <cell r="G1140" t="str">
            <v>07</v>
          </cell>
          <cell r="H1140" t="str">
            <v>PKK</v>
          </cell>
          <cell r="I1140" t="str">
            <v>RAZEM</v>
          </cell>
        </row>
        <row r="1141">
          <cell r="A1141" t="str">
            <v>FIRMA grup i kont</v>
          </cell>
          <cell r="B1141" t="str">
            <v>X225</v>
          </cell>
          <cell r="C1141" t="str">
            <v>P</v>
          </cell>
          <cell r="D1141">
            <v>286967.2</v>
          </cell>
          <cell r="E1141" t="str">
            <v>SKL_PRZYPIS_WYK</v>
          </cell>
          <cell r="F1141" t="str">
            <v>WYK_POP</v>
          </cell>
          <cell r="G1141" t="str">
            <v>07</v>
          </cell>
          <cell r="H1141" t="str">
            <v>PSA</v>
          </cell>
          <cell r="I1141" t="str">
            <v>RAZEM</v>
          </cell>
        </row>
        <row r="1142">
          <cell r="A1142" t="str">
            <v>FIRMA grup i kont</v>
          </cell>
          <cell r="B1142" t="str">
            <v>X225</v>
          </cell>
          <cell r="C1142" t="str">
            <v>P</v>
          </cell>
          <cell r="D1142">
            <v>12030475.99</v>
          </cell>
          <cell r="E1142" t="str">
            <v>SKL_PRZYPIS_WYK</v>
          </cell>
          <cell r="F1142" t="str">
            <v>WYK_POP</v>
          </cell>
          <cell r="G1142" t="str">
            <v>08</v>
          </cell>
          <cell r="H1142" t="str">
            <v>PKK</v>
          </cell>
          <cell r="I1142" t="str">
            <v>RAZEM</v>
          </cell>
        </row>
        <row r="1143">
          <cell r="A1143" t="str">
            <v>FIRMA grup i kont</v>
          </cell>
          <cell r="B1143" t="str">
            <v>X225</v>
          </cell>
          <cell r="C1143" t="str">
            <v>P</v>
          </cell>
          <cell r="D1143">
            <v>321739</v>
          </cell>
          <cell r="E1143" t="str">
            <v>SKL_PRZYPIS_WYK</v>
          </cell>
          <cell r="F1143" t="str">
            <v>WYK_POP</v>
          </cell>
          <cell r="G1143" t="str">
            <v>08</v>
          </cell>
          <cell r="H1143" t="str">
            <v>PSA</v>
          </cell>
          <cell r="I1143" t="str">
            <v>RAZEM</v>
          </cell>
        </row>
        <row r="1144">
          <cell r="A1144" t="str">
            <v>FIRMA grup i kont</v>
          </cell>
          <cell r="B1144" t="str">
            <v>X225</v>
          </cell>
          <cell r="C1144" t="str">
            <v>P</v>
          </cell>
          <cell r="D1144">
            <v>13064767.300000006</v>
          </cell>
          <cell r="E1144" t="str">
            <v>SKL_PRZYPIS_WYK</v>
          </cell>
          <cell r="F1144" t="str">
            <v>WYK_POP</v>
          </cell>
          <cell r="G1144" t="str">
            <v>09</v>
          </cell>
          <cell r="H1144" t="str">
            <v>PKK</v>
          </cell>
          <cell r="I1144" t="str">
            <v>RAZEM</v>
          </cell>
        </row>
        <row r="1145">
          <cell r="A1145" t="str">
            <v>FIRMA grup i kont</v>
          </cell>
          <cell r="B1145" t="str">
            <v>X225</v>
          </cell>
          <cell r="C1145" t="str">
            <v>P</v>
          </cell>
          <cell r="D1145">
            <v>363277.5</v>
          </cell>
          <cell r="E1145" t="str">
            <v>SKL_PRZYPIS_WYK</v>
          </cell>
          <cell r="F1145" t="str">
            <v>WYK_POP</v>
          </cell>
          <cell r="G1145" t="str">
            <v>09</v>
          </cell>
          <cell r="H1145" t="str">
            <v>PSA</v>
          </cell>
          <cell r="I1145" t="str">
            <v>RAZEM</v>
          </cell>
        </row>
        <row r="1146">
          <cell r="A1146" t="str">
            <v>FIRMA grup i kont</v>
          </cell>
          <cell r="B1146" t="str">
            <v>X225</v>
          </cell>
          <cell r="C1146" t="str">
            <v>P</v>
          </cell>
          <cell r="D1146">
            <v>12481752.348889364</v>
          </cell>
          <cell r="E1146" t="str">
            <v>SKL_ROCZNA_WYK</v>
          </cell>
          <cell r="F1146" t="str">
            <v>PLAN</v>
          </cell>
          <cell r="G1146" t="str">
            <v>01</v>
          </cell>
          <cell r="H1146" t="str">
            <v>PKK</v>
          </cell>
          <cell r="I1146" t="str">
            <v>RAZEM</v>
          </cell>
        </row>
        <row r="1147">
          <cell r="A1147" t="str">
            <v>FIRMA grup i kont</v>
          </cell>
          <cell r="B1147" t="str">
            <v>X225</v>
          </cell>
          <cell r="C1147" t="str">
            <v>P</v>
          </cell>
          <cell r="D1147">
            <v>123480</v>
          </cell>
          <cell r="E1147" t="str">
            <v>SKL_ROCZNA_WYK</v>
          </cell>
          <cell r="F1147" t="str">
            <v>PLAN</v>
          </cell>
          <cell r="G1147" t="str">
            <v>01</v>
          </cell>
          <cell r="H1147" t="str">
            <v>PSA</v>
          </cell>
          <cell r="I1147" t="str">
            <v>RAZEM</v>
          </cell>
        </row>
        <row r="1148">
          <cell r="A1148" t="str">
            <v>FIRMA grup i kont</v>
          </cell>
          <cell r="B1148" t="str">
            <v>X225</v>
          </cell>
          <cell r="C1148" t="str">
            <v>P</v>
          </cell>
          <cell r="D1148">
            <v>9484398.287512144</v>
          </cell>
          <cell r="E1148" t="str">
            <v>SKL_ROCZNA_WYK</v>
          </cell>
          <cell r="F1148" t="str">
            <v>PLAN</v>
          </cell>
          <cell r="G1148" t="str">
            <v>02</v>
          </cell>
          <cell r="H1148" t="str">
            <v>PKK</v>
          </cell>
          <cell r="I1148" t="str">
            <v>RAZEM</v>
          </cell>
        </row>
        <row r="1149">
          <cell r="A1149" t="str">
            <v>FIRMA grup i kont</v>
          </cell>
          <cell r="B1149" t="str">
            <v>X225</v>
          </cell>
          <cell r="C1149" t="str">
            <v>P</v>
          </cell>
          <cell r="D1149">
            <v>122016.04800000001</v>
          </cell>
          <cell r="E1149" t="str">
            <v>SKL_ROCZNA_WYK</v>
          </cell>
          <cell r="F1149" t="str">
            <v>PLAN</v>
          </cell>
          <cell r="G1149" t="str">
            <v>02</v>
          </cell>
          <cell r="H1149" t="str">
            <v>PSA</v>
          </cell>
          <cell r="I1149" t="str">
            <v>RAZEM</v>
          </cell>
        </row>
        <row r="1150">
          <cell r="A1150" t="str">
            <v>FIRMA grup i kont</v>
          </cell>
          <cell r="B1150" t="str">
            <v>X225</v>
          </cell>
          <cell r="C1150" t="str">
            <v>P</v>
          </cell>
          <cell r="D1150">
            <v>8940899.817862708</v>
          </cell>
          <cell r="E1150" t="str">
            <v>SKL_ROCZNA_WYK</v>
          </cell>
          <cell r="F1150" t="str">
            <v>PLAN</v>
          </cell>
          <cell r="G1150" t="str">
            <v>03</v>
          </cell>
          <cell r="H1150" t="str">
            <v>PKK</v>
          </cell>
          <cell r="I1150" t="str">
            <v>RAZEM</v>
          </cell>
        </row>
        <row r="1151">
          <cell r="A1151" t="str">
            <v>FIRMA grup i kont</v>
          </cell>
          <cell r="B1151" t="str">
            <v>X225</v>
          </cell>
          <cell r="C1151" t="str">
            <v>P</v>
          </cell>
          <cell r="D1151">
            <v>120552.09600000002</v>
          </cell>
          <cell r="E1151" t="str">
            <v>SKL_ROCZNA_WYK</v>
          </cell>
          <cell r="F1151" t="str">
            <v>PLAN</v>
          </cell>
          <cell r="G1151" t="str">
            <v>03</v>
          </cell>
          <cell r="H1151" t="str">
            <v>PSA</v>
          </cell>
          <cell r="I1151" t="str">
            <v>RAZEM</v>
          </cell>
        </row>
        <row r="1152">
          <cell r="A1152" t="str">
            <v>FIRMA grup i kont</v>
          </cell>
          <cell r="B1152" t="str">
            <v>X225</v>
          </cell>
          <cell r="C1152" t="str">
            <v>P</v>
          </cell>
          <cell r="D1152">
            <v>11817990.258555852</v>
          </cell>
          <cell r="E1152" t="str">
            <v>SKL_ROCZNA_WYK</v>
          </cell>
          <cell r="F1152" t="str">
            <v>PLAN</v>
          </cell>
          <cell r="G1152" t="str">
            <v>04</v>
          </cell>
          <cell r="H1152" t="str">
            <v>PKK</v>
          </cell>
          <cell r="I1152" t="str">
            <v>RAZEM</v>
          </cell>
        </row>
        <row r="1153">
          <cell r="A1153" t="str">
            <v>FIRMA grup i kont</v>
          </cell>
          <cell r="B1153" t="str">
            <v>X225</v>
          </cell>
          <cell r="C1153" t="str">
            <v>P</v>
          </cell>
          <cell r="D1153">
            <v>119088.144</v>
          </cell>
          <cell r="E1153" t="str">
            <v>SKL_ROCZNA_WYK</v>
          </cell>
          <cell r="F1153" t="str">
            <v>PLAN</v>
          </cell>
          <cell r="G1153" t="str">
            <v>04</v>
          </cell>
          <cell r="H1153" t="str">
            <v>PSA</v>
          </cell>
          <cell r="I1153" t="str">
            <v>RAZEM</v>
          </cell>
        </row>
        <row r="1154">
          <cell r="A1154" t="str">
            <v>FIRMA grup i kont</v>
          </cell>
          <cell r="B1154" t="str">
            <v>X225</v>
          </cell>
          <cell r="C1154" t="str">
            <v>P</v>
          </cell>
          <cell r="D1154">
            <v>9716355.337745631</v>
          </cell>
          <cell r="E1154" t="str">
            <v>SKL_ROCZNA_WYK</v>
          </cell>
          <cell r="F1154" t="str">
            <v>PLAN</v>
          </cell>
          <cell r="G1154" t="str">
            <v>05</v>
          </cell>
          <cell r="H1154" t="str">
            <v>PKK</v>
          </cell>
          <cell r="I1154" t="str">
            <v>RAZEM</v>
          </cell>
        </row>
        <row r="1155">
          <cell r="A1155" t="str">
            <v>FIRMA grup i kont</v>
          </cell>
          <cell r="B1155" t="str">
            <v>X225</v>
          </cell>
          <cell r="C1155" t="str">
            <v>P</v>
          </cell>
          <cell r="D1155">
            <v>117624.192</v>
          </cell>
          <cell r="E1155" t="str">
            <v>SKL_ROCZNA_WYK</v>
          </cell>
          <cell r="F1155" t="str">
            <v>PLAN</v>
          </cell>
          <cell r="G1155" t="str">
            <v>05</v>
          </cell>
          <cell r="H1155" t="str">
            <v>PSA</v>
          </cell>
          <cell r="I1155" t="str">
            <v>RAZEM</v>
          </cell>
        </row>
        <row r="1156">
          <cell r="A1156" t="str">
            <v>FIRMA grup i kont</v>
          </cell>
          <cell r="B1156" t="str">
            <v>X225</v>
          </cell>
          <cell r="C1156" t="str">
            <v>P</v>
          </cell>
          <cell r="D1156">
            <v>8673334.424621388</v>
          </cell>
          <cell r="E1156" t="str">
            <v>SKL_ROCZNA_WYK</v>
          </cell>
          <cell r="F1156" t="str">
            <v>PLAN</v>
          </cell>
          <cell r="G1156" t="str">
            <v>06</v>
          </cell>
          <cell r="H1156" t="str">
            <v>PKK</v>
          </cell>
          <cell r="I1156" t="str">
            <v>RAZEM</v>
          </cell>
        </row>
        <row r="1157">
          <cell r="A1157" t="str">
            <v>FIRMA grup i kont</v>
          </cell>
          <cell r="B1157" t="str">
            <v>X225</v>
          </cell>
          <cell r="C1157" t="str">
            <v>P</v>
          </cell>
          <cell r="D1157">
            <v>116160.24</v>
          </cell>
          <cell r="E1157" t="str">
            <v>SKL_ROCZNA_WYK</v>
          </cell>
          <cell r="F1157" t="str">
            <v>PLAN</v>
          </cell>
          <cell r="G1157" t="str">
            <v>06</v>
          </cell>
          <cell r="H1157" t="str">
            <v>PSA</v>
          </cell>
          <cell r="I1157" t="str">
            <v>RAZEM</v>
          </cell>
        </row>
        <row r="1158">
          <cell r="A1158" t="str">
            <v>FIRMA grup i kont</v>
          </cell>
          <cell r="B1158" t="str">
            <v>X225</v>
          </cell>
          <cell r="C1158" t="str">
            <v>P</v>
          </cell>
          <cell r="D1158">
            <v>10830309.064189686</v>
          </cell>
          <cell r="E1158" t="str">
            <v>SKL_ROCZNA_WYK</v>
          </cell>
          <cell r="F1158" t="str">
            <v>PLAN</v>
          </cell>
          <cell r="G1158" t="str">
            <v>07</v>
          </cell>
          <cell r="H1158" t="str">
            <v>PKK</v>
          </cell>
          <cell r="I1158" t="str">
            <v>RAZEM</v>
          </cell>
        </row>
        <row r="1159">
          <cell r="A1159" t="str">
            <v>FIRMA grup i kont</v>
          </cell>
          <cell r="B1159" t="str">
            <v>X225</v>
          </cell>
          <cell r="C1159" t="str">
            <v>P</v>
          </cell>
          <cell r="D1159">
            <v>114696.28800000002</v>
          </cell>
          <cell r="E1159" t="str">
            <v>SKL_ROCZNA_WYK</v>
          </cell>
          <cell r="F1159" t="str">
            <v>PLAN</v>
          </cell>
          <cell r="G1159" t="str">
            <v>07</v>
          </cell>
          <cell r="H1159" t="str">
            <v>PSA</v>
          </cell>
          <cell r="I1159" t="str">
            <v>RAZEM</v>
          </cell>
        </row>
        <row r="1160">
          <cell r="A1160" t="str">
            <v>FIRMA grup i kont</v>
          </cell>
          <cell r="B1160" t="str">
            <v>X225</v>
          </cell>
          <cell r="C1160" t="str">
            <v>P</v>
          </cell>
          <cell r="D1160">
            <v>7861523.701525078</v>
          </cell>
          <cell r="E1160" t="str">
            <v>SKL_ROCZNA_WYK</v>
          </cell>
          <cell r="F1160" t="str">
            <v>PLAN</v>
          </cell>
          <cell r="G1160" t="str">
            <v>08</v>
          </cell>
          <cell r="H1160" t="str">
            <v>PKK</v>
          </cell>
          <cell r="I1160" t="str">
            <v>RAZEM</v>
          </cell>
        </row>
        <row r="1161">
          <cell r="A1161" t="str">
            <v>FIRMA grup i kont</v>
          </cell>
          <cell r="B1161" t="str">
            <v>X225</v>
          </cell>
          <cell r="C1161" t="str">
            <v>P</v>
          </cell>
          <cell r="D1161">
            <v>113232.33600000001</v>
          </cell>
          <cell r="E1161" t="str">
            <v>SKL_ROCZNA_WYK</v>
          </cell>
          <cell r="F1161" t="str">
            <v>PLAN</v>
          </cell>
          <cell r="G1161" t="str">
            <v>08</v>
          </cell>
          <cell r="H1161" t="str">
            <v>PSA</v>
          </cell>
          <cell r="I1161" t="str">
            <v>RAZEM</v>
          </cell>
        </row>
        <row r="1162">
          <cell r="A1162" t="str">
            <v>FIRMA grup i kont</v>
          </cell>
          <cell r="B1162" t="str">
            <v>X225</v>
          </cell>
          <cell r="C1162" t="str">
            <v>P</v>
          </cell>
          <cell r="D1162">
            <v>8520278.286953103</v>
          </cell>
          <cell r="E1162" t="str">
            <v>SKL_ROCZNA_WYK</v>
          </cell>
          <cell r="F1162" t="str">
            <v>PLAN</v>
          </cell>
          <cell r="G1162" t="str">
            <v>09</v>
          </cell>
          <cell r="H1162" t="str">
            <v>PKK</v>
          </cell>
          <cell r="I1162" t="str">
            <v>RAZEM</v>
          </cell>
        </row>
        <row r="1163">
          <cell r="A1163" t="str">
            <v>FIRMA grup i kont</v>
          </cell>
          <cell r="B1163" t="str">
            <v>X225</v>
          </cell>
          <cell r="C1163" t="str">
            <v>P</v>
          </cell>
          <cell r="D1163">
            <v>111768.384</v>
          </cell>
          <cell r="E1163" t="str">
            <v>SKL_ROCZNA_WYK</v>
          </cell>
          <cell r="F1163" t="str">
            <v>PLAN</v>
          </cell>
          <cell r="G1163" t="str">
            <v>09</v>
          </cell>
          <cell r="H1163" t="str">
            <v>PSA</v>
          </cell>
          <cell r="I1163" t="str">
            <v>RAZEM</v>
          </cell>
        </row>
        <row r="1164">
          <cell r="A1164" t="str">
            <v>FIRMA grup i kont</v>
          </cell>
          <cell r="B1164" t="str">
            <v>X225</v>
          </cell>
          <cell r="C1164" t="str">
            <v>P</v>
          </cell>
          <cell r="D1164">
            <v>9989636.997123046</v>
          </cell>
          <cell r="E1164" t="str">
            <v>SKL_ROCZNA_WYK</v>
          </cell>
          <cell r="F1164" t="str">
            <v>PLAN</v>
          </cell>
          <cell r="G1164" t="str">
            <v>10</v>
          </cell>
          <cell r="H1164" t="str">
            <v>PKK</v>
          </cell>
          <cell r="I1164" t="str">
            <v>RAZEM</v>
          </cell>
        </row>
        <row r="1165">
          <cell r="A1165" t="str">
            <v>FIRMA grup i kont</v>
          </cell>
          <cell r="B1165" t="str">
            <v>X225</v>
          </cell>
          <cell r="C1165" t="str">
            <v>P</v>
          </cell>
          <cell r="D1165">
            <v>110304.43200000002</v>
          </cell>
          <cell r="E1165" t="str">
            <v>SKL_ROCZNA_WYK</v>
          </cell>
          <cell r="F1165" t="str">
            <v>PLAN</v>
          </cell>
          <cell r="G1165" t="str">
            <v>10</v>
          </cell>
          <cell r="H1165" t="str">
            <v>PSA</v>
          </cell>
          <cell r="I1165" t="str">
            <v>RAZEM</v>
          </cell>
        </row>
        <row r="1166">
          <cell r="A1166" t="str">
            <v>FIRMA grup i kont</v>
          </cell>
          <cell r="B1166" t="str">
            <v>X225</v>
          </cell>
          <cell r="C1166" t="str">
            <v>P</v>
          </cell>
          <cell r="D1166">
            <v>7478434.5212542005</v>
          </cell>
          <cell r="E1166" t="str">
            <v>SKL_ROCZNA_WYK</v>
          </cell>
          <cell r="F1166" t="str">
            <v>PLAN</v>
          </cell>
          <cell r="G1166" t="str">
            <v>11</v>
          </cell>
          <cell r="H1166" t="str">
            <v>PKK</v>
          </cell>
          <cell r="I1166" t="str">
            <v>RAZEM</v>
          </cell>
        </row>
        <row r="1167">
          <cell r="A1167" t="str">
            <v>FIRMA grup i kont</v>
          </cell>
          <cell r="B1167" t="str">
            <v>X225</v>
          </cell>
          <cell r="C1167" t="str">
            <v>P</v>
          </cell>
          <cell r="D1167">
            <v>108840.48</v>
          </cell>
          <cell r="E1167" t="str">
            <v>SKL_ROCZNA_WYK</v>
          </cell>
          <cell r="F1167" t="str">
            <v>PLAN</v>
          </cell>
          <cell r="G1167" t="str">
            <v>11</v>
          </cell>
          <cell r="H1167" t="str">
            <v>PSA</v>
          </cell>
          <cell r="I1167" t="str">
            <v>RAZEM</v>
          </cell>
        </row>
        <row r="1168">
          <cell r="A1168" t="str">
            <v>FIRMA grup i kont</v>
          </cell>
          <cell r="B1168" t="str">
            <v>X225</v>
          </cell>
          <cell r="C1168" t="str">
            <v>P</v>
          </cell>
          <cell r="D1168">
            <v>7450970.597932943</v>
          </cell>
          <cell r="E1168" t="str">
            <v>SKL_ROCZNA_WYK</v>
          </cell>
          <cell r="F1168" t="str">
            <v>PLAN</v>
          </cell>
          <cell r="G1168" t="str">
            <v>12</v>
          </cell>
          <cell r="H1168" t="str">
            <v>PKK</v>
          </cell>
          <cell r="I1168" t="str">
            <v>RAZEM</v>
          </cell>
        </row>
        <row r="1169">
          <cell r="A1169" t="str">
            <v>FIRMA grup i kont</v>
          </cell>
          <cell r="B1169" t="str">
            <v>X225</v>
          </cell>
          <cell r="C1169" t="str">
            <v>P</v>
          </cell>
          <cell r="D1169">
            <v>107376.528</v>
          </cell>
          <cell r="E1169" t="str">
            <v>SKL_ROCZNA_WYK</v>
          </cell>
          <cell r="F1169" t="str">
            <v>PLAN</v>
          </cell>
          <cell r="G1169" t="str">
            <v>12</v>
          </cell>
          <cell r="H1169" t="str">
            <v>PSA</v>
          </cell>
          <cell r="I1169" t="str">
            <v>RAZEM</v>
          </cell>
        </row>
        <row r="1170">
          <cell r="A1170" t="str">
            <v>FIRMA grup i kont</v>
          </cell>
          <cell r="B1170" t="str">
            <v>X225</v>
          </cell>
          <cell r="C1170" t="str">
            <v>P</v>
          </cell>
          <cell r="D1170">
            <v>15155391.599999985</v>
          </cell>
          <cell r="E1170" t="str">
            <v>SKL_ROCZNA_WYK</v>
          </cell>
          <cell r="F1170" t="str">
            <v>PROGNOZA</v>
          </cell>
          <cell r="G1170" t="str">
            <v>10</v>
          </cell>
          <cell r="H1170" t="str">
            <v>PKK</v>
          </cell>
          <cell r="I1170" t="str">
            <v>RAZEM</v>
          </cell>
        </row>
        <row r="1171">
          <cell r="A1171" t="str">
            <v>FIRMA grup i kont</v>
          </cell>
          <cell r="B1171" t="str">
            <v>X225</v>
          </cell>
          <cell r="C1171" t="str">
            <v>P</v>
          </cell>
          <cell r="D1171">
            <v>27930</v>
          </cell>
          <cell r="E1171" t="str">
            <v>SKL_ROCZNA_WYK</v>
          </cell>
          <cell r="F1171" t="str">
            <v>PROGNOZA</v>
          </cell>
          <cell r="G1171" t="str">
            <v>10</v>
          </cell>
          <cell r="H1171" t="str">
            <v>PSA</v>
          </cell>
          <cell r="I1171" t="str">
            <v>RAZEM</v>
          </cell>
        </row>
        <row r="1172">
          <cell r="A1172" t="str">
            <v>FIRMA grup i kont</v>
          </cell>
          <cell r="B1172" t="str">
            <v>X225</v>
          </cell>
          <cell r="C1172" t="str">
            <v>P</v>
          </cell>
          <cell r="D1172">
            <v>10700532.797999999</v>
          </cell>
          <cell r="E1172" t="str">
            <v>SKL_ROCZNA_WYK</v>
          </cell>
          <cell r="F1172" t="str">
            <v>PROGNOZA</v>
          </cell>
          <cell r="G1172" t="str">
            <v>11</v>
          </cell>
          <cell r="H1172" t="str">
            <v>PKK</v>
          </cell>
          <cell r="I1172" t="str">
            <v>RAZEM</v>
          </cell>
        </row>
        <row r="1173">
          <cell r="A1173" t="str">
            <v>FIRMA grup i kont</v>
          </cell>
          <cell r="B1173" t="str">
            <v>X225</v>
          </cell>
          <cell r="C1173" t="str">
            <v>P</v>
          </cell>
          <cell r="D1173">
            <v>27300</v>
          </cell>
          <cell r="E1173" t="str">
            <v>SKL_ROCZNA_WYK</v>
          </cell>
          <cell r="F1173" t="str">
            <v>PROGNOZA</v>
          </cell>
          <cell r="G1173" t="str">
            <v>11</v>
          </cell>
          <cell r="H1173" t="str">
            <v>PSA</v>
          </cell>
          <cell r="I1173" t="str">
            <v>RAZEM</v>
          </cell>
        </row>
        <row r="1174">
          <cell r="A1174" t="str">
            <v>FIRMA grup i kont</v>
          </cell>
          <cell r="B1174" t="str">
            <v>X225</v>
          </cell>
          <cell r="C1174" t="str">
            <v>P</v>
          </cell>
          <cell r="D1174">
            <v>9976501.7724</v>
          </cell>
          <cell r="E1174" t="str">
            <v>SKL_ROCZNA_WYK</v>
          </cell>
          <cell r="F1174" t="str">
            <v>PROGNOZA</v>
          </cell>
          <cell r="G1174" t="str">
            <v>12</v>
          </cell>
          <cell r="H1174" t="str">
            <v>PKK</v>
          </cell>
          <cell r="I1174" t="str">
            <v>RAZEM</v>
          </cell>
        </row>
        <row r="1175">
          <cell r="A1175" t="str">
            <v>FIRMA grup i kont</v>
          </cell>
          <cell r="B1175" t="str">
            <v>X225</v>
          </cell>
          <cell r="C1175" t="str">
            <v>P</v>
          </cell>
          <cell r="D1175">
            <v>26670</v>
          </cell>
          <cell r="E1175" t="str">
            <v>SKL_ROCZNA_WYK</v>
          </cell>
          <cell r="F1175" t="str">
            <v>PROGNOZA</v>
          </cell>
          <cell r="G1175" t="str">
            <v>12</v>
          </cell>
          <cell r="H1175" t="str">
            <v>PSA</v>
          </cell>
          <cell r="I1175" t="str">
            <v>RAZEM</v>
          </cell>
        </row>
        <row r="1176">
          <cell r="A1176" t="str">
            <v>FIRMA grup i kont</v>
          </cell>
          <cell r="B1176" t="str">
            <v>X325</v>
          </cell>
          <cell r="C1176" t="str">
            <v>S</v>
          </cell>
          <cell r="D1176">
            <v>12731</v>
          </cell>
          <cell r="E1176" t="str">
            <v>L_UBEZP</v>
          </cell>
          <cell r="F1176" t="str">
            <v>PLAN</v>
          </cell>
          <cell r="G1176" t="str">
            <v>01</v>
          </cell>
          <cell r="H1176" t="str">
            <v>POU</v>
          </cell>
          <cell r="I1176" t="str">
            <v>RAZEM</v>
          </cell>
        </row>
        <row r="1177">
          <cell r="A1177" t="str">
            <v>FIRMA grup i kont</v>
          </cell>
          <cell r="B1177" t="str">
            <v>X325</v>
          </cell>
          <cell r="C1177" t="str">
            <v>S</v>
          </cell>
          <cell r="D1177">
            <v>12570</v>
          </cell>
          <cell r="E1177" t="str">
            <v>L_UBEZP</v>
          </cell>
          <cell r="F1177" t="str">
            <v>PLAN</v>
          </cell>
          <cell r="G1177" t="str">
            <v>02</v>
          </cell>
          <cell r="H1177" t="str">
            <v>POU</v>
          </cell>
          <cell r="I1177" t="str">
            <v>RAZEM</v>
          </cell>
        </row>
        <row r="1178">
          <cell r="A1178" t="str">
            <v>FIRMA grup i kont</v>
          </cell>
          <cell r="B1178" t="str">
            <v>X325</v>
          </cell>
          <cell r="C1178" t="str">
            <v>S</v>
          </cell>
          <cell r="D1178">
            <v>12349</v>
          </cell>
          <cell r="E1178" t="str">
            <v>L_UBEZP</v>
          </cell>
          <cell r="F1178" t="str">
            <v>PLAN</v>
          </cell>
          <cell r="G1178" t="str">
            <v>03</v>
          </cell>
          <cell r="H1178" t="str">
            <v>POU</v>
          </cell>
          <cell r="I1178" t="str">
            <v>RAZEM</v>
          </cell>
        </row>
        <row r="1179">
          <cell r="A1179" t="str">
            <v>FIRMA grup i kont</v>
          </cell>
          <cell r="B1179" t="str">
            <v>X325</v>
          </cell>
          <cell r="C1179" t="str">
            <v>S</v>
          </cell>
          <cell r="D1179">
            <v>12195</v>
          </cell>
          <cell r="E1179" t="str">
            <v>L_UBEZP</v>
          </cell>
          <cell r="F1179" t="str">
            <v>PLAN</v>
          </cell>
          <cell r="G1179" t="str">
            <v>04</v>
          </cell>
          <cell r="H1179" t="str">
            <v>POU</v>
          </cell>
          <cell r="I1179" t="str">
            <v>RAZEM</v>
          </cell>
        </row>
        <row r="1180">
          <cell r="A1180" t="str">
            <v>FIRMA grup i kont</v>
          </cell>
          <cell r="B1180" t="str">
            <v>X325</v>
          </cell>
          <cell r="C1180" t="str">
            <v>S</v>
          </cell>
          <cell r="D1180">
            <v>12039</v>
          </cell>
          <cell r="E1180" t="str">
            <v>L_UBEZP</v>
          </cell>
          <cell r="F1180" t="str">
            <v>PLAN</v>
          </cell>
          <cell r="G1180" t="str">
            <v>05</v>
          </cell>
          <cell r="H1180" t="str">
            <v>POU</v>
          </cell>
          <cell r="I1180" t="str">
            <v>RAZEM</v>
          </cell>
        </row>
        <row r="1181">
          <cell r="A1181" t="str">
            <v>FIRMA grup i kont</v>
          </cell>
          <cell r="B1181" t="str">
            <v>X325</v>
          </cell>
          <cell r="C1181" t="str">
            <v>S</v>
          </cell>
          <cell r="D1181">
            <v>11913</v>
          </cell>
          <cell r="E1181" t="str">
            <v>L_UBEZP</v>
          </cell>
          <cell r="F1181" t="str">
            <v>PLAN</v>
          </cell>
          <cell r="G1181" t="str">
            <v>06</v>
          </cell>
          <cell r="H1181" t="str">
            <v>POU</v>
          </cell>
          <cell r="I1181" t="str">
            <v>RAZEM</v>
          </cell>
        </row>
        <row r="1182">
          <cell r="A1182" t="str">
            <v>FIRMA grup i kont</v>
          </cell>
          <cell r="B1182" t="str">
            <v>X325</v>
          </cell>
          <cell r="C1182" t="str">
            <v>S</v>
          </cell>
          <cell r="D1182">
            <v>11785</v>
          </cell>
          <cell r="E1182" t="str">
            <v>L_UBEZP</v>
          </cell>
          <cell r="F1182" t="str">
            <v>PLAN</v>
          </cell>
          <cell r="G1182" t="str">
            <v>07</v>
          </cell>
          <cell r="H1182" t="str">
            <v>POU</v>
          </cell>
          <cell r="I1182" t="str">
            <v>RAZEM</v>
          </cell>
        </row>
        <row r="1183">
          <cell r="A1183" t="str">
            <v>FIRMA grup i kont</v>
          </cell>
          <cell r="B1183" t="str">
            <v>X325</v>
          </cell>
          <cell r="C1183" t="str">
            <v>S</v>
          </cell>
          <cell r="D1183">
            <v>11661</v>
          </cell>
          <cell r="E1183" t="str">
            <v>L_UBEZP</v>
          </cell>
          <cell r="F1183" t="str">
            <v>PLAN</v>
          </cell>
          <cell r="G1183" t="str">
            <v>08</v>
          </cell>
          <cell r="H1183" t="str">
            <v>POU</v>
          </cell>
          <cell r="I1183" t="str">
            <v>RAZEM</v>
          </cell>
        </row>
        <row r="1184">
          <cell r="A1184" t="str">
            <v>FIRMA grup i kont</v>
          </cell>
          <cell r="B1184" t="str">
            <v>X325</v>
          </cell>
          <cell r="C1184" t="str">
            <v>S</v>
          </cell>
          <cell r="D1184">
            <v>11532</v>
          </cell>
          <cell r="E1184" t="str">
            <v>L_UBEZP</v>
          </cell>
          <cell r="F1184" t="str">
            <v>PLAN</v>
          </cell>
          <cell r="G1184" t="str">
            <v>09</v>
          </cell>
          <cell r="H1184" t="str">
            <v>POU</v>
          </cell>
          <cell r="I1184" t="str">
            <v>RAZEM</v>
          </cell>
        </row>
        <row r="1185">
          <cell r="A1185" t="str">
            <v>FIRMA grup i kont</v>
          </cell>
          <cell r="B1185" t="str">
            <v>X325</v>
          </cell>
          <cell r="C1185" t="str">
            <v>S</v>
          </cell>
          <cell r="D1185">
            <v>11410</v>
          </cell>
          <cell r="E1185" t="str">
            <v>L_UBEZP</v>
          </cell>
          <cell r="F1185" t="str">
            <v>PLAN</v>
          </cell>
          <cell r="G1185" t="str">
            <v>10</v>
          </cell>
          <cell r="H1185" t="str">
            <v>POU</v>
          </cell>
          <cell r="I1185" t="str">
            <v>RAZEM</v>
          </cell>
        </row>
        <row r="1186">
          <cell r="A1186" t="str">
            <v>FIRMA grup i kont</v>
          </cell>
          <cell r="B1186" t="str">
            <v>X325</v>
          </cell>
          <cell r="C1186" t="str">
            <v>S</v>
          </cell>
          <cell r="D1186">
            <v>11294</v>
          </cell>
          <cell r="E1186" t="str">
            <v>L_UBEZP</v>
          </cell>
          <cell r="F1186" t="str">
            <v>PLAN</v>
          </cell>
          <cell r="G1186" t="str">
            <v>11</v>
          </cell>
          <cell r="H1186" t="str">
            <v>POU</v>
          </cell>
          <cell r="I1186" t="str">
            <v>RAZEM</v>
          </cell>
        </row>
        <row r="1187">
          <cell r="A1187" t="str">
            <v>FIRMA grup i kont</v>
          </cell>
          <cell r="B1187" t="str">
            <v>X325</v>
          </cell>
          <cell r="C1187" t="str">
            <v>S</v>
          </cell>
          <cell r="D1187">
            <v>11171</v>
          </cell>
          <cell r="E1187" t="str">
            <v>L_UBEZP</v>
          </cell>
          <cell r="F1187" t="str">
            <v>PLAN</v>
          </cell>
          <cell r="G1187" t="str">
            <v>12</v>
          </cell>
          <cell r="H1187" t="str">
            <v>POU</v>
          </cell>
          <cell r="I1187" t="str">
            <v>RAZEM</v>
          </cell>
        </row>
        <row r="1188">
          <cell r="A1188" t="str">
            <v>FIRMA grup i kont</v>
          </cell>
          <cell r="B1188" t="str">
            <v>X325</v>
          </cell>
          <cell r="C1188" t="str">
            <v>S</v>
          </cell>
          <cell r="D1188">
            <v>13198</v>
          </cell>
          <cell r="E1188" t="str">
            <v>L_UBEZP</v>
          </cell>
          <cell r="F1188" t="str">
            <v>PROGNOZA</v>
          </cell>
          <cell r="G1188" t="str">
            <v>10</v>
          </cell>
          <cell r="H1188" t="str">
            <v>POU</v>
          </cell>
          <cell r="I1188" t="str">
            <v>RAZEM</v>
          </cell>
        </row>
        <row r="1189">
          <cell r="A1189" t="str">
            <v>FIRMA grup i kont</v>
          </cell>
          <cell r="B1189" t="str">
            <v>X325</v>
          </cell>
          <cell r="C1189" t="str">
            <v>S</v>
          </cell>
          <cell r="D1189">
            <v>13072</v>
          </cell>
          <cell r="E1189" t="str">
            <v>L_UBEZP</v>
          </cell>
          <cell r="F1189" t="str">
            <v>PROGNOZA</v>
          </cell>
          <cell r="G1189" t="str">
            <v>11</v>
          </cell>
          <cell r="H1189" t="str">
            <v>POU</v>
          </cell>
          <cell r="I1189" t="str">
            <v>RAZEM</v>
          </cell>
        </row>
        <row r="1190">
          <cell r="A1190" t="str">
            <v>FIRMA grup i kont</v>
          </cell>
          <cell r="B1190" t="str">
            <v>X325</v>
          </cell>
          <cell r="C1190" t="str">
            <v>S</v>
          </cell>
          <cell r="D1190">
            <v>12946</v>
          </cell>
          <cell r="E1190" t="str">
            <v>L_UBEZP</v>
          </cell>
          <cell r="F1190" t="str">
            <v>PROGNOZA</v>
          </cell>
          <cell r="G1190" t="str">
            <v>12</v>
          </cell>
          <cell r="H1190" t="str">
            <v>POU</v>
          </cell>
          <cell r="I1190" t="str">
            <v>RAZEM</v>
          </cell>
        </row>
        <row r="1191">
          <cell r="A1191" t="str">
            <v>FIRMA grup i kont</v>
          </cell>
          <cell r="B1191" t="str">
            <v>X325</v>
          </cell>
          <cell r="C1191" t="str">
            <v>S</v>
          </cell>
          <cell r="D1191">
            <v>14536</v>
          </cell>
          <cell r="E1191" t="str">
            <v>L_UBEZP</v>
          </cell>
          <cell r="F1191" t="str">
            <v>WYK_POP</v>
          </cell>
          <cell r="G1191" t="str">
            <v>01</v>
          </cell>
          <cell r="H1191" t="str">
            <v>POU</v>
          </cell>
          <cell r="I1191" t="str">
            <v>RAZEM</v>
          </cell>
        </row>
        <row r="1192">
          <cell r="A1192" t="str">
            <v>FIRMA grup i kont</v>
          </cell>
          <cell r="B1192" t="str">
            <v>X325</v>
          </cell>
          <cell r="C1192" t="str">
            <v>S</v>
          </cell>
          <cell r="D1192">
            <v>14225</v>
          </cell>
          <cell r="E1192" t="str">
            <v>L_UBEZP</v>
          </cell>
          <cell r="F1192" t="str">
            <v>WYK_POP</v>
          </cell>
          <cell r="G1192" t="str">
            <v>02</v>
          </cell>
          <cell r="H1192" t="str">
            <v>POU</v>
          </cell>
          <cell r="I1192" t="str">
            <v>RAZEM</v>
          </cell>
        </row>
        <row r="1193">
          <cell r="A1193" t="str">
            <v>FIRMA grup i kont</v>
          </cell>
          <cell r="B1193" t="str">
            <v>X325</v>
          </cell>
          <cell r="C1193" t="str">
            <v>S</v>
          </cell>
          <cell r="D1193">
            <v>13668</v>
          </cell>
          <cell r="E1193" t="str">
            <v>L_UBEZP</v>
          </cell>
          <cell r="F1193" t="str">
            <v>WYK_POP</v>
          </cell>
          <cell r="G1193" t="str">
            <v>03</v>
          </cell>
          <cell r="H1193" t="str">
            <v>POU</v>
          </cell>
          <cell r="I1193" t="str">
            <v>RAZEM</v>
          </cell>
        </row>
        <row r="1194">
          <cell r="A1194" t="str">
            <v>FIRMA grup i kont</v>
          </cell>
          <cell r="B1194" t="str">
            <v>X325</v>
          </cell>
          <cell r="C1194" t="str">
            <v>S</v>
          </cell>
          <cell r="D1194">
            <v>14155</v>
          </cell>
          <cell r="E1194" t="str">
            <v>L_UBEZP</v>
          </cell>
          <cell r="F1194" t="str">
            <v>WYK_POP</v>
          </cell>
          <cell r="G1194" t="str">
            <v>04</v>
          </cell>
          <cell r="H1194" t="str">
            <v>POU</v>
          </cell>
          <cell r="I1194" t="str">
            <v>RAZEM</v>
          </cell>
        </row>
        <row r="1195">
          <cell r="A1195" t="str">
            <v>FIRMA grup i kont</v>
          </cell>
          <cell r="B1195" t="str">
            <v>X325</v>
          </cell>
          <cell r="C1195" t="str">
            <v>S</v>
          </cell>
          <cell r="D1195">
            <v>13573</v>
          </cell>
          <cell r="E1195" t="str">
            <v>L_UBEZP</v>
          </cell>
          <cell r="F1195" t="str">
            <v>WYK_POP</v>
          </cell>
          <cell r="G1195" t="str">
            <v>05</v>
          </cell>
          <cell r="H1195" t="str">
            <v>POU</v>
          </cell>
          <cell r="I1195" t="str">
            <v>RAZEM</v>
          </cell>
        </row>
        <row r="1196">
          <cell r="A1196" t="str">
            <v>FIRMA grup i kont</v>
          </cell>
          <cell r="B1196" t="str">
            <v>X325</v>
          </cell>
          <cell r="C1196" t="str">
            <v>S</v>
          </cell>
          <cell r="D1196">
            <v>13321</v>
          </cell>
          <cell r="E1196" t="str">
            <v>L_UBEZP</v>
          </cell>
          <cell r="F1196" t="str">
            <v>WYK_POP</v>
          </cell>
          <cell r="G1196" t="str">
            <v>06</v>
          </cell>
          <cell r="H1196" t="str">
            <v>POU</v>
          </cell>
          <cell r="I1196" t="str">
            <v>RAZEM</v>
          </cell>
        </row>
        <row r="1197">
          <cell r="A1197" t="str">
            <v>FIRMA grup i kont</v>
          </cell>
          <cell r="B1197" t="str">
            <v>X325</v>
          </cell>
          <cell r="C1197" t="str">
            <v>S</v>
          </cell>
          <cell r="D1197">
            <v>13190</v>
          </cell>
          <cell r="E1197" t="str">
            <v>L_UBEZP</v>
          </cell>
          <cell r="F1197" t="str">
            <v>WYK_POP</v>
          </cell>
          <cell r="G1197" t="str">
            <v>07</v>
          </cell>
          <cell r="H1197" t="str">
            <v>POU</v>
          </cell>
          <cell r="I1197" t="str">
            <v>RAZEM</v>
          </cell>
        </row>
        <row r="1198">
          <cell r="A1198" t="str">
            <v>FIRMA grup i kont</v>
          </cell>
          <cell r="B1198" t="str">
            <v>X325</v>
          </cell>
          <cell r="C1198" t="str">
            <v>S</v>
          </cell>
          <cell r="D1198">
            <v>13089</v>
          </cell>
          <cell r="E1198" t="str">
            <v>L_UBEZP</v>
          </cell>
          <cell r="F1198" t="str">
            <v>WYK_POP</v>
          </cell>
          <cell r="G1198" t="str">
            <v>08</v>
          </cell>
          <cell r="H1198" t="str">
            <v>POU</v>
          </cell>
          <cell r="I1198" t="str">
            <v>RAZEM</v>
          </cell>
        </row>
        <row r="1199">
          <cell r="A1199" t="str">
            <v>FIRMA grup i kont</v>
          </cell>
          <cell r="B1199" t="str">
            <v>X325</v>
          </cell>
          <cell r="C1199" t="str">
            <v>S</v>
          </cell>
          <cell r="D1199">
            <v>13260</v>
          </cell>
          <cell r="E1199" t="str">
            <v>L_UBEZP</v>
          </cell>
          <cell r="F1199" t="str">
            <v>WYK_POP</v>
          </cell>
          <cell r="G1199" t="str">
            <v>09</v>
          </cell>
          <cell r="H1199" t="str">
            <v>POU</v>
          </cell>
          <cell r="I1199" t="str">
            <v>RAZEM</v>
          </cell>
        </row>
        <row r="1200">
          <cell r="A1200" t="str">
            <v>FIRMA grup i kont</v>
          </cell>
          <cell r="B1200" t="str">
            <v>X325</v>
          </cell>
          <cell r="C1200" t="str">
            <v>S</v>
          </cell>
          <cell r="D1200">
            <v>603206.474797479</v>
          </cell>
          <cell r="E1200" t="str">
            <v>PRZYPIS_MIES_WYK</v>
          </cell>
          <cell r="F1200" t="str">
            <v>PLAN</v>
          </cell>
          <cell r="G1200" t="str">
            <v>01</v>
          </cell>
          <cell r="H1200" t="str">
            <v>POU</v>
          </cell>
          <cell r="I1200" t="str">
            <v>RAZEM</v>
          </cell>
        </row>
        <row r="1201">
          <cell r="A1201" t="str">
            <v>FIRMA grup i kont</v>
          </cell>
          <cell r="B1201" t="str">
            <v>X325</v>
          </cell>
          <cell r="C1201" t="str">
            <v>S</v>
          </cell>
          <cell r="D1201">
            <v>567053.7216419601</v>
          </cell>
          <cell r="E1201" t="str">
            <v>PRZYPIS_MIES_WYK</v>
          </cell>
          <cell r="F1201" t="str">
            <v>PLAN</v>
          </cell>
          <cell r="G1201" t="str">
            <v>02</v>
          </cell>
          <cell r="H1201" t="str">
            <v>POU</v>
          </cell>
          <cell r="I1201" t="str">
            <v>RAZEM</v>
          </cell>
        </row>
        <row r="1202">
          <cell r="A1202" t="str">
            <v>FIRMA grup i kont</v>
          </cell>
          <cell r="B1202" t="str">
            <v>X325</v>
          </cell>
          <cell r="C1202" t="str">
            <v>S</v>
          </cell>
          <cell r="D1202">
            <v>737814.9169714141</v>
          </cell>
          <cell r="E1202" t="str">
            <v>PRZYPIS_MIES_WYK</v>
          </cell>
          <cell r="F1202" t="str">
            <v>PLAN</v>
          </cell>
          <cell r="G1202" t="str">
            <v>03</v>
          </cell>
          <cell r="H1202" t="str">
            <v>POU</v>
          </cell>
          <cell r="I1202" t="str">
            <v>RAZEM</v>
          </cell>
        </row>
        <row r="1203">
          <cell r="A1203" t="str">
            <v>FIRMA grup i kont</v>
          </cell>
          <cell r="B1203" t="str">
            <v>X325</v>
          </cell>
          <cell r="C1203" t="str">
            <v>S</v>
          </cell>
          <cell r="D1203">
            <v>494621.2118321611</v>
          </cell>
          <cell r="E1203" t="str">
            <v>PRZYPIS_MIES_WYK</v>
          </cell>
          <cell r="F1203" t="str">
            <v>PLAN</v>
          </cell>
          <cell r="G1203" t="str">
            <v>04</v>
          </cell>
          <cell r="H1203" t="str">
            <v>POU</v>
          </cell>
          <cell r="I1203" t="str">
            <v>RAZEM</v>
          </cell>
        </row>
        <row r="1204">
          <cell r="A1204" t="str">
            <v>FIRMA grup i kont</v>
          </cell>
          <cell r="B1204" t="str">
            <v>X325</v>
          </cell>
          <cell r="C1204" t="str">
            <v>S</v>
          </cell>
          <cell r="D1204">
            <v>614215.4048638638</v>
          </cell>
          <cell r="E1204" t="str">
            <v>PRZYPIS_MIES_WYK</v>
          </cell>
          <cell r="F1204" t="str">
            <v>PLAN</v>
          </cell>
          <cell r="G1204" t="str">
            <v>05</v>
          </cell>
          <cell r="H1204" t="str">
            <v>POU</v>
          </cell>
          <cell r="I1204" t="str">
            <v>RAZEM</v>
          </cell>
        </row>
        <row r="1205">
          <cell r="A1205" t="str">
            <v>FIRMA grup i kont</v>
          </cell>
          <cell r="B1205" t="str">
            <v>X325</v>
          </cell>
          <cell r="C1205" t="str">
            <v>S</v>
          </cell>
          <cell r="D1205">
            <v>663668.4467269831</v>
          </cell>
          <cell r="E1205" t="str">
            <v>PRZYPIS_MIES_WYK</v>
          </cell>
          <cell r="F1205" t="str">
            <v>PLAN</v>
          </cell>
          <cell r="G1205" t="str">
            <v>06</v>
          </cell>
          <cell r="H1205" t="str">
            <v>POU</v>
          </cell>
          <cell r="I1205" t="str">
            <v>RAZEM</v>
          </cell>
        </row>
        <row r="1206">
          <cell r="A1206" t="str">
            <v>FIRMA grup i kont</v>
          </cell>
          <cell r="B1206" t="str">
            <v>X325</v>
          </cell>
          <cell r="C1206" t="str">
            <v>S</v>
          </cell>
          <cell r="D1206">
            <v>546253.8771290828</v>
          </cell>
          <cell r="E1206" t="str">
            <v>PRZYPIS_MIES_WYK</v>
          </cell>
          <cell r="F1206" t="str">
            <v>PLAN</v>
          </cell>
          <cell r="G1206" t="str">
            <v>07</v>
          </cell>
          <cell r="H1206" t="str">
            <v>POU</v>
          </cell>
          <cell r="I1206" t="str">
            <v>RAZEM</v>
          </cell>
        </row>
        <row r="1207">
          <cell r="A1207" t="str">
            <v>FIRMA grup i kont</v>
          </cell>
          <cell r="B1207" t="str">
            <v>X325</v>
          </cell>
          <cell r="C1207" t="str">
            <v>S</v>
          </cell>
          <cell r="D1207">
            <v>555313.914905661</v>
          </cell>
          <cell r="E1207" t="str">
            <v>PRZYPIS_MIES_WYK</v>
          </cell>
          <cell r="F1207" t="str">
            <v>PLAN</v>
          </cell>
          <cell r="G1207" t="str">
            <v>08</v>
          </cell>
          <cell r="H1207" t="str">
            <v>POU</v>
          </cell>
          <cell r="I1207" t="str">
            <v>RAZEM</v>
          </cell>
        </row>
        <row r="1208">
          <cell r="A1208" t="str">
            <v>FIRMA grup i kont</v>
          </cell>
          <cell r="B1208" t="str">
            <v>X325</v>
          </cell>
          <cell r="C1208" t="str">
            <v>S</v>
          </cell>
          <cell r="D1208">
            <v>706872.4020912533</v>
          </cell>
          <cell r="E1208" t="str">
            <v>PRZYPIS_MIES_WYK</v>
          </cell>
          <cell r="F1208" t="str">
            <v>PLAN</v>
          </cell>
          <cell r="G1208" t="str">
            <v>09</v>
          </cell>
          <cell r="H1208" t="str">
            <v>POU</v>
          </cell>
          <cell r="I1208" t="str">
            <v>RAZEM</v>
          </cell>
        </row>
        <row r="1209">
          <cell r="A1209" t="str">
            <v>FIRMA grup i kont</v>
          </cell>
          <cell r="B1209" t="str">
            <v>X325</v>
          </cell>
          <cell r="C1209" t="str">
            <v>S</v>
          </cell>
          <cell r="D1209">
            <v>484387.9011247982</v>
          </cell>
          <cell r="E1209" t="str">
            <v>PRZYPIS_MIES_WYK</v>
          </cell>
          <cell r="F1209" t="str">
            <v>PLAN</v>
          </cell>
          <cell r="G1209" t="str">
            <v>10</v>
          </cell>
          <cell r="H1209" t="str">
            <v>POU</v>
          </cell>
          <cell r="I1209" t="str">
            <v>RAZEM</v>
          </cell>
        </row>
        <row r="1210">
          <cell r="A1210" t="str">
            <v>FIRMA grup i kont</v>
          </cell>
          <cell r="B1210" t="str">
            <v>X325</v>
          </cell>
          <cell r="C1210" t="str">
            <v>S</v>
          </cell>
          <cell r="D1210">
            <v>546844.7981401628</v>
          </cell>
          <cell r="E1210" t="str">
            <v>PRZYPIS_MIES_WYK</v>
          </cell>
          <cell r="F1210" t="str">
            <v>PLAN</v>
          </cell>
          <cell r="G1210" t="str">
            <v>11</v>
          </cell>
          <cell r="H1210" t="str">
            <v>POU</v>
          </cell>
          <cell r="I1210" t="str">
            <v>RAZEM</v>
          </cell>
        </row>
        <row r="1211">
          <cell r="A1211" t="str">
            <v>FIRMA grup i kont</v>
          </cell>
          <cell r="B1211" t="str">
            <v>X325</v>
          </cell>
          <cell r="C1211" t="str">
            <v>S</v>
          </cell>
          <cell r="D1211">
            <v>706885.250543182</v>
          </cell>
          <cell r="E1211" t="str">
            <v>PRZYPIS_MIES_WYK</v>
          </cell>
          <cell r="F1211" t="str">
            <v>PLAN</v>
          </cell>
          <cell r="G1211" t="str">
            <v>12</v>
          </cell>
          <cell r="H1211" t="str">
            <v>POU</v>
          </cell>
          <cell r="I1211" t="str">
            <v>RAZEM</v>
          </cell>
        </row>
        <row r="1212">
          <cell r="A1212" t="str">
            <v>FIRMA grup i kont</v>
          </cell>
          <cell r="B1212" t="str">
            <v>X325</v>
          </cell>
          <cell r="C1212" t="str">
            <v>S</v>
          </cell>
          <cell r="D1212">
            <v>492797.423995713</v>
          </cell>
          <cell r="E1212" t="str">
            <v>PRZYPIS_MIES_WYK</v>
          </cell>
          <cell r="F1212" t="str">
            <v>PROGNOZA</v>
          </cell>
          <cell r="G1212" t="str">
            <v>10</v>
          </cell>
          <cell r="H1212" t="str">
            <v>POU</v>
          </cell>
          <cell r="I1212" t="str">
            <v>RAZEM</v>
          </cell>
        </row>
        <row r="1213">
          <cell r="A1213" t="str">
            <v>FIRMA grup i kont</v>
          </cell>
          <cell r="B1213" t="str">
            <v>X325</v>
          </cell>
          <cell r="C1213" t="str">
            <v>S</v>
          </cell>
          <cell r="D1213">
            <v>490230.58323450154</v>
          </cell>
          <cell r="E1213" t="str">
            <v>PRZYPIS_MIES_WYK</v>
          </cell>
          <cell r="F1213" t="str">
            <v>PROGNOZA</v>
          </cell>
          <cell r="G1213" t="str">
            <v>11</v>
          </cell>
          <cell r="H1213" t="str">
            <v>POU</v>
          </cell>
          <cell r="I1213" t="str">
            <v>RAZEM</v>
          </cell>
        </row>
        <row r="1214">
          <cell r="A1214" t="str">
            <v>FIRMA grup i kont</v>
          </cell>
          <cell r="B1214" t="str">
            <v>X325</v>
          </cell>
          <cell r="C1214" t="str">
            <v>S</v>
          </cell>
          <cell r="D1214">
            <v>593270.3484519266</v>
          </cell>
          <cell r="E1214" t="str">
            <v>PRZYPIS_MIES_WYK</v>
          </cell>
          <cell r="F1214" t="str">
            <v>PROGNOZA</v>
          </cell>
          <cell r="G1214" t="str">
            <v>12</v>
          </cell>
          <cell r="H1214" t="str">
            <v>POU</v>
          </cell>
          <cell r="I1214" t="str">
            <v>RAZEM</v>
          </cell>
        </row>
        <row r="1215">
          <cell r="A1215" t="str">
            <v>FIRMA grup i kont</v>
          </cell>
          <cell r="B1215" t="str">
            <v>X325</v>
          </cell>
          <cell r="C1215" t="str">
            <v>S</v>
          </cell>
          <cell r="D1215">
            <v>690187.88</v>
          </cell>
          <cell r="E1215" t="str">
            <v>PRZYPIS_MIES_WYK</v>
          </cell>
          <cell r="F1215" t="str">
            <v>WYK_POP</v>
          </cell>
          <cell r="G1215" t="str">
            <v>01</v>
          </cell>
          <cell r="H1215" t="str">
            <v>POU</v>
          </cell>
          <cell r="I1215" t="str">
            <v>RAZEM</v>
          </cell>
        </row>
        <row r="1216">
          <cell r="A1216" t="str">
            <v>FIRMA grup i kont</v>
          </cell>
          <cell r="B1216" t="str">
            <v>X325</v>
          </cell>
          <cell r="C1216" t="str">
            <v>S</v>
          </cell>
          <cell r="D1216">
            <v>559125.0499999992</v>
          </cell>
          <cell r="E1216" t="str">
            <v>PRZYPIS_MIES_WYK</v>
          </cell>
          <cell r="F1216" t="str">
            <v>WYK_POP</v>
          </cell>
          <cell r="G1216" t="str">
            <v>02</v>
          </cell>
          <cell r="H1216" t="str">
            <v>POU</v>
          </cell>
          <cell r="I1216" t="str">
            <v>RAZEM</v>
          </cell>
        </row>
        <row r="1217">
          <cell r="A1217" t="str">
            <v>FIRMA grup i kont</v>
          </cell>
          <cell r="B1217" t="str">
            <v>X325</v>
          </cell>
          <cell r="C1217" t="str">
            <v>S</v>
          </cell>
          <cell r="D1217">
            <v>830223.4300000011</v>
          </cell>
          <cell r="E1217" t="str">
            <v>PRZYPIS_MIES_WYK</v>
          </cell>
          <cell r="F1217" t="str">
            <v>WYK_POP</v>
          </cell>
          <cell r="G1217" t="str">
            <v>03</v>
          </cell>
          <cell r="H1217" t="str">
            <v>POU</v>
          </cell>
          <cell r="I1217" t="str">
            <v>RAZEM</v>
          </cell>
        </row>
        <row r="1218">
          <cell r="A1218" t="str">
            <v>FIRMA grup i kont</v>
          </cell>
          <cell r="B1218" t="str">
            <v>X325</v>
          </cell>
          <cell r="C1218" t="str">
            <v>S</v>
          </cell>
          <cell r="D1218">
            <v>1227195</v>
          </cell>
          <cell r="E1218" t="str">
            <v>PRZYPIS_MIES_WYK</v>
          </cell>
          <cell r="F1218" t="str">
            <v>WYK_POP</v>
          </cell>
          <cell r="G1218" t="str">
            <v>04</v>
          </cell>
          <cell r="H1218" t="str">
            <v>POU</v>
          </cell>
          <cell r="I1218" t="str">
            <v>RAZEM</v>
          </cell>
        </row>
        <row r="1219">
          <cell r="A1219" t="str">
            <v>FIRMA grup i kont</v>
          </cell>
          <cell r="B1219" t="str">
            <v>X325</v>
          </cell>
          <cell r="C1219" t="str">
            <v>S</v>
          </cell>
          <cell r="D1219">
            <v>417056.0299999992</v>
          </cell>
          <cell r="E1219" t="str">
            <v>PRZYPIS_MIES_WYK</v>
          </cell>
          <cell r="F1219" t="str">
            <v>WYK_POP</v>
          </cell>
          <cell r="G1219" t="str">
            <v>05</v>
          </cell>
          <cell r="H1219" t="str">
            <v>POU</v>
          </cell>
          <cell r="I1219" t="str">
            <v>RAZEM</v>
          </cell>
        </row>
        <row r="1220">
          <cell r="A1220" t="str">
            <v>FIRMA grup i kont</v>
          </cell>
          <cell r="B1220" t="str">
            <v>X325</v>
          </cell>
          <cell r="C1220" t="str">
            <v>S</v>
          </cell>
          <cell r="D1220">
            <v>630987.73</v>
          </cell>
          <cell r="E1220" t="str">
            <v>PRZYPIS_MIES_WYK</v>
          </cell>
          <cell r="F1220" t="str">
            <v>WYK_POP</v>
          </cell>
          <cell r="G1220" t="str">
            <v>06</v>
          </cell>
          <cell r="H1220" t="str">
            <v>POU</v>
          </cell>
          <cell r="I1220" t="str">
            <v>RAZEM</v>
          </cell>
        </row>
        <row r="1221">
          <cell r="A1221" t="str">
            <v>FIRMA grup i kont</v>
          </cell>
          <cell r="B1221" t="str">
            <v>X325</v>
          </cell>
          <cell r="C1221" t="str">
            <v>S</v>
          </cell>
          <cell r="D1221">
            <v>684679.2199999988</v>
          </cell>
          <cell r="E1221" t="str">
            <v>PRZYPIS_MIES_WYK</v>
          </cell>
          <cell r="F1221" t="str">
            <v>WYK_POP</v>
          </cell>
          <cell r="G1221" t="str">
            <v>07</v>
          </cell>
          <cell r="H1221" t="str">
            <v>POU</v>
          </cell>
          <cell r="I1221" t="str">
            <v>RAZEM</v>
          </cell>
        </row>
        <row r="1222">
          <cell r="A1222" t="str">
            <v>FIRMA grup i kont</v>
          </cell>
          <cell r="B1222" t="str">
            <v>X325</v>
          </cell>
          <cell r="C1222" t="str">
            <v>S</v>
          </cell>
          <cell r="D1222">
            <v>497302.42</v>
          </cell>
          <cell r="E1222" t="str">
            <v>PRZYPIS_MIES_WYK</v>
          </cell>
          <cell r="F1222" t="str">
            <v>WYK_POP</v>
          </cell>
          <cell r="G1222" t="str">
            <v>08</v>
          </cell>
          <cell r="H1222" t="str">
            <v>POU</v>
          </cell>
          <cell r="I1222" t="str">
            <v>RAZEM</v>
          </cell>
        </row>
        <row r="1223">
          <cell r="A1223" t="str">
            <v>FIRMA grup i kont</v>
          </cell>
          <cell r="B1223" t="str">
            <v>X325</v>
          </cell>
          <cell r="C1223" t="str">
            <v>S</v>
          </cell>
          <cell r="D1223">
            <v>786668.5499999984</v>
          </cell>
          <cell r="E1223" t="str">
            <v>PRZYPIS_MIES_WYK</v>
          </cell>
          <cell r="F1223" t="str">
            <v>WYK_POP</v>
          </cell>
          <cell r="G1223" t="str">
            <v>09</v>
          </cell>
          <cell r="H1223" t="str">
            <v>POU</v>
          </cell>
          <cell r="I1223" t="str">
            <v>RAZEM</v>
          </cell>
        </row>
        <row r="1224">
          <cell r="A1224" t="str">
            <v>FIRMA grup i kont</v>
          </cell>
          <cell r="B1224" t="str">
            <v>X325</v>
          </cell>
          <cell r="C1224" t="str">
            <v>S</v>
          </cell>
          <cell r="D1224">
            <v>603206.474797479</v>
          </cell>
          <cell r="E1224" t="str">
            <v>SKL_PRZYPIS_WYK</v>
          </cell>
          <cell r="F1224" t="str">
            <v>PLAN</v>
          </cell>
          <cell r="G1224" t="str">
            <v>01</v>
          </cell>
          <cell r="H1224" t="str">
            <v>POU</v>
          </cell>
          <cell r="I1224" t="str">
            <v>RAZEM</v>
          </cell>
        </row>
        <row r="1225">
          <cell r="A1225" t="str">
            <v>FIRMA grup i kont</v>
          </cell>
          <cell r="B1225" t="str">
            <v>X325</v>
          </cell>
          <cell r="C1225" t="str">
            <v>S</v>
          </cell>
          <cell r="D1225">
            <v>1170260.196439439</v>
          </cell>
          <cell r="E1225" t="str">
            <v>SKL_PRZYPIS_WYK</v>
          </cell>
          <cell r="F1225" t="str">
            <v>PLAN</v>
          </cell>
          <cell r="G1225" t="str">
            <v>02</v>
          </cell>
          <cell r="H1225" t="str">
            <v>POU</v>
          </cell>
          <cell r="I1225" t="str">
            <v>RAZEM</v>
          </cell>
        </row>
        <row r="1226">
          <cell r="A1226" t="str">
            <v>FIRMA grup i kont</v>
          </cell>
          <cell r="B1226" t="str">
            <v>X325</v>
          </cell>
          <cell r="C1226" t="str">
            <v>S</v>
          </cell>
          <cell r="D1226">
            <v>1908075.1134108533</v>
          </cell>
          <cell r="E1226" t="str">
            <v>SKL_PRZYPIS_WYK</v>
          </cell>
          <cell r="F1226" t="str">
            <v>PLAN</v>
          </cell>
          <cell r="G1226" t="str">
            <v>03</v>
          </cell>
          <cell r="H1226" t="str">
            <v>POU</v>
          </cell>
          <cell r="I1226" t="str">
            <v>RAZEM</v>
          </cell>
        </row>
        <row r="1227">
          <cell r="A1227" t="str">
            <v>FIRMA grup i kont</v>
          </cell>
          <cell r="B1227" t="str">
            <v>X325</v>
          </cell>
          <cell r="C1227" t="str">
            <v>S</v>
          </cell>
          <cell r="D1227">
            <v>2402696.3252430144</v>
          </cell>
          <cell r="E1227" t="str">
            <v>SKL_PRZYPIS_WYK</v>
          </cell>
          <cell r="F1227" t="str">
            <v>PLAN</v>
          </cell>
          <cell r="G1227" t="str">
            <v>04</v>
          </cell>
          <cell r="H1227" t="str">
            <v>POU</v>
          </cell>
          <cell r="I1227" t="str">
            <v>RAZEM</v>
          </cell>
        </row>
        <row r="1228">
          <cell r="A1228" t="str">
            <v>FIRMA grup i kont</v>
          </cell>
          <cell r="B1228" t="str">
            <v>X325</v>
          </cell>
          <cell r="C1228" t="str">
            <v>S</v>
          </cell>
          <cell r="D1228">
            <v>3016911.730106878</v>
          </cell>
          <cell r="E1228" t="str">
            <v>SKL_PRZYPIS_WYK</v>
          </cell>
          <cell r="F1228" t="str">
            <v>PLAN</v>
          </cell>
          <cell r="G1228" t="str">
            <v>05</v>
          </cell>
          <cell r="H1228" t="str">
            <v>POU</v>
          </cell>
          <cell r="I1228" t="str">
            <v>RAZEM</v>
          </cell>
        </row>
        <row r="1229">
          <cell r="A1229" t="str">
            <v>FIRMA grup i kont</v>
          </cell>
          <cell r="B1229" t="str">
            <v>X325</v>
          </cell>
          <cell r="C1229" t="str">
            <v>S</v>
          </cell>
          <cell r="D1229">
            <v>3680580.1768338615</v>
          </cell>
          <cell r="E1229" t="str">
            <v>SKL_PRZYPIS_WYK</v>
          </cell>
          <cell r="F1229" t="str">
            <v>PLAN</v>
          </cell>
          <cell r="G1229" t="str">
            <v>06</v>
          </cell>
          <cell r="H1229" t="str">
            <v>POU</v>
          </cell>
          <cell r="I1229" t="str">
            <v>RAZEM</v>
          </cell>
        </row>
        <row r="1230">
          <cell r="A1230" t="str">
            <v>FIRMA grup i kont</v>
          </cell>
          <cell r="B1230" t="str">
            <v>X325</v>
          </cell>
          <cell r="C1230" t="str">
            <v>S</v>
          </cell>
          <cell r="D1230">
            <v>4226834.053962944</v>
          </cell>
          <cell r="E1230" t="str">
            <v>SKL_PRZYPIS_WYK</v>
          </cell>
          <cell r="F1230" t="str">
            <v>PLAN</v>
          </cell>
          <cell r="G1230" t="str">
            <v>07</v>
          </cell>
          <cell r="H1230" t="str">
            <v>POU</v>
          </cell>
          <cell r="I1230" t="str">
            <v>RAZEM</v>
          </cell>
        </row>
        <row r="1231">
          <cell r="A1231" t="str">
            <v>FIRMA grup i kont</v>
          </cell>
          <cell r="B1231" t="str">
            <v>X325</v>
          </cell>
          <cell r="C1231" t="str">
            <v>S</v>
          </cell>
          <cell r="D1231">
            <v>4782147.968868605</v>
          </cell>
          <cell r="E1231" t="str">
            <v>SKL_PRZYPIS_WYK</v>
          </cell>
          <cell r="F1231" t="str">
            <v>PLAN</v>
          </cell>
          <cell r="G1231" t="str">
            <v>08</v>
          </cell>
          <cell r="H1231" t="str">
            <v>POU</v>
          </cell>
          <cell r="I1231" t="str">
            <v>RAZEM</v>
          </cell>
        </row>
        <row r="1232">
          <cell r="A1232" t="str">
            <v>FIRMA grup i kont</v>
          </cell>
          <cell r="B1232" t="str">
            <v>X325</v>
          </cell>
          <cell r="C1232" t="str">
            <v>S</v>
          </cell>
          <cell r="D1232">
            <v>5489020.370959858</v>
          </cell>
          <cell r="E1232" t="str">
            <v>SKL_PRZYPIS_WYK</v>
          </cell>
          <cell r="F1232" t="str">
            <v>PLAN</v>
          </cell>
          <cell r="G1232" t="str">
            <v>09</v>
          </cell>
          <cell r="H1232" t="str">
            <v>POU</v>
          </cell>
          <cell r="I1232" t="str">
            <v>RAZEM</v>
          </cell>
        </row>
        <row r="1233">
          <cell r="A1233" t="str">
            <v>FIRMA grup i kont</v>
          </cell>
          <cell r="B1233" t="str">
            <v>X325</v>
          </cell>
          <cell r="C1233" t="str">
            <v>S</v>
          </cell>
          <cell r="D1233">
            <v>5973408.272084657</v>
          </cell>
          <cell r="E1233" t="str">
            <v>SKL_PRZYPIS_WYK</v>
          </cell>
          <cell r="F1233" t="str">
            <v>PLAN</v>
          </cell>
          <cell r="G1233" t="str">
            <v>10</v>
          </cell>
          <cell r="H1233" t="str">
            <v>POU</v>
          </cell>
          <cell r="I1233" t="str">
            <v>RAZEM</v>
          </cell>
        </row>
        <row r="1234">
          <cell r="A1234" t="str">
            <v>FIRMA grup i kont</v>
          </cell>
          <cell r="B1234" t="str">
            <v>X325</v>
          </cell>
          <cell r="C1234" t="str">
            <v>S</v>
          </cell>
          <cell r="D1234">
            <v>6520253.07022482</v>
          </cell>
          <cell r="E1234" t="str">
            <v>SKL_PRZYPIS_WYK</v>
          </cell>
          <cell r="F1234" t="str">
            <v>PLAN</v>
          </cell>
          <cell r="G1234" t="str">
            <v>11</v>
          </cell>
          <cell r="H1234" t="str">
            <v>POU</v>
          </cell>
          <cell r="I1234" t="str">
            <v>RAZEM</v>
          </cell>
        </row>
        <row r="1235">
          <cell r="A1235" t="str">
            <v>FIRMA grup i kont</v>
          </cell>
          <cell r="B1235" t="str">
            <v>X325</v>
          </cell>
          <cell r="C1235" t="str">
            <v>S</v>
          </cell>
          <cell r="D1235">
            <v>7227138.3207680015</v>
          </cell>
          <cell r="E1235" t="str">
            <v>SKL_PRZYPIS_WYK</v>
          </cell>
          <cell r="F1235" t="str">
            <v>PLAN</v>
          </cell>
          <cell r="G1235" t="str">
            <v>12</v>
          </cell>
          <cell r="H1235" t="str">
            <v>POU</v>
          </cell>
          <cell r="I1235" t="str">
            <v>RAZEM</v>
          </cell>
        </row>
        <row r="1236">
          <cell r="A1236" t="str">
            <v>FIRMA grup i kont</v>
          </cell>
          <cell r="B1236" t="str">
            <v>X325</v>
          </cell>
          <cell r="C1236" t="str">
            <v>S</v>
          </cell>
          <cell r="D1236">
            <v>6816222.733995698</v>
          </cell>
          <cell r="E1236" t="str">
            <v>SKL_PRZYPIS_WYK</v>
          </cell>
          <cell r="F1236" t="str">
            <v>PROGNOZA</v>
          </cell>
          <cell r="G1236" t="str">
            <v>10</v>
          </cell>
          <cell r="H1236" t="str">
            <v>POU</v>
          </cell>
          <cell r="I1236" t="str">
            <v>RAZEM</v>
          </cell>
        </row>
        <row r="1237">
          <cell r="A1237" t="str">
            <v>FIRMA grup i kont</v>
          </cell>
          <cell r="B1237" t="str">
            <v>X325</v>
          </cell>
          <cell r="C1237" t="str">
            <v>S</v>
          </cell>
          <cell r="D1237">
            <v>7306453.3172302</v>
          </cell>
          <cell r="E1237" t="str">
            <v>SKL_PRZYPIS_WYK</v>
          </cell>
          <cell r="F1237" t="str">
            <v>PROGNOZA</v>
          </cell>
          <cell r="G1237" t="str">
            <v>11</v>
          </cell>
          <cell r="H1237" t="str">
            <v>POU</v>
          </cell>
          <cell r="I1237" t="str">
            <v>RAZEM</v>
          </cell>
        </row>
        <row r="1238">
          <cell r="A1238" t="str">
            <v>FIRMA grup i kont</v>
          </cell>
          <cell r="B1238" t="str">
            <v>X325</v>
          </cell>
          <cell r="C1238" t="str">
            <v>S</v>
          </cell>
          <cell r="D1238">
            <v>7899723.665682126</v>
          </cell>
          <cell r="E1238" t="str">
            <v>SKL_PRZYPIS_WYK</v>
          </cell>
          <cell r="F1238" t="str">
            <v>PROGNOZA</v>
          </cell>
          <cell r="G1238" t="str">
            <v>12</v>
          </cell>
          <cell r="H1238" t="str">
            <v>POU</v>
          </cell>
          <cell r="I1238" t="str">
            <v>RAZEM</v>
          </cell>
        </row>
        <row r="1239">
          <cell r="A1239" t="str">
            <v>FIRMA grup i kont</v>
          </cell>
          <cell r="B1239" t="str">
            <v>X325</v>
          </cell>
          <cell r="C1239" t="str">
            <v>S</v>
          </cell>
          <cell r="D1239">
            <v>690187.88</v>
          </cell>
          <cell r="E1239" t="str">
            <v>SKL_PRZYPIS_WYK</v>
          </cell>
          <cell r="F1239" t="str">
            <v>WYK_POP</v>
          </cell>
          <cell r="G1239" t="str">
            <v>01</v>
          </cell>
          <cell r="H1239" t="str">
            <v>POU</v>
          </cell>
          <cell r="I1239" t="str">
            <v>RAZEM</v>
          </cell>
        </row>
        <row r="1240">
          <cell r="A1240" t="str">
            <v>FIRMA grup i kont</v>
          </cell>
          <cell r="B1240" t="str">
            <v>X325</v>
          </cell>
          <cell r="C1240" t="str">
            <v>S</v>
          </cell>
          <cell r="D1240">
            <v>1249312.93</v>
          </cell>
          <cell r="E1240" t="str">
            <v>SKL_PRZYPIS_WYK</v>
          </cell>
          <cell r="F1240" t="str">
            <v>WYK_POP</v>
          </cell>
          <cell r="G1240" t="str">
            <v>02</v>
          </cell>
          <cell r="H1240" t="str">
            <v>POU</v>
          </cell>
          <cell r="I1240" t="str">
            <v>RAZEM</v>
          </cell>
        </row>
        <row r="1241">
          <cell r="A1241" t="str">
            <v>FIRMA grup i kont</v>
          </cell>
          <cell r="B1241" t="str">
            <v>X325</v>
          </cell>
          <cell r="C1241" t="str">
            <v>S</v>
          </cell>
          <cell r="D1241">
            <v>2079536.36</v>
          </cell>
          <cell r="E1241" t="str">
            <v>SKL_PRZYPIS_WYK</v>
          </cell>
          <cell r="F1241" t="str">
            <v>WYK_POP</v>
          </cell>
          <cell r="G1241" t="str">
            <v>03</v>
          </cell>
          <cell r="H1241" t="str">
            <v>POU</v>
          </cell>
          <cell r="I1241" t="str">
            <v>RAZEM</v>
          </cell>
        </row>
        <row r="1242">
          <cell r="A1242" t="str">
            <v>FIRMA grup i kont</v>
          </cell>
          <cell r="B1242" t="str">
            <v>X325</v>
          </cell>
          <cell r="C1242" t="str">
            <v>S</v>
          </cell>
          <cell r="D1242">
            <v>3306731.36</v>
          </cell>
          <cell r="E1242" t="str">
            <v>SKL_PRZYPIS_WYK</v>
          </cell>
          <cell r="F1242" t="str">
            <v>WYK_POP</v>
          </cell>
          <cell r="G1242" t="str">
            <v>04</v>
          </cell>
          <cell r="H1242" t="str">
            <v>POU</v>
          </cell>
          <cell r="I1242" t="str">
            <v>RAZEM</v>
          </cell>
        </row>
        <row r="1243">
          <cell r="A1243" t="str">
            <v>FIRMA grup i kont</v>
          </cell>
          <cell r="B1243" t="str">
            <v>X325</v>
          </cell>
          <cell r="C1243" t="str">
            <v>S</v>
          </cell>
          <cell r="D1243">
            <v>3723787.39</v>
          </cell>
          <cell r="E1243" t="str">
            <v>SKL_PRZYPIS_WYK</v>
          </cell>
          <cell r="F1243" t="str">
            <v>WYK_POP</v>
          </cell>
          <cell r="G1243" t="str">
            <v>05</v>
          </cell>
          <cell r="H1243" t="str">
            <v>POU</v>
          </cell>
          <cell r="I1243" t="str">
            <v>RAZEM</v>
          </cell>
        </row>
        <row r="1244">
          <cell r="A1244" t="str">
            <v>FIRMA grup i kont</v>
          </cell>
          <cell r="B1244" t="str">
            <v>X325</v>
          </cell>
          <cell r="C1244" t="str">
            <v>S</v>
          </cell>
          <cell r="D1244">
            <v>4354775.12</v>
          </cell>
          <cell r="E1244" t="str">
            <v>SKL_PRZYPIS_WYK</v>
          </cell>
          <cell r="F1244" t="str">
            <v>WYK_POP</v>
          </cell>
          <cell r="G1244" t="str">
            <v>06</v>
          </cell>
          <cell r="H1244" t="str">
            <v>POU</v>
          </cell>
          <cell r="I1244" t="str">
            <v>RAZEM</v>
          </cell>
        </row>
        <row r="1245">
          <cell r="A1245" t="str">
            <v>FIRMA grup i kont</v>
          </cell>
          <cell r="B1245" t="str">
            <v>X325</v>
          </cell>
          <cell r="C1245" t="str">
            <v>S</v>
          </cell>
          <cell r="D1245">
            <v>5039454.34</v>
          </cell>
          <cell r="E1245" t="str">
            <v>SKL_PRZYPIS_WYK</v>
          </cell>
          <cell r="F1245" t="str">
            <v>WYK_POP</v>
          </cell>
          <cell r="G1245" t="str">
            <v>07</v>
          </cell>
          <cell r="H1245" t="str">
            <v>POU</v>
          </cell>
          <cell r="I1245" t="str">
            <v>RAZEM</v>
          </cell>
        </row>
        <row r="1246">
          <cell r="A1246" t="str">
            <v>FIRMA grup i kont</v>
          </cell>
          <cell r="B1246" t="str">
            <v>X325</v>
          </cell>
          <cell r="C1246" t="str">
            <v>S</v>
          </cell>
          <cell r="D1246">
            <v>5536756.76</v>
          </cell>
          <cell r="E1246" t="str">
            <v>SKL_PRZYPIS_WYK</v>
          </cell>
          <cell r="F1246" t="str">
            <v>WYK_POP</v>
          </cell>
          <cell r="G1246" t="str">
            <v>08</v>
          </cell>
          <cell r="H1246" t="str">
            <v>POU</v>
          </cell>
          <cell r="I1246" t="str">
            <v>RAZEM</v>
          </cell>
        </row>
        <row r="1247">
          <cell r="A1247" t="str">
            <v>FIRMA grup i kont</v>
          </cell>
          <cell r="B1247" t="str">
            <v>X325</v>
          </cell>
          <cell r="C1247" t="str">
            <v>S</v>
          </cell>
          <cell r="D1247">
            <v>6323425.309999999</v>
          </cell>
          <cell r="E1247" t="str">
            <v>SKL_PRZYPIS_WYK</v>
          </cell>
          <cell r="F1247" t="str">
            <v>WYK_POP</v>
          </cell>
          <cell r="G1247" t="str">
            <v>09</v>
          </cell>
          <cell r="H1247" t="str">
            <v>POU</v>
          </cell>
          <cell r="I1247" t="str">
            <v>RAZEM</v>
          </cell>
        </row>
        <row r="1248">
          <cell r="A1248" t="str">
            <v>FIRMA grup i kont</v>
          </cell>
          <cell r="B1248" t="str">
            <v>X325</v>
          </cell>
          <cell r="C1248" t="str">
            <v>S</v>
          </cell>
          <cell r="D1248">
            <v>12832539.92</v>
          </cell>
          <cell r="E1248" t="str">
            <v>SKL_ROCZNA_WYK</v>
          </cell>
          <cell r="F1248" t="str">
            <v>PLAN</v>
          </cell>
          <cell r="G1248" t="str">
            <v>01</v>
          </cell>
          <cell r="H1248" t="str">
            <v>POU</v>
          </cell>
          <cell r="I1248" t="str">
            <v>RAZEM</v>
          </cell>
        </row>
        <row r="1249">
          <cell r="A1249" t="str">
            <v>FIRMA grup i kont</v>
          </cell>
          <cell r="B1249" t="str">
            <v>X325</v>
          </cell>
          <cell r="C1249" t="str">
            <v>S</v>
          </cell>
          <cell r="D1249">
            <v>12520184.64</v>
          </cell>
          <cell r="E1249" t="str">
            <v>SKL_ROCZNA_WYK</v>
          </cell>
          <cell r="F1249" t="str">
            <v>PLAN</v>
          </cell>
          <cell r="G1249" t="str">
            <v>02</v>
          </cell>
          <cell r="H1249" t="str">
            <v>POU</v>
          </cell>
          <cell r="I1249" t="str">
            <v>RAZEM</v>
          </cell>
        </row>
        <row r="1250">
          <cell r="A1250" t="str">
            <v>FIRMA grup i kont</v>
          </cell>
          <cell r="B1250" t="str">
            <v>X325</v>
          </cell>
          <cell r="C1250" t="str">
            <v>S</v>
          </cell>
          <cell r="D1250">
            <v>12284570.24</v>
          </cell>
          <cell r="E1250" t="str">
            <v>SKL_ROCZNA_WYK</v>
          </cell>
          <cell r="F1250" t="str">
            <v>PLAN</v>
          </cell>
          <cell r="G1250" t="str">
            <v>03</v>
          </cell>
          <cell r="H1250" t="str">
            <v>POU</v>
          </cell>
          <cell r="I1250" t="str">
            <v>RAZEM</v>
          </cell>
        </row>
        <row r="1251">
          <cell r="A1251" t="str">
            <v>FIRMA grup i kont</v>
          </cell>
          <cell r="B1251" t="str">
            <v>X325</v>
          </cell>
          <cell r="C1251" t="str">
            <v>S</v>
          </cell>
          <cell r="D1251">
            <v>12132202.04</v>
          </cell>
          <cell r="E1251" t="str">
            <v>SKL_ROCZNA_WYK</v>
          </cell>
          <cell r="F1251" t="str">
            <v>PLAN</v>
          </cell>
          <cell r="G1251" t="str">
            <v>04</v>
          </cell>
          <cell r="H1251" t="str">
            <v>POU</v>
          </cell>
          <cell r="I1251" t="str">
            <v>RAZEM</v>
          </cell>
        </row>
        <row r="1252">
          <cell r="A1252" t="str">
            <v>FIRMA grup i kont</v>
          </cell>
          <cell r="B1252" t="str">
            <v>X325</v>
          </cell>
          <cell r="C1252" t="str">
            <v>S</v>
          </cell>
          <cell r="D1252">
            <v>11946115.52</v>
          </cell>
          <cell r="E1252" t="str">
            <v>SKL_ROCZNA_WYK</v>
          </cell>
          <cell r="F1252" t="str">
            <v>PLAN</v>
          </cell>
          <cell r="G1252" t="str">
            <v>05</v>
          </cell>
          <cell r="H1252" t="str">
            <v>POU</v>
          </cell>
          <cell r="I1252" t="str">
            <v>RAZEM</v>
          </cell>
        </row>
        <row r="1253">
          <cell r="A1253" t="str">
            <v>FIRMA grup i kont</v>
          </cell>
          <cell r="B1253" t="str">
            <v>X325</v>
          </cell>
          <cell r="C1253" t="str">
            <v>S</v>
          </cell>
          <cell r="D1253">
            <v>11819184.2</v>
          </cell>
          <cell r="E1253" t="str">
            <v>SKL_ROCZNA_WYK</v>
          </cell>
          <cell r="F1253" t="str">
            <v>PLAN</v>
          </cell>
          <cell r="G1253" t="str">
            <v>06</v>
          </cell>
          <cell r="H1253" t="str">
            <v>POU</v>
          </cell>
          <cell r="I1253" t="str">
            <v>RAZEM</v>
          </cell>
        </row>
        <row r="1254">
          <cell r="A1254" t="str">
            <v>FIRMA grup i kont</v>
          </cell>
          <cell r="B1254" t="str">
            <v>X325</v>
          </cell>
          <cell r="C1254" t="str">
            <v>S</v>
          </cell>
          <cell r="D1254">
            <v>11734802</v>
          </cell>
          <cell r="E1254" t="str">
            <v>SKL_ROCZNA_WYK</v>
          </cell>
          <cell r="F1254" t="str">
            <v>PLAN</v>
          </cell>
          <cell r="G1254" t="str">
            <v>07</v>
          </cell>
          <cell r="H1254" t="str">
            <v>POU</v>
          </cell>
          <cell r="I1254" t="str">
            <v>RAZEM</v>
          </cell>
        </row>
        <row r="1255">
          <cell r="A1255" t="str">
            <v>FIRMA grup i kont</v>
          </cell>
          <cell r="B1255" t="str">
            <v>X325</v>
          </cell>
          <cell r="C1255" t="str">
            <v>S</v>
          </cell>
          <cell r="D1255">
            <v>11593773.2</v>
          </cell>
          <cell r="E1255" t="str">
            <v>SKL_ROCZNA_WYK</v>
          </cell>
          <cell r="F1255" t="str">
            <v>PLAN</v>
          </cell>
          <cell r="G1255" t="str">
            <v>08</v>
          </cell>
          <cell r="H1255" t="str">
            <v>POU</v>
          </cell>
          <cell r="I1255" t="str">
            <v>RAZEM</v>
          </cell>
        </row>
        <row r="1256">
          <cell r="A1256" t="str">
            <v>FIRMA grup i kont</v>
          </cell>
          <cell r="B1256" t="str">
            <v>X325</v>
          </cell>
          <cell r="C1256" t="str">
            <v>S</v>
          </cell>
          <cell r="D1256">
            <v>11472277</v>
          </cell>
          <cell r="E1256" t="str">
            <v>SKL_ROCZNA_WYK</v>
          </cell>
          <cell r="F1256" t="str">
            <v>PLAN</v>
          </cell>
          <cell r="G1256" t="str">
            <v>09</v>
          </cell>
          <cell r="H1256" t="str">
            <v>POU</v>
          </cell>
          <cell r="I1256" t="str">
            <v>RAZEM</v>
          </cell>
        </row>
        <row r="1257">
          <cell r="A1257" t="str">
            <v>FIRMA grup i kont</v>
          </cell>
          <cell r="B1257" t="str">
            <v>X325</v>
          </cell>
          <cell r="C1257" t="str">
            <v>S</v>
          </cell>
          <cell r="D1257">
            <v>11346495.2</v>
          </cell>
          <cell r="E1257" t="str">
            <v>SKL_ROCZNA_WYK</v>
          </cell>
          <cell r="F1257" t="str">
            <v>PLAN</v>
          </cell>
          <cell r="G1257" t="str">
            <v>10</v>
          </cell>
          <cell r="H1257" t="str">
            <v>POU</v>
          </cell>
          <cell r="I1257" t="str">
            <v>RAZEM</v>
          </cell>
        </row>
        <row r="1258">
          <cell r="A1258" t="str">
            <v>FIRMA grup i kont</v>
          </cell>
          <cell r="B1258" t="str">
            <v>X325</v>
          </cell>
          <cell r="C1258" t="str">
            <v>S</v>
          </cell>
          <cell r="D1258">
            <v>11236647.8</v>
          </cell>
          <cell r="E1258" t="str">
            <v>SKL_ROCZNA_WYK</v>
          </cell>
          <cell r="F1258" t="str">
            <v>PLAN</v>
          </cell>
          <cell r="G1258" t="str">
            <v>11</v>
          </cell>
          <cell r="H1258" t="str">
            <v>POU</v>
          </cell>
          <cell r="I1258" t="str">
            <v>RAZEM</v>
          </cell>
        </row>
        <row r="1259">
          <cell r="A1259" t="str">
            <v>FIRMA grup i kont</v>
          </cell>
          <cell r="B1259" t="str">
            <v>X325</v>
          </cell>
          <cell r="C1259" t="str">
            <v>S</v>
          </cell>
          <cell r="D1259">
            <v>11121934</v>
          </cell>
          <cell r="E1259" t="str">
            <v>SKL_ROCZNA_WYK</v>
          </cell>
          <cell r="F1259" t="str">
            <v>PLAN</v>
          </cell>
          <cell r="G1259" t="str">
            <v>12</v>
          </cell>
          <cell r="H1259" t="str">
            <v>POU</v>
          </cell>
          <cell r="I1259" t="str">
            <v>RAZEM</v>
          </cell>
        </row>
        <row r="1260">
          <cell r="A1260" t="str">
            <v>FIRMA grup i kont</v>
          </cell>
          <cell r="B1260" t="str">
            <v>X325</v>
          </cell>
          <cell r="C1260" t="str">
            <v>S</v>
          </cell>
          <cell r="D1260">
            <v>13061454.76</v>
          </cell>
          <cell r="E1260" t="str">
            <v>SKL_ROCZNA_WYK</v>
          </cell>
          <cell r="F1260" t="str">
            <v>PROGNOZA</v>
          </cell>
          <cell r="G1260" t="str">
            <v>10</v>
          </cell>
          <cell r="H1260" t="str">
            <v>POU</v>
          </cell>
          <cell r="I1260" t="str">
            <v>RAZEM</v>
          </cell>
        </row>
        <row r="1261">
          <cell r="A1261" t="str">
            <v>FIRMA grup i kont</v>
          </cell>
          <cell r="B1261" t="str">
            <v>X325</v>
          </cell>
          <cell r="C1261" t="str">
            <v>S</v>
          </cell>
          <cell r="D1261">
            <v>12942262.6</v>
          </cell>
          <cell r="E1261" t="str">
            <v>SKL_ROCZNA_WYK</v>
          </cell>
          <cell r="F1261" t="str">
            <v>PROGNOZA</v>
          </cell>
          <cell r="G1261" t="str">
            <v>11</v>
          </cell>
          <cell r="H1261" t="str">
            <v>POU</v>
          </cell>
          <cell r="I1261" t="str">
            <v>RAZEM</v>
          </cell>
        </row>
        <row r="1262">
          <cell r="A1262" t="str">
            <v>FIRMA grup i kont</v>
          </cell>
          <cell r="B1262" t="str">
            <v>X325</v>
          </cell>
          <cell r="C1262" t="str">
            <v>S</v>
          </cell>
          <cell r="D1262">
            <v>12812581.6</v>
          </cell>
          <cell r="E1262" t="str">
            <v>SKL_ROCZNA_WYK</v>
          </cell>
          <cell r="F1262" t="str">
            <v>PROGNOZA</v>
          </cell>
          <cell r="G1262" t="str">
            <v>12</v>
          </cell>
          <cell r="H1262" t="str">
            <v>POU</v>
          </cell>
          <cell r="I1262" t="str">
            <v>RAZEM</v>
          </cell>
        </row>
        <row r="1263">
          <cell r="A1263" t="str">
            <v>FIRMA grup i kont</v>
          </cell>
          <cell r="B1263" t="str">
            <v>X325</v>
          </cell>
          <cell r="C1263" t="str">
            <v>S</v>
          </cell>
          <cell r="D1263">
            <v>14898653.019999996</v>
          </cell>
          <cell r="E1263" t="str">
            <v>SKL_ROCZNA_WYK</v>
          </cell>
          <cell r="F1263" t="str">
            <v>WYK_POP</v>
          </cell>
          <cell r="G1263" t="str">
            <v>01</v>
          </cell>
          <cell r="H1263" t="str">
            <v>POU</v>
          </cell>
          <cell r="I1263" t="str">
            <v>RAZEM</v>
          </cell>
        </row>
        <row r="1264">
          <cell r="A1264" t="str">
            <v>FIRMA grup i kont</v>
          </cell>
          <cell r="B1264" t="str">
            <v>X325</v>
          </cell>
          <cell r="C1264" t="str">
            <v>S</v>
          </cell>
          <cell r="D1264">
            <v>14404264.380000006</v>
          </cell>
          <cell r="E1264" t="str">
            <v>SKL_ROCZNA_WYK</v>
          </cell>
          <cell r="F1264" t="str">
            <v>WYK_POP</v>
          </cell>
          <cell r="G1264" t="str">
            <v>02</v>
          </cell>
          <cell r="H1264" t="str">
            <v>POU</v>
          </cell>
          <cell r="I1264" t="str">
            <v>RAZEM</v>
          </cell>
        </row>
        <row r="1265">
          <cell r="A1265" t="str">
            <v>FIRMA grup i kont</v>
          </cell>
          <cell r="B1265" t="str">
            <v>X325</v>
          </cell>
          <cell r="C1265" t="str">
            <v>S</v>
          </cell>
          <cell r="D1265">
            <v>14303405.400000008</v>
          </cell>
          <cell r="E1265" t="str">
            <v>SKL_ROCZNA_WYK</v>
          </cell>
          <cell r="F1265" t="str">
            <v>WYK_POP</v>
          </cell>
          <cell r="G1265" t="str">
            <v>03</v>
          </cell>
          <cell r="H1265" t="str">
            <v>POU</v>
          </cell>
          <cell r="I1265" t="str">
            <v>RAZEM</v>
          </cell>
        </row>
        <row r="1266">
          <cell r="A1266" t="str">
            <v>FIRMA grup i kont</v>
          </cell>
          <cell r="B1266" t="str">
            <v>X325</v>
          </cell>
          <cell r="C1266" t="str">
            <v>S</v>
          </cell>
          <cell r="D1266">
            <v>14905884.480000008</v>
          </cell>
          <cell r="E1266" t="str">
            <v>SKL_ROCZNA_WYK</v>
          </cell>
          <cell r="F1266" t="str">
            <v>WYK_POP</v>
          </cell>
          <cell r="G1266" t="str">
            <v>04</v>
          </cell>
          <cell r="H1266" t="str">
            <v>POU</v>
          </cell>
          <cell r="I1266" t="str">
            <v>RAZEM</v>
          </cell>
        </row>
        <row r="1267">
          <cell r="A1267" t="str">
            <v>FIRMA grup i kont</v>
          </cell>
          <cell r="B1267" t="str">
            <v>X325</v>
          </cell>
          <cell r="C1267" t="str">
            <v>S</v>
          </cell>
          <cell r="D1267">
            <v>14018620.2</v>
          </cell>
          <cell r="E1267" t="str">
            <v>SKL_ROCZNA_WYK</v>
          </cell>
          <cell r="F1267" t="str">
            <v>WYK_POP</v>
          </cell>
          <cell r="G1267" t="str">
            <v>05</v>
          </cell>
          <cell r="H1267" t="str">
            <v>POU</v>
          </cell>
          <cell r="I1267" t="str">
            <v>RAZEM</v>
          </cell>
        </row>
        <row r="1268">
          <cell r="A1268" t="str">
            <v>FIRMA grup i kont</v>
          </cell>
          <cell r="B1268" t="str">
            <v>X325</v>
          </cell>
          <cell r="C1268" t="str">
            <v>S</v>
          </cell>
          <cell r="D1268">
            <v>13623834.760000005</v>
          </cell>
          <cell r="E1268" t="str">
            <v>SKL_ROCZNA_WYK</v>
          </cell>
          <cell r="F1268" t="str">
            <v>WYK_POP</v>
          </cell>
          <cell r="G1268" t="str">
            <v>06</v>
          </cell>
          <cell r="H1268" t="str">
            <v>POU</v>
          </cell>
          <cell r="I1268" t="str">
            <v>RAZEM</v>
          </cell>
        </row>
        <row r="1269">
          <cell r="A1269" t="str">
            <v>FIRMA grup i kont</v>
          </cell>
          <cell r="B1269" t="str">
            <v>X325</v>
          </cell>
          <cell r="C1269" t="str">
            <v>S</v>
          </cell>
          <cell r="D1269">
            <v>13486198.74</v>
          </cell>
          <cell r="E1269" t="str">
            <v>SKL_ROCZNA_WYK</v>
          </cell>
          <cell r="F1269" t="str">
            <v>WYK_POP</v>
          </cell>
          <cell r="G1269" t="str">
            <v>07</v>
          </cell>
          <cell r="H1269" t="str">
            <v>POU</v>
          </cell>
          <cell r="I1269" t="str">
            <v>RAZEM</v>
          </cell>
        </row>
        <row r="1270">
          <cell r="A1270" t="str">
            <v>FIRMA grup i kont</v>
          </cell>
          <cell r="B1270" t="str">
            <v>X325</v>
          </cell>
          <cell r="C1270" t="str">
            <v>S</v>
          </cell>
          <cell r="D1270">
            <v>13344544.020000001</v>
          </cell>
          <cell r="E1270" t="str">
            <v>SKL_ROCZNA_WYK</v>
          </cell>
          <cell r="F1270" t="str">
            <v>WYK_POP</v>
          </cell>
          <cell r="G1270" t="str">
            <v>08</v>
          </cell>
          <cell r="H1270" t="str">
            <v>POU</v>
          </cell>
          <cell r="I1270" t="str">
            <v>RAZEM</v>
          </cell>
        </row>
        <row r="1271">
          <cell r="A1271" t="str">
            <v>FIRMA grup i kont</v>
          </cell>
          <cell r="B1271" t="str">
            <v>X325</v>
          </cell>
          <cell r="C1271" t="str">
            <v>S</v>
          </cell>
          <cell r="D1271">
            <v>13390409.780000001</v>
          </cell>
          <cell r="E1271" t="str">
            <v>SKL_ROCZNA_WYK</v>
          </cell>
          <cell r="F1271" t="str">
            <v>WYK_POP</v>
          </cell>
          <cell r="G1271" t="str">
            <v>09</v>
          </cell>
          <cell r="H1271" t="str">
            <v>POU</v>
          </cell>
          <cell r="I1271" t="str">
            <v>RAZEM</v>
          </cell>
        </row>
        <row r="1272">
          <cell r="A1272" t="str">
            <v>Fundusz Gotówlka</v>
          </cell>
          <cell r="B1272" t="str">
            <v>XX63</v>
          </cell>
          <cell r="C1272" t="str">
            <v>N</v>
          </cell>
          <cell r="D1272">
            <v>2168</v>
          </cell>
          <cell r="E1272" t="str">
            <v>L_UBEZP</v>
          </cell>
          <cell r="F1272" t="str">
            <v>PLAN</v>
          </cell>
          <cell r="G1272" t="str">
            <v>01</v>
          </cell>
          <cell r="H1272" t="str">
            <v>POU</v>
          </cell>
          <cell r="I1272" t="str">
            <v>J</v>
          </cell>
        </row>
        <row r="1273">
          <cell r="A1273" t="str">
            <v>Fundusz Gotówlka</v>
          </cell>
          <cell r="B1273" t="str">
            <v>XX63</v>
          </cell>
          <cell r="C1273" t="str">
            <v>N</v>
          </cell>
          <cell r="D1273">
            <v>4403</v>
          </cell>
          <cell r="E1273" t="str">
            <v>L_UBEZP</v>
          </cell>
          <cell r="F1273" t="str">
            <v>PLAN</v>
          </cell>
          <cell r="G1273" t="str">
            <v>02</v>
          </cell>
          <cell r="H1273" t="str">
            <v>POU</v>
          </cell>
          <cell r="I1273" t="str">
            <v>J</v>
          </cell>
        </row>
        <row r="1274">
          <cell r="A1274" t="str">
            <v>Fundusz Gotówlka</v>
          </cell>
          <cell r="B1274" t="str">
            <v>XX63</v>
          </cell>
          <cell r="C1274" t="str">
            <v>N</v>
          </cell>
          <cell r="D1274">
            <v>6806</v>
          </cell>
          <cell r="E1274" t="str">
            <v>L_UBEZP</v>
          </cell>
          <cell r="F1274" t="str">
            <v>PLAN</v>
          </cell>
          <cell r="G1274" t="str">
            <v>03</v>
          </cell>
          <cell r="H1274" t="str">
            <v>POU</v>
          </cell>
          <cell r="I1274" t="str">
            <v>J</v>
          </cell>
        </row>
        <row r="1275">
          <cell r="A1275" t="str">
            <v>Fundusz Gotówlka</v>
          </cell>
          <cell r="B1275" t="str">
            <v>XX63</v>
          </cell>
          <cell r="C1275" t="str">
            <v>N</v>
          </cell>
          <cell r="D1275">
            <v>8964</v>
          </cell>
          <cell r="E1275" t="str">
            <v>L_UBEZP</v>
          </cell>
          <cell r="F1275" t="str">
            <v>PLAN</v>
          </cell>
          <cell r="G1275" t="str">
            <v>04</v>
          </cell>
          <cell r="H1275" t="str">
            <v>POU</v>
          </cell>
          <cell r="I1275" t="str">
            <v>J</v>
          </cell>
        </row>
        <row r="1276">
          <cell r="A1276" t="str">
            <v>Fundusz Gotówlka</v>
          </cell>
          <cell r="B1276" t="str">
            <v>XX63</v>
          </cell>
          <cell r="C1276" t="str">
            <v>N</v>
          </cell>
          <cell r="D1276">
            <v>11012</v>
          </cell>
          <cell r="E1276" t="str">
            <v>L_UBEZP</v>
          </cell>
          <cell r="F1276" t="str">
            <v>PLAN</v>
          </cell>
          <cell r="G1276" t="str">
            <v>05</v>
          </cell>
          <cell r="H1276" t="str">
            <v>POU</v>
          </cell>
          <cell r="I1276" t="str">
            <v>J</v>
          </cell>
        </row>
        <row r="1277">
          <cell r="A1277" t="str">
            <v>Fundusz Gotówlka</v>
          </cell>
          <cell r="B1277" t="str">
            <v>XX63</v>
          </cell>
          <cell r="C1277" t="str">
            <v>N</v>
          </cell>
          <cell r="D1277">
            <v>13329</v>
          </cell>
          <cell r="E1277" t="str">
            <v>L_UBEZP</v>
          </cell>
          <cell r="F1277" t="str">
            <v>PLAN</v>
          </cell>
          <cell r="G1277" t="str">
            <v>06</v>
          </cell>
          <cell r="H1277" t="str">
            <v>POU</v>
          </cell>
          <cell r="I1277" t="str">
            <v>J</v>
          </cell>
        </row>
        <row r="1278">
          <cell r="A1278" t="str">
            <v>Fundusz Gotówlka</v>
          </cell>
          <cell r="B1278" t="str">
            <v>XX63</v>
          </cell>
          <cell r="C1278" t="str">
            <v>N</v>
          </cell>
          <cell r="D1278">
            <v>15795</v>
          </cell>
          <cell r="E1278" t="str">
            <v>L_UBEZP</v>
          </cell>
          <cell r="F1278" t="str">
            <v>PLAN</v>
          </cell>
          <cell r="G1278" t="str">
            <v>07</v>
          </cell>
          <cell r="H1278" t="str">
            <v>POU</v>
          </cell>
          <cell r="I1278" t="str">
            <v>J</v>
          </cell>
        </row>
        <row r="1279">
          <cell r="A1279" t="str">
            <v>Fundusz Gotówlka</v>
          </cell>
          <cell r="B1279" t="str">
            <v>XX63</v>
          </cell>
          <cell r="C1279" t="str">
            <v>N</v>
          </cell>
          <cell r="D1279">
            <v>18237</v>
          </cell>
          <cell r="E1279" t="str">
            <v>L_UBEZP</v>
          </cell>
          <cell r="F1279" t="str">
            <v>PLAN</v>
          </cell>
          <cell r="G1279" t="str">
            <v>08</v>
          </cell>
          <cell r="H1279" t="str">
            <v>POU</v>
          </cell>
          <cell r="I1279" t="str">
            <v>J</v>
          </cell>
        </row>
        <row r="1280">
          <cell r="A1280" t="str">
            <v>Fundusz Gotówlka</v>
          </cell>
          <cell r="B1280" t="str">
            <v>XX63</v>
          </cell>
          <cell r="C1280" t="str">
            <v>N</v>
          </cell>
          <cell r="D1280">
            <v>20547</v>
          </cell>
          <cell r="E1280" t="str">
            <v>L_UBEZP</v>
          </cell>
          <cell r="F1280" t="str">
            <v>PLAN</v>
          </cell>
          <cell r="G1280" t="str">
            <v>09</v>
          </cell>
          <cell r="H1280" t="str">
            <v>POU</v>
          </cell>
          <cell r="I1280" t="str">
            <v>J</v>
          </cell>
        </row>
        <row r="1281">
          <cell r="A1281" t="str">
            <v>Fundusz Gotówlka</v>
          </cell>
          <cell r="B1281" t="str">
            <v>XX63</v>
          </cell>
          <cell r="C1281" t="str">
            <v>N</v>
          </cell>
          <cell r="D1281">
            <v>22829</v>
          </cell>
          <cell r="E1281" t="str">
            <v>L_UBEZP</v>
          </cell>
          <cell r="F1281" t="str">
            <v>PLAN</v>
          </cell>
          <cell r="G1281" t="str">
            <v>10</v>
          </cell>
          <cell r="H1281" t="str">
            <v>POU</v>
          </cell>
          <cell r="I1281" t="str">
            <v>J</v>
          </cell>
        </row>
        <row r="1282">
          <cell r="A1282" t="str">
            <v>Fundusz Gotówlka</v>
          </cell>
          <cell r="B1282" t="str">
            <v>XX63</v>
          </cell>
          <cell r="C1282" t="str">
            <v>N</v>
          </cell>
          <cell r="D1282">
            <v>24983</v>
          </cell>
          <cell r="E1282" t="str">
            <v>L_UBEZP</v>
          </cell>
          <cell r="F1282" t="str">
            <v>PLAN</v>
          </cell>
          <cell r="G1282" t="str">
            <v>11</v>
          </cell>
          <cell r="H1282" t="str">
            <v>POU</v>
          </cell>
          <cell r="I1282" t="str">
            <v>J</v>
          </cell>
        </row>
        <row r="1283">
          <cell r="A1283" t="str">
            <v>Fundusz Gotówlka</v>
          </cell>
          <cell r="B1283" t="str">
            <v>XX63</v>
          </cell>
          <cell r="C1283" t="str">
            <v>N</v>
          </cell>
          <cell r="D1283">
            <v>27333</v>
          </cell>
          <cell r="E1283" t="str">
            <v>L_UBEZP</v>
          </cell>
          <cell r="F1283" t="str">
            <v>PLAN</v>
          </cell>
          <cell r="G1283" t="str">
            <v>12</v>
          </cell>
          <cell r="H1283" t="str">
            <v>POU</v>
          </cell>
          <cell r="I1283" t="str">
            <v>J</v>
          </cell>
        </row>
        <row r="1284">
          <cell r="A1284" t="str">
            <v>Fundusz Gotówlka</v>
          </cell>
          <cell r="B1284" t="str">
            <v>XX63</v>
          </cell>
          <cell r="C1284" t="str">
            <v>N</v>
          </cell>
          <cell r="D1284">
            <v>17122</v>
          </cell>
          <cell r="E1284" t="str">
            <v>L_UBEZP</v>
          </cell>
          <cell r="F1284" t="str">
            <v>PROGNOZA</v>
          </cell>
          <cell r="G1284" t="str">
            <v>10</v>
          </cell>
          <cell r="H1284" t="str">
            <v>POU</v>
          </cell>
          <cell r="I1284" t="str">
            <v>J</v>
          </cell>
        </row>
        <row r="1285">
          <cell r="A1285" t="str">
            <v>Fundusz Gotówlka</v>
          </cell>
          <cell r="B1285" t="str">
            <v>XX63</v>
          </cell>
          <cell r="C1285" t="str">
            <v>N</v>
          </cell>
          <cell r="D1285">
            <v>18793</v>
          </cell>
          <cell r="E1285" t="str">
            <v>L_UBEZP</v>
          </cell>
          <cell r="F1285" t="str">
            <v>PROGNOZA</v>
          </cell>
          <cell r="G1285" t="str">
            <v>11</v>
          </cell>
          <cell r="H1285" t="str">
            <v>POU</v>
          </cell>
          <cell r="I1285" t="str">
            <v>J</v>
          </cell>
        </row>
        <row r="1286">
          <cell r="A1286" t="str">
            <v>Fundusz Gotówlka</v>
          </cell>
          <cell r="B1286" t="str">
            <v>XX63</v>
          </cell>
          <cell r="C1286" t="str">
            <v>N</v>
          </cell>
          <cell r="D1286">
            <v>20525</v>
          </cell>
          <cell r="E1286" t="str">
            <v>L_UBEZP</v>
          </cell>
          <cell r="F1286" t="str">
            <v>PROGNOZA</v>
          </cell>
          <cell r="G1286" t="str">
            <v>12</v>
          </cell>
          <cell r="H1286" t="str">
            <v>POU</v>
          </cell>
          <cell r="I1286" t="str">
            <v>J</v>
          </cell>
        </row>
        <row r="1287">
          <cell r="A1287" t="str">
            <v>Fundusz Gotówlka</v>
          </cell>
          <cell r="B1287" t="str">
            <v>XX63</v>
          </cell>
          <cell r="C1287" t="str">
            <v>N</v>
          </cell>
          <cell r="D1287">
            <v>11</v>
          </cell>
          <cell r="E1287" t="str">
            <v>L_UBEZP</v>
          </cell>
          <cell r="F1287" t="str">
            <v>WYK_POP</v>
          </cell>
          <cell r="G1287" t="str">
            <v>01</v>
          </cell>
          <cell r="H1287" t="str">
            <v>PION</v>
          </cell>
          <cell r="I1287" t="str">
            <v>J</v>
          </cell>
        </row>
        <row r="1288">
          <cell r="A1288" t="str">
            <v>Fundusz Gotówlka</v>
          </cell>
          <cell r="B1288" t="str">
            <v>XX63</v>
          </cell>
          <cell r="C1288" t="str">
            <v>N</v>
          </cell>
          <cell r="D1288">
            <v>9</v>
          </cell>
          <cell r="E1288" t="str">
            <v>L_UBEZP</v>
          </cell>
          <cell r="F1288" t="str">
            <v>WYK_POP</v>
          </cell>
          <cell r="G1288" t="str">
            <v>01</v>
          </cell>
          <cell r="H1288" t="str">
            <v>PKK</v>
          </cell>
          <cell r="I1288" t="str">
            <v>J</v>
          </cell>
        </row>
        <row r="1289">
          <cell r="A1289" t="str">
            <v>Fundusz Gotówlka</v>
          </cell>
          <cell r="B1289" t="str">
            <v>XX63</v>
          </cell>
          <cell r="C1289" t="str">
            <v>N</v>
          </cell>
          <cell r="D1289">
            <v>1799</v>
          </cell>
          <cell r="E1289" t="str">
            <v>L_UBEZP</v>
          </cell>
          <cell r="F1289" t="str">
            <v>WYK_POP</v>
          </cell>
          <cell r="G1289" t="str">
            <v>01</v>
          </cell>
          <cell r="H1289" t="str">
            <v>POU</v>
          </cell>
          <cell r="I1289" t="str">
            <v>J</v>
          </cell>
        </row>
        <row r="1290">
          <cell r="A1290" t="str">
            <v>Fundusz Gotówlka</v>
          </cell>
          <cell r="B1290" t="str">
            <v>XX63</v>
          </cell>
          <cell r="C1290" t="str">
            <v>N</v>
          </cell>
          <cell r="D1290">
            <v>39</v>
          </cell>
          <cell r="E1290" t="str">
            <v>L_UBEZP</v>
          </cell>
          <cell r="F1290" t="str">
            <v>WYK_POP</v>
          </cell>
          <cell r="G1290" t="str">
            <v>01</v>
          </cell>
          <cell r="H1290" t="str">
            <v>PSA</v>
          </cell>
          <cell r="I1290" t="str">
            <v>J</v>
          </cell>
        </row>
        <row r="1291">
          <cell r="A1291" t="str">
            <v>Fundusz Gotówlka</v>
          </cell>
          <cell r="B1291" t="str">
            <v>XX63</v>
          </cell>
          <cell r="C1291" t="str">
            <v>P</v>
          </cell>
          <cell r="D1291">
            <v>8730</v>
          </cell>
          <cell r="E1291" t="str">
            <v>L_UBEZP</v>
          </cell>
          <cell r="F1291" t="str">
            <v>WYK_POP</v>
          </cell>
          <cell r="G1291" t="str">
            <v>01</v>
          </cell>
          <cell r="H1291" t="str">
            <v>PSA</v>
          </cell>
          <cell r="I1291" t="str">
            <v>J</v>
          </cell>
        </row>
        <row r="1292">
          <cell r="A1292" t="str">
            <v>Fundusz Gotówlka</v>
          </cell>
          <cell r="B1292" t="str">
            <v>XX63</v>
          </cell>
          <cell r="C1292" t="str">
            <v>N</v>
          </cell>
          <cell r="D1292">
            <v>33</v>
          </cell>
          <cell r="E1292" t="str">
            <v>L_UBEZP</v>
          </cell>
          <cell r="F1292" t="str">
            <v>WYK_POP</v>
          </cell>
          <cell r="G1292" t="str">
            <v>02</v>
          </cell>
          <cell r="H1292" t="str">
            <v>PION</v>
          </cell>
          <cell r="I1292" t="str">
            <v>J</v>
          </cell>
        </row>
        <row r="1293">
          <cell r="A1293" t="str">
            <v>Fundusz Gotówlka</v>
          </cell>
          <cell r="B1293" t="str">
            <v>XX63</v>
          </cell>
          <cell r="C1293" t="str">
            <v>N</v>
          </cell>
          <cell r="D1293">
            <v>22</v>
          </cell>
          <cell r="E1293" t="str">
            <v>L_UBEZP</v>
          </cell>
          <cell r="F1293" t="str">
            <v>WYK_POP</v>
          </cell>
          <cell r="G1293" t="str">
            <v>02</v>
          </cell>
          <cell r="H1293" t="str">
            <v>PKK</v>
          </cell>
          <cell r="I1293" t="str">
            <v>J</v>
          </cell>
        </row>
        <row r="1294">
          <cell r="A1294" t="str">
            <v>Fundusz Gotówlka</v>
          </cell>
          <cell r="B1294" t="str">
            <v>XX63</v>
          </cell>
          <cell r="C1294" t="str">
            <v>N</v>
          </cell>
          <cell r="D1294">
            <v>3395</v>
          </cell>
          <cell r="E1294" t="str">
            <v>L_UBEZP</v>
          </cell>
          <cell r="F1294" t="str">
            <v>WYK_POP</v>
          </cell>
          <cell r="G1294" t="str">
            <v>02</v>
          </cell>
          <cell r="H1294" t="str">
            <v>POU</v>
          </cell>
          <cell r="I1294" t="str">
            <v>J</v>
          </cell>
        </row>
        <row r="1295">
          <cell r="A1295" t="str">
            <v>Fundusz Gotówlka</v>
          </cell>
          <cell r="B1295" t="str">
            <v>XX63</v>
          </cell>
          <cell r="C1295" t="str">
            <v>N</v>
          </cell>
          <cell r="D1295">
            <v>51</v>
          </cell>
          <cell r="E1295" t="str">
            <v>L_UBEZP</v>
          </cell>
          <cell r="F1295" t="str">
            <v>WYK_POP</v>
          </cell>
          <cell r="G1295" t="str">
            <v>02</v>
          </cell>
          <cell r="H1295" t="str">
            <v>PSA</v>
          </cell>
          <cell r="I1295" t="str">
            <v>J</v>
          </cell>
        </row>
        <row r="1296">
          <cell r="A1296" t="str">
            <v>Fundusz Gotówlka</v>
          </cell>
          <cell r="B1296" t="str">
            <v>XX63</v>
          </cell>
          <cell r="C1296" t="str">
            <v>P</v>
          </cell>
          <cell r="D1296">
            <v>8350</v>
          </cell>
          <cell r="E1296" t="str">
            <v>L_UBEZP</v>
          </cell>
          <cell r="F1296" t="str">
            <v>WYK_POP</v>
          </cell>
          <cell r="G1296" t="str">
            <v>02</v>
          </cell>
          <cell r="H1296" t="str">
            <v>PSA</v>
          </cell>
          <cell r="I1296" t="str">
            <v>J</v>
          </cell>
        </row>
        <row r="1297">
          <cell r="A1297" t="str">
            <v>Fundusz Gotówlka</v>
          </cell>
          <cell r="B1297" t="str">
            <v>XX63</v>
          </cell>
          <cell r="C1297" t="str">
            <v>N</v>
          </cell>
          <cell r="D1297">
            <v>54</v>
          </cell>
          <cell r="E1297" t="str">
            <v>L_UBEZP</v>
          </cell>
          <cell r="F1297" t="str">
            <v>WYK_POP</v>
          </cell>
          <cell r="G1297" t="str">
            <v>03</v>
          </cell>
          <cell r="H1297" t="str">
            <v>PION</v>
          </cell>
          <cell r="I1297" t="str">
            <v>J</v>
          </cell>
        </row>
        <row r="1298">
          <cell r="A1298" t="str">
            <v>Fundusz Gotówlka</v>
          </cell>
          <cell r="B1298" t="str">
            <v>XX63</v>
          </cell>
          <cell r="C1298" t="str">
            <v>N</v>
          </cell>
          <cell r="D1298">
            <v>26</v>
          </cell>
          <cell r="E1298" t="str">
            <v>L_UBEZP</v>
          </cell>
          <cell r="F1298" t="str">
            <v>WYK_POP</v>
          </cell>
          <cell r="G1298" t="str">
            <v>03</v>
          </cell>
          <cell r="H1298" t="str">
            <v>PKK</v>
          </cell>
          <cell r="I1298" t="str">
            <v>J</v>
          </cell>
        </row>
        <row r="1299">
          <cell r="A1299" t="str">
            <v>Fundusz Gotówlka</v>
          </cell>
          <cell r="B1299" t="str">
            <v>XX63</v>
          </cell>
          <cell r="C1299" t="str">
            <v>N</v>
          </cell>
          <cell r="D1299">
            <v>5094</v>
          </cell>
          <cell r="E1299" t="str">
            <v>L_UBEZP</v>
          </cell>
          <cell r="F1299" t="str">
            <v>WYK_POP</v>
          </cell>
          <cell r="G1299" t="str">
            <v>03</v>
          </cell>
          <cell r="H1299" t="str">
            <v>POU</v>
          </cell>
          <cell r="I1299" t="str">
            <v>J</v>
          </cell>
        </row>
        <row r="1300">
          <cell r="A1300" t="str">
            <v>Fundusz Gotówlka</v>
          </cell>
          <cell r="B1300" t="str">
            <v>XX63</v>
          </cell>
          <cell r="C1300" t="str">
            <v>N</v>
          </cell>
          <cell r="D1300">
            <v>59</v>
          </cell>
          <cell r="E1300" t="str">
            <v>L_UBEZP</v>
          </cell>
          <cell r="F1300" t="str">
            <v>WYK_POP</v>
          </cell>
          <cell r="G1300" t="str">
            <v>03</v>
          </cell>
          <cell r="H1300" t="str">
            <v>PSA</v>
          </cell>
          <cell r="I1300" t="str">
            <v>J</v>
          </cell>
        </row>
        <row r="1301">
          <cell r="A1301" t="str">
            <v>Fundusz Gotówlka</v>
          </cell>
          <cell r="B1301" t="str">
            <v>XX63</v>
          </cell>
          <cell r="C1301" t="str">
            <v>P</v>
          </cell>
          <cell r="D1301">
            <v>7850</v>
          </cell>
          <cell r="E1301" t="str">
            <v>L_UBEZP</v>
          </cell>
          <cell r="F1301" t="str">
            <v>WYK_POP</v>
          </cell>
          <cell r="G1301" t="str">
            <v>03</v>
          </cell>
          <cell r="H1301" t="str">
            <v>PSA</v>
          </cell>
          <cell r="I1301" t="str">
            <v>J</v>
          </cell>
        </row>
        <row r="1302">
          <cell r="A1302" t="str">
            <v>Fundusz Gotówlka</v>
          </cell>
          <cell r="B1302" t="str">
            <v>XX63</v>
          </cell>
          <cell r="C1302" t="str">
            <v>N</v>
          </cell>
          <cell r="D1302">
            <v>100</v>
          </cell>
          <cell r="E1302" t="str">
            <v>L_UBEZP</v>
          </cell>
          <cell r="F1302" t="str">
            <v>WYK_POP</v>
          </cell>
          <cell r="G1302" t="str">
            <v>04</v>
          </cell>
          <cell r="H1302" t="str">
            <v>PION</v>
          </cell>
          <cell r="I1302" t="str">
            <v>J</v>
          </cell>
        </row>
        <row r="1303">
          <cell r="A1303" t="str">
            <v>Fundusz Gotówlka</v>
          </cell>
          <cell r="B1303" t="str">
            <v>XX63</v>
          </cell>
          <cell r="C1303" t="str">
            <v>N</v>
          </cell>
          <cell r="D1303">
            <v>32</v>
          </cell>
          <cell r="E1303" t="str">
            <v>L_UBEZP</v>
          </cell>
          <cell r="F1303" t="str">
            <v>WYK_POP</v>
          </cell>
          <cell r="G1303" t="str">
            <v>04</v>
          </cell>
          <cell r="H1303" t="str">
            <v>PKK</v>
          </cell>
          <cell r="I1303" t="str">
            <v>J</v>
          </cell>
        </row>
        <row r="1304">
          <cell r="A1304" t="str">
            <v>Fundusz Gotówlka</v>
          </cell>
          <cell r="B1304" t="str">
            <v>XX63</v>
          </cell>
          <cell r="C1304" t="str">
            <v>N</v>
          </cell>
          <cell r="D1304">
            <v>6692</v>
          </cell>
          <cell r="E1304" t="str">
            <v>L_UBEZP</v>
          </cell>
          <cell r="F1304" t="str">
            <v>WYK_POP</v>
          </cell>
          <cell r="G1304" t="str">
            <v>04</v>
          </cell>
          <cell r="H1304" t="str">
            <v>POU</v>
          </cell>
          <cell r="I1304" t="str">
            <v>J</v>
          </cell>
        </row>
        <row r="1305">
          <cell r="A1305" t="str">
            <v>Fundusz Gotówlka</v>
          </cell>
          <cell r="B1305" t="str">
            <v>XX63</v>
          </cell>
          <cell r="C1305" t="str">
            <v>N</v>
          </cell>
          <cell r="D1305">
            <v>37</v>
          </cell>
          <cell r="E1305" t="str">
            <v>L_UBEZP</v>
          </cell>
          <cell r="F1305" t="str">
            <v>WYK_POP</v>
          </cell>
          <cell r="G1305" t="str">
            <v>04</v>
          </cell>
          <cell r="H1305" t="str">
            <v>PSA</v>
          </cell>
          <cell r="I1305" t="str">
            <v>J</v>
          </cell>
        </row>
        <row r="1306">
          <cell r="A1306" t="str">
            <v>Fundusz Gotówlka</v>
          </cell>
          <cell r="B1306" t="str">
            <v>XX63</v>
          </cell>
          <cell r="C1306" t="str">
            <v>P</v>
          </cell>
          <cell r="D1306">
            <v>7312</v>
          </cell>
          <cell r="E1306" t="str">
            <v>L_UBEZP</v>
          </cell>
          <cell r="F1306" t="str">
            <v>WYK_POP</v>
          </cell>
          <cell r="G1306" t="str">
            <v>04</v>
          </cell>
          <cell r="H1306" t="str">
            <v>PSA</v>
          </cell>
          <cell r="I1306" t="str">
            <v>J</v>
          </cell>
        </row>
        <row r="1307">
          <cell r="A1307" t="str">
            <v>Fundusz Gotówlka</v>
          </cell>
          <cell r="B1307" t="str">
            <v>XX63</v>
          </cell>
          <cell r="C1307" t="str">
            <v>N</v>
          </cell>
          <cell r="D1307">
            <v>148</v>
          </cell>
          <cell r="E1307" t="str">
            <v>L_UBEZP</v>
          </cell>
          <cell r="F1307" t="str">
            <v>WYK_POP</v>
          </cell>
          <cell r="G1307" t="str">
            <v>05</v>
          </cell>
          <cell r="H1307" t="str">
            <v>PION</v>
          </cell>
          <cell r="I1307" t="str">
            <v>J</v>
          </cell>
        </row>
        <row r="1308">
          <cell r="A1308" t="str">
            <v>Fundusz Gotówlka</v>
          </cell>
          <cell r="B1308" t="str">
            <v>XX63</v>
          </cell>
          <cell r="C1308" t="str">
            <v>N</v>
          </cell>
          <cell r="D1308">
            <v>42</v>
          </cell>
          <cell r="E1308" t="str">
            <v>L_UBEZP</v>
          </cell>
          <cell r="F1308" t="str">
            <v>WYK_POP</v>
          </cell>
          <cell r="G1308" t="str">
            <v>05</v>
          </cell>
          <cell r="H1308" t="str">
            <v>PKK</v>
          </cell>
          <cell r="I1308" t="str">
            <v>J</v>
          </cell>
        </row>
        <row r="1309">
          <cell r="A1309" t="str">
            <v>Fundusz Gotówlka</v>
          </cell>
          <cell r="B1309" t="str">
            <v>XX63</v>
          </cell>
          <cell r="C1309" t="str">
            <v>N</v>
          </cell>
          <cell r="D1309">
            <v>8904</v>
          </cell>
          <cell r="E1309" t="str">
            <v>L_UBEZP</v>
          </cell>
          <cell r="F1309" t="str">
            <v>WYK_POP</v>
          </cell>
          <cell r="G1309" t="str">
            <v>05</v>
          </cell>
          <cell r="H1309" t="str">
            <v>POU</v>
          </cell>
          <cell r="I1309" t="str">
            <v>J</v>
          </cell>
        </row>
        <row r="1310">
          <cell r="A1310" t="str">
            <v>Fundusz Gotówlka</v>
          </cell>
          <cell r="B1310" t="str">
            <v>XX63</v>
          </cell>
          <cell r="C1310" t="str">
            <v>N</v>
          </cell>
          <cell r="D1310">
            <v>77</v>
          </cell>
          <cell r="E1310" t="str">
            <v>L_UBEZP</v>
          </cell>
          <cell r="F1310" t="str">
            <v>WYK_POP</v>
          </cell>
          <cell r="G1310" t="str">
            <v>05</v>
          </cell>
          <cell r="H1310" t="str">
            <v>PSA</v>
          </cell>
          <cell r="I1310" t="str">
            <v>J</v>
          </cell>
        </row>
        <row r="1311">
          <cell r="A1311" t="str">
            <v>Fundusz Gotówlka</v>
          </cell>
          <cell r="B1311" t="str">
            <v>XX63</v>
          </cell>
          <cell r="C1311" t="str">
            <v>P</v>
          </cell>
          <cell r="D1311">
            <v>6679</v>
          </cell>
          <cell r="E1311" t="str">
            <v>L_UBEZP</v>
          </cell>
          <cell r="F1311" t="str">
            <v>WYK_POP</v>
          </cell>
          <cell r="G1311" t="str">
            <v>05</v>
          </cell>
          <cell r="H1311" t="str">
            <v>PSA</v>
          </cell>
          <cell r="I1311" t="str">
            <v>J</v>
          </cell>
        </row>
        <row r="1312">
          <cell r="A1312" t="str">
            <v>Fundusz Gotówlka</v>
          </cell>
          <cell r="B1312" t="str">
            <v>XX63</v>
          </cell>
          <cell r="C1312" t="str">
            <v>N</v>
          </cell>
          <cell r="D1312">
            <v>158</v>
          </cell>
          <cell r="E1312" t="str">
            <v>L_UBEZP</v>
          </cell>
          <cell r="F1312" t="str">
            <v>WYK_POP</v>
          </cell>
          <cell r="G1312" t="str">
            <v>06</v>
          </cell>
          <cell r="H1312" t="str">
            <v>PION</v>
          </cell>
          <cell r="I1312" t="str">
            <v>J</v>
          </cell>
        </row>
        <row r="1313">
          <cell r="A1313" t="str">
            <v>Fundusz Gotówlka</v>
          </cell>
          <cell r="B1313" t="str">
            <v>XX63</v>
          </cell>
          <cell r="C1313" t="str">
            <v>N</v>
          </cell>
          <cell r="D1313">
            <v>50</v>
          </cell>
          <cell r="E1313" t="str">
            <v>L_UBEZP</v>
          </cell>
          <cell r="F1313" t="str">
            <v>WYK_POP</v>
          </cell>
          <cell r="G1313" t="str">
            <v>06</v>
          </cell>
          <cell r="H1313" t="str">
            <v>PKK</v>
          </cell>
          <cell r="I1313" t="str">
            <v>J</v>
          </cell>
        </row>
        <row r="1314">
          <cell r="A1314" t="str">
            <v>Fundusz Gotówlka</v>
          </cell>
          <cell r="B1314" t="str">
            <v>XX63</v>
          </cell>
          <cell r="C1314" t="str">
            <v>N</v>
          </cell>
          <cell r="D1314">
            <v>11232</v>
          </cell>
          <cell r="E1314" t="str">
            <v>L_UBEZP</v>
          </cell>
          <cell r="F1314" t="str">
            <v>WYK_POP</v>
          </cell>
          <cell r="G1314" t="str">
            <v>06</v>
          </cell>
          <cell r="H1314" t="str">
            <v>POU</v>
          </cell>
          <cell r="I1314" t="str">
            <v>J</v>
          </cell>
        </row>
        <row r="1315">
          <cell r="A1315" t="str">
            <v>Fundusz Gotówlka</v>
          </cell>
          <cell r="B1315" t="str">
            <v>XX63</v>
          </cell>
          <cell r="C1315" t="str">
            <v>N</v>
          </cell>
          <cell r="D1315">
            <v>127</v>
          </cell>
          <cell r="E1315" t="str">
            <v>L_UBEZP</v>
          </cell>
          <cell r="F1315" t="str">
            <v>WYK_POP</v>
          </cell>
          <cell r="G1315" t="str">
            <v>06</v>
          </cell>
          <cell r="H1315" t="str">
            <v>PSA</v>
          </cell>
          <cell r="I1315" t="str">
            <v>J</v>
          </cell>
        </row>
        <row r="1316">
          <cell r="A1316" t="str">
            <v>Fundusz Gotówlka</v>
          </cell>
          <cell r="B1316" t="str">
            <v>XX63</v>
          </cell>
          <cell r="C1316" t="str">
            <v>P</v>
          </cell>
          <cell r="D1316">
            <v>6157</v>
          </cell>
          <cell r="E1316" t="str">
            <v>L_UBEZP</v>
          </cell>
          <cell r="F1316" t="str">
            <v>WYK_POP</v>
          </cell>
          <cell r="G1316" t="str">
            <v>06</v>
          </cell>
          <cell r="H1316" t="str">
            <v>PSA</v>
          </cell>
          <cell r="I1316" t="str">
            <v>J</v>
          </cell>
        </row>
        <row r="1317">
          <cell r="A1317" t="str">
            <v>Fundusz Gotówlka</v>
          </cell>
          <cell r="B1317" t="str">
            <v>XX63</v>
          </cell>
          <cell r="C1317" t="str">
            <v>N</v>
          </cell>
          <cell r="D1317">
            <v>152</v>
          </cell>
          <cell r="E1317" t="str">
            <v>L_UBEZP</v>
          </cell>
          <cell r="F1317" t="str">
            <v>WYK_POP</v>
          </cell>
          <cell r="G1317" t="str">
            <v>07</v>
          </cell>
          <cell r="H1317" t="str">
            <v>PION</v>
          </cell>
          <cell r="I1317" t="str">
            <v>J</v>
          </cell>
        </row>
        <row r="1318">
          <cell r="A1318" t="str">
            <v>Fundusz Gotówlka</v>
          </cell>
          <cell r="B1318" t="str">
            <v>XX63</v>
          </cell>
          <cell r="C1318" t="str">
            <v>N</v>
          </cell>
          <cell r="D1318">
            <v>67</v>
          </cell>
          <cell r="E1318" t="str">
            <v>L_UBEZP</v>
          </cell>
          <cell r="F1318" t="str">
            <v>WYK_POP</v>
          </cell>
          <cell r="G1318" t="str">
            <v>07</v>
          </cell>
          <cell r="H1318" t="str">
            <v>PKK</v>
          </cell>
          <cell r="I1318" t="str">
            <v>J</v>
          </cell>
        </row>
        <row r="1319">
          <cell r="A1319" t="str">
            <v>Fundusz Gotówlka</v>
          </cell>
          <cell r="B1319" t="str">
            <v>XX63</v>
          </cell>
          <cell r="C1319" t="str">
            <v>N</v>
          </cell>
          <cell r="D1319">
            <v>12879</v>
          </cell>
          <cell r="E1319" t="str">
            <v>L_UBEZP</v>
          </cell>
          <cell r="F1319" t="str">
            <v>WYK_POP</v>
          </cell>
          <cell r="G1319" t="str">
            <v>07</v>
          </cell>
          <cell r="H1319" t="str">
            <v>POU</v>
          </cell>
          <cell r="I1319" t="str">
            <v>J</v>
          </cell>
        </row>
        <row r="1320">
          <cell r="A1320" t="str">
            <v>Fundusz Gotówlka</v>
          </cell>
          <cell r="B1320" t="str">
            <v>XX63</v>
          </cell>
          <cell r="C1320" t="str">
            <v>N</v>
          </cell>
          <cell r="D1320">
            <v>167</v>
          </cell>
          <cell r="E1320" t="str">
            <v>L_UBEZP</v>
          </cell>
          <cell r="F1320" t="str">
            <v>WYK_POP</v>
          </cell>
          <cell r="G1320" t="str">
            <v>07</v>
          </cell>
          <cell r="H1320" t="str">
            <v>PSA</v>
          </cell>
          <cell r="I1320" t="str">
            <v>J</v>
          </cell>
        </row>
        <row r="1321">
          <cell r="A1321" t="str">
            <v>Fundusz Gotówlka</v>
          </cell>
          <cell r="B1321" t="str">
            <v>XX63</v>
          </cell>
          <cell r="C1321" t="str">
            <v>P</v>
          </cell>
          <cell r="D1321">
            <v>5790</v>
          </cell>
          <cell r="E1321" t="str">
            <v>L_UBEZP</v>
          </cell>
          <cell r="F1321" t="str">
            <v>WYK_POP</v>
          </cell>
          <cell r="G1321" t="str">
            <v>07</v>
          </cell>
          <cell r="H1321" t="str">
            <v>PSA</v>
          </cell>
          <cell r="I1321" t="str">
            <v>J</v>
          </cell>
        </row>
        <row r="1322">
          <cell r="A1322" t="str">
            <v>Fundusz Gotówlka</v>
          </cell>
          <cell r="B1322" t="str">
            <v>XX63</v>
          </cell>
          <cell r="C1322" t="str">
            <v>N</v>
          </cell>
          <cell r="D1322">
            <v>141</v>
          </cell>
          <cell r="E1322" t="str">
            <v>L_UBEZP</v>
          </cell>
          <cell r="F1322" t="str">
            <v>WYK_POP</v>
          </cell>
          <cell r="G1322" t="str">
            <v>08</v>
          </cell>
          <cell r="H1322" t="str">
            <v>PION</v>
          </cell>
          <cell r="I1322" t="str">
            <v>J</v>
          </cell>
        </row>
        <row r="1323">
          <cell r="A1323" t="str">
            <v>Fundusz Gotówlka</v>
          </cell>
          <cell r="B1323" t="str">
            <v>XX63</v>
          </cell>
          <cell r="C1323" t="str">
            <v>N</v>
          </cell>
          <cell r="D1323">
            <v>67</v>
          </cell>
          <cell r="E1323" t="str">
            <v>L_UBEZP</v>
          </cell>
          <cell r="F1323" t="str">
            <v>WYK_POP</v>
          </cell>
          <cell r="G1323" t="str">
            <v>08</v>
          </cell>
          <cell r="H1323" t="str">
            <v>PKK</v>
          </cell>
          <cell r="I1323" t="str">
            <v>J</v>
          </cell>
        </row>
        <row r="1324">
          <cell r="A1324" t="str">
            <v>Fundusz Gotówlka</v>
          </cell>
          <cell r="B1324" t="str">
            <v>XX63</v>
          </cell>
          <cell r="C1324" t="str">
            <v>N</v>
          </cell>
          <cell r="D1324">
            <v>14081</v>
          </cell>
          <cell r="E1324" t="str">
            <v>L_UBEZP</v>
          </cell>
          <cell r="F1324" t="str">
            <v>WYK_POP</v>
          </cell>
          <cell r="G1324" t="str">
            <v>08</v>
          </cell>
          <cell r="H1324" t="str">
            <v>POU</v>
          </cell>
          <cell r="I1324" t="str">
            <v>J</v>
          </cell>
        </row>
        <row r="1325">
          <cell r="A1325" t="str">
            <v>Fundusz Gotówlka</v>
          </cell>
          <cell r="B1325" t="str">
            <v>XX63</v>
          </cell>
          <cell r="C1325" t="str">
            <v>N</v>
          </cell>
          <cell r="D1325">
            <v>165</v>
          </cell>
          <cell r="E1325" t="str">
            <v>L_UBEZP</v>
          </cell>
          <cell r="F1325" t="str">
            <v>WYK_POP</v>
          </cell>
          <cell r="G1325" t="str">
            <v>08</v>
          </cell>
          <cell r="H1325" t="str">
            <v>PSA</v>
          </cell>
          <cell r="I1325" t="str">
            <v>J</v>
          </cell>
        </row>
        <row r="1326">
          <cell r="A1326" t="str">
            <v>Fundusz Gotówlka</v>
          </cell>
          <cell r="B1326" t="str">
            <v>XX63</v>
          </cell>
          <cell r="C1326" t="str">
            <v>P</v>
          </cell>
          <cell r="D1326">
            <v>5394</v>
          </cell>
          <cell r="E1326" t="str">
            <v>L_UBEZP</v>
          </cell>
          <cell r="F1326" t="str">
            <v>WYK_POP</v>
          </cell>
          <cell r="G1326" t="str">
            <v>08</v>
          </cell>
          <cell r="H1326" t="str">
            <v>PSA</v>
          </cell>
          <cell r="I1326" t="str">
            <v>J</v>
          </cell>
        </row>
        <row r="1327">
          <cell r="A1327" t="str">
            <v>Fundusz Gotówlka</v>
          </cell>
          <cell r="B1327" t="str">
            <v>XX63</v>
          </cell>
          <cell r="C1327" t="str">
            <v>N</v>
          </cell>
          <cell r="D1327">
            <v>167</v>
          </cell>
          <cell r="E1327" t="str">
            <v>L_UBEZP</v>
          </cell>
          <cell r="F1327" t="str">
            <v>WYK_POP</v>
          </cell>
          <cell r="G1327" t="str">
            <v>09</v>
          </cell>
          <cell r="H1327" t="str">
            <v>PION</v>
          </cell>
          <cell r="I1327" t="str">
            <v>J</v>
          </cell>
        </row>
        <row r="1328">
          <cell r="A1328" t="str">
            <v>Fundusz Gotówlka</v>
          </cell>
          <cell r="B1328" t="str">
            <v>XX63</v>
          </cell>
          <cell r="C1328" t="str">
            <v>N</v>
          </cell>
          <cell r="D1328">
            <v>61</v>
          </cell>
          <cell r="E1328" t="str">
            <v>L_UBEZP</v>
          </cell>
          <cell r="F1328" t="str">
            <v>WYK_POP</v>
          </cell>
          <cell r="G1328" t="str">
            <v>09</v>
          </cell>
          <cell r="H1328" t="str">
            <v>PKK</v>
          </cell>
          <cell r="I1328" t="str">
            <v>J</v>
          </cell>
        </row>
        <row r="1329">
          <cell r="A1329" t="str">
            <v>Fundusz Gotówlka</v>
          </cell>
          <cell r="B1329" t="str">
            <v>XX63</v>
          </cell>
          <cell r="C1329" t="str">
            <v>N</v>
          </cell>
          <cell r="D1329">
            <v>15073</v>
          </cell>
          <cell r="E1329" t="str">
            <v>L_UBEZP</v>
          </cell>
          <cell r="F1329" t="str">
            <v>WYK_POP</v>
          </cell>
          <cell r="G1329" t="str">
            <v>09</v>
          </cell>
          <cell r="H1329" t="str">
            <v>POU</v>
          </cell>
          <cell r="I1329" t="str">
            <v>J</v>
          </cell>
        </row>
        <row r="1330">
          <cell r="A1330" t="str">
            <v>Fundusz Gotówlka</v>
          </cell>
          <cell r="B1330" t="str">
            <v>XX63</v>
          </cell>
          <cell r="C1330" t="str">
            <v>N</v>
          </cell>
          <cell r="D1330">
            <v>195</v>
          </cell>
          <cell r="E1330" t="str">
            <v>L_UBEZP</v>
          </cell>
          <cell r="F1330" t="str">
            <v>WYK_POP</v>
          </cell>
          <cell r="G1330" t="str">
            <v>09</v>
          </cell>
          <cell r="H1330" t="str">
            <v>PSA</v>
          </cell>
          <cell r="I1330" t="str">
            <v>J</v>
          </cell>
        </row>
        <row r="1331">
          <cell r="A1331" t="str">
            <v>Fundusz Gotówlka</v>
          </cell>
          <cell r="B1331" t="str">
            <v>XX63</v>
          </cell>
          <cell r="C1331" t="str">
            <v>P</v>
          </cell>
          <cell r="D1331">
            <v>4996</v>
          </cell>
          <cell r="E1331" t="str">
            <v>L_UBEZP</v>
          </cell>
          <cell r="F1331" t="str">
            <v>WYK_POP</v>
          </cell>
          <cell r="G1331" t="str">
            <v>09</v>
          </cell>
          <cell r="H1331" t="str">
            <v>PSA</v>
          </cell>
          <cell r="I1331" t="str">
            <v>J</v>
          </cell>
        </row>
        <row r="1332">
          <cell r="A1332" t="str">
            <v>Fundusz Gotówlka</v>
          </cell>
          <cell r="B1332" t="str">
            <v>XX63</v>
          </cell>
          <cell r="C1332" t="str">
            <v>N</v>
          </cell>
          <cell r="D1332">
            <v>20417800</v>
          </cell>
          <cell r="E1332" t="str">
            <v>PRZYPIS_MIES_WYK</v>
          </cell>
          <cell r="F1332" t="str">
            <v>PLAN</v>
          </cell>
          <cell r="G1332" t="str">
            <v>01</v>
          </cell>
          <cell r="H1332" t="str">
            <v>POU</v>
          </cell>
          <cell r="I1332" t="str">
            <v>J</v>
          </cell>
        </row>
        <row r="1333">
          <cell r="A1333" t="str">
            <v>Fundusz Gotówlka</v>
          </cell>
          <cell r="B1333" t="str">
            <v>XX63</v>
          </cell>
          <cell r="C1333" t="str">
            <v>N</v>
          </cell>
          <cell r="D1333">
            <v>20194400</v>
          </cell>
          <cell r="E1333" t="str">
            <v>PRZYPIS_MIES_WYK</v>
          </cell>
          <cell r="F1333" t="str">
            <v>PLAN</v>
          </cell>
          <cell r="G1333" t="str">
            <v>02</v>
          </cell>
          <cell r="H1333" t="str">
            <v>POU</v>
          </cell>
          <cell r="I1333" t="str">
            <v>J</v>
          </cell>
        </row>
        <row r="1334">
          <cell r="A1334" t="str">
            <v>Fundusz Gotówlka</v>
          </cell>
          <cell r="B1334" t="str">
            <v>XX63</v>
          </cell>
          <cell r="C1334" t="str">
            <v>N</v>
          </cell>
          <cell r="D1334">
            <v>20637800</v>
          </cell>
          <cell r="E1334" t="str">
            <v>PRZYPIS_MIES_WYK</v>
          </cell>
          <cell r="F1334" t="str">
            <v>PLAN</v>
          </cell>
          <cell r="G1334" t="str">
            <v>03</v>
          </cell>
          <cell r="H1334" t="str">
            <v>POU</v>
          </cell>
          <cell r="I1334" t="str">
            <v>J</v>
          </cell>
        </row>
        <row r="1335">
          <cell r="A1335" t="str">
            <v>Fundusz Gotówlka</v>
          </cell>
          <cell r="B1335" t="str">
            <v>XX63</v>
          </cell>
          <cell r="C1335" t="str">
            <v>N</v>
          </cell>
          <cell r="D1335">
            <v>20774400</v>
          </cell>
          <cell r="E1335" t="str">
            <v>PRZYPIS_MIES_WYK</v>
          </cell>
          <cell r="F1335" t="str">
            <v>PLAN</v>
          </cell>
          <cell r="G1335" t="str">
            <v>04</v>
          </cell>
          <cell r="H1335" t="str">
            <v>POU</v>
          </cell>
          <cell r="I1335" t="str">
            <v>J</v>
          </cell>
        </row>
        <row r="1336">
          <cell r="A1336" t="str">
            <v>Fundusz Gotówlka</v>
          </cell>
          <cell r="B1336" t="str">
            <v>XX63</v>
          </cell>
          <cell r="C1336" t="str">
            <v>N</v>
          </cell>
          <cell r="D1336">
            <v>20857800</v>
          </cell>
          <cell r="E1336" t="str">
            <v>PRZYPIS_MIES_WYK</v>
          </cell>
          <cell r="F1336" t="str">
            <v>PLAN</v>
          </cell>
          <cell r="G1336" t="str">
            <v>05</v>
          </cell>
          <cell r="H1336" t="str">
            <v>POU</v>
          </cell>
          <cell r="I1336" t="str">
            <v>J</v>
          </cell>
        </row>
        <row r="1337">
          <cell r="A1337" t="str">
            <v>Fundusz Gotówlka</v>
          </cell>
          <cell r="B1337" t="str">
            <v>XX63</v>
          </cell>
          <cell r="C1337" t="str">
            <v>N</v>
          </cell>
          <cell r="D1337">
            <v>20904400</v>
          </cell>
          <cell r="E1337" t="str">
            <v>PRZYPIS_MIES_WYK</v>
          </cell>
          <cell r="F1337" t="str">
            <v>PLAN</v>
          </cell>
          <cell r="G1337" t="str">
            <v>06</v>
          </cell>
          <cell r="H1337" t="str">
            <v>POU</v>
          </cell>
          <cell r="I1337" t="str">
            <v>J</v>
          </cell>
        </row>
        <row r="1338">
          <cell r="A1338" t="str">
            <v>Fundusz Gotówlka</v>
          </cell>
          <cell r="B1338" t="str">
            <v>XX63</v>
          </cell>
          <cell r="C1338" t="str">
            <v>N</v>
          </cell>
          <cell r="D1338">
            <v>20771400</v>
          </cell>
          <cell r="E1338" t="str">
            <v>PRZYPIS_MIES_WYK</v>
          </cell>
          <cell r="F1338" t="str">
            <v>PLAN</v>
          </cell>
          <cell r="G1338" t="str">
            <v>07</v>
          </cell>
          <cell r="H1338" t="str">
            <v>POU</v>
          </cell>
          <cell r="I1338" t="str">
            <v>J</v>
          </cell>
        </row>
        <row r="1339">
          <cell r="A1339" t="str">
            <v>Fundusz Gotówlka</v>
          </cell>
          <cell r="B1339" t="str">
            <v>XX63</v>
          </cell>
          <cell r="C1339" t="str">
            <v>N</v>
          </cell>
          <cell r="D1339">
            <v>20824400</v>
          </cell>
          <cell r="E1339" t="str">
            <v>PRZYPIS_MIES_WYK</v>
          </cell>
          <cell r="F1339" t="str">
            <v>PLAN</v>
          </cell>
          <cell r="G1339" t="str">
            <v>08</v>
          </cell>
          <cell r="H1339" t="str">
            <v>POU</v>
          </cell>
          <cell r="I1339" t="str">
            <v>J</v>
          </cell>
        </row>
        <row r="1340">
          <cell r="A1340" t="str">
            <v>Fundusz Gotówlka</v>
          </cell>
          <cell r="B1340" t="str">
            <v>XX63</v>
          </cell>
          <cell r="C1340" t="str">
            <v>N</v>
          </cell>
          <cell r="D1340">
            <v>21017800</v>
          </cell>
          <cell r="E1340" t="str">
            <v>PRZYPIS_MIES_WYK</v>
          </cell>
          <cell r="F1340" t="str">
            <v>PLAN</v>
          </cell>
          <cell r="G1340" t="str">
            <v>09</v>
          </cell>
          <cell r="H1340" t="str">
            <v>POU</v>
          </cell>
          <cell r="I1340" t="str">
            <v>J</v>
          </cell>
        </row>
        <row r="1341">
          <cell r="A1341" t="str">
            <v>Fundusz Gotówlka</v>
          </cell>
          <cell r="B1341" t="str">
            <v>XX63</v>
          </cell>
          <cell r="C1341" t="str">
            <v>N</v>
          </cell>
          <cell r="D1341">
            <v>21054400</v>
          </cell>
          <cell r="E1341" t="str">
            <v>PRZYPIS_MIES_WYK</v>
          </cell>
          <cell r="F1341" t="str">
            <v>PLAN</v>
          </cell>
          <cell r="G1341" t="str">
            <v>10</v>
          </cell>
          <cell r="H1341" t="str">
            <v>POU</v>
          </cell>
          <cell r="I1341" t="str">
            <v>J</v>
          </cell>
        </row>
        <row r="1342">
          <cell r="A1342" t="str">
            <v>Fundusz Gotówlka</v>
          </cell>
          <cell r="B1342" t="str">
            <v>XX63</v>
          </cell>
          <cell r="C1342" t="str">
            <v>N</v>
          </cell>
          <cell r="D1342">
            <v>21014800</v>
          </cell>
          <cell r="E1342" t="str">
            <v>PRZYPIS_MIES_WYK</v>
          </cell>
          <cell r="F1342" t="str">
            <v>PLAN</v>
          </cell>
          <cell r="G1342" t="str">
            <v>11</v>
          </cell>
          <cell r="H1342" t="str">
            <v>POU</v>
          </cell>
          <cell r="I1342" t="str">
            <v>J</v>
          </cell>
        </row>
        <row r="1343">
          <cell r="A1343" t="str">
            <v>Fundusz Gotówlka</v>
          </cell>
          <cell r="B1343" t="str">
            <v>XX63</v>
          </cell>
          <cell r="C1343" t="str">
            <v>N</v>
          </cell>
          <cell r="D1343">
            <v>20865046.92896791</v>
          </cell>
          <cell r="E1343" t="str">
            <v>PRZYPIS_MIES_WYK</v>
          </cell>
          <cell r="F1343" t="str">
            <v>PLAN</v>
          </cell>
          <cell r="G1343" t="str">
            <v>12</v>
          </cell>
          <cell r="H1343" t="str">
            <v>POU</v>
          </cell>
          <cell r="I1343" t="str">
            <v>J</v>
          </cell>
        </row>
        <row r="1344">
          <cell r="A1344" t="str">
            <v>Fundusz Gotówlka</v>
          </cell>
          <cell r="B1344" t="str">
            <v>XX63</v>
          </cell>
          <cell r="C1344" t="str">
            <v>N</v>
          </cell>
          <cell r="D1344">
            <v>22312566</v>
          </cell>
          <cell r="E1344" t="str">
            <v>PRZYPIS_MIES_WYK</v>
          </cell>
          <cell r="F1344" t="str">
            <v>PROGNOZA</v>
          </cell>
          <cell r="G1344" t="str">
            <v>10</v>
          </cell>
          <cell r="H1344" t="str">
            <v>POU</v>
          </cell>
          <cell r="I1344" t="str">
            <v>J</v>
          </cell>
        </row>
        <row r="1345">
          <cell r="A1345" t="str">
            <v>Fundusz Gotówlka</v>
          </cell>
          <cell r="B1345" t="str">
            <v>XX63</v>
          </cell>
          <cell r="C1345" t="str">
            <v>N</v>
          </cell>
          <cell r="D1345">
            <v>18029448</v>
          </cell>
          <cell r="E1345" t="str">
            <v>PRZYPIS_MIES_WYK</v>
          </cell>
          <cell r="F1345" t="str">
            <v>PROGNOZA</v>
          </cell>
          <cell r="G1345" t="str">
            <v>11</v>
          </cell>
          <cell r="H1345" t="str">
            <v>POU</v>
          </cell>
          <cell r="I1345" t="str">
            <v>J</v>
          </cell>
        </row>
        <row r="1346">
          <cell r="A1346" t="str">
            <v>Fundusz Gotówlka</v>
          </cell>
          <cell r="B1346" t="str">
            <v>XX63</v>
          </cell>
          <cell r="C1346" t="str">
            <v>N</v>
          </cell>
          <cell r="D1346">
            <v>17104448</v>
          </cell>
          <cell r="E1346" t="str">
            <v>PRZYPIS_MIES_WYK</v>
          </cell>
          <cell r="F1346" t="str">
            <v>PROGNOZA</v>
          </cell>
          <cell r="G1346" t="str">
            <v>12</v>
          </cell>
          <cell r="H1346" t="str">
            <v>POU</v>
          </cell>
          <cell r="I1346" t="str">
            <v>J</v>
          </cell>
        </row>
        <row r="1347">
          <cell r="A1347" t="str">
            <v>Fundusz Gotówlka</v>
          </cell>
          <cell r="B1347" t="str">
            <v>XX63</v>
          </cell>
          <cell r="C1347" t="str">
            <v>N</v>
          </cell>
          <cell r="D1347">
            <v>42800</v>
          </cell>
          <cell r="E1347" t="str">
            <v>PRZYPIS_MIES_WYK</v>
          </cell>
          <cell r="F1347" t="str">
            <v>WYK_POP</v>
          </cell>
          <cell r="G1347" t="str">
            <v>01</v>
          </cell>
          <cell r="H1347" t="str">
            <v>PION</v>
          </cell>
          <cell r="I1347" t="str">
            <v>J</v>
          </cell>
        </row>
        <row r="1348">
          <cell r="A1348" t="str">
            <v>Fundusz Gotówlka</v>
          </cell>
          <cell r="B1348" t="str">
            <v>XX63</v>
          </cell>
          <cell r="C1348" t="str">
            <v>N</v>
          </cell>
          <cell r="D1348">
            <v>49050</v>
          </cell>
          <cell r="E1348" t="str">
            <v>PRZYPIS_MIES_WYK</v>
          </cell>
          <cell r="F1348" t="str">
            <v>WYK_POP</v>
          </cell>
          <cell r="G1348" t="str">
            <v>01</v>
          </cell>
          <cell r="H1348" t="str">
            <v>PKK</v>
          </cell>
          <cell r="I1348" t="str">
            <v>J</v>
          </cell>
        </row>
        <row r="1349">
          <cell r="A1349" t="str">
            <v>Fundusz Gotówlka</v>
          </cell>
          <cell r="B1349" t="str">
            <v>XX63</v>
          </cell>
          <cell r="C1349" t="str">
            <v>N</v>
          </cell>
          <cell r="D1349">
            <v>11932047.060000002</v>
          </cell>
          <cell r="E1349" t="str">
            <v>PRZYPIS_MIES_WYK</v>
          </cell>
          <cell r="F1349" t="str">
            <v>WYK_POP</v>
          </cell>
          <cell r="G1349" t="str">
            <v>01</v>
          </cell>
          <cell r="H1349" t="str">
            <v>POU</v>
          </cell>
          <cell r="I1349" t="str">
            <v>J</v>
          </cell>
        </row>
        <row r="1350">
          <cell r="A1350" t="str">
            <v>Fundusz Gotówlka</v>
          </cell>
          <cell r="B1350" t="str">
            <v>XX63</v>
          </cell>
          <cell r="C1350" t="str">
            <v>N</v>
          </cell>
          <cell r="D1350">
            <v>204012</v>
          </cell>
          <cell r="E1350" t="str">
            <v>PRZYPIS_MIES_WYK</v>
          </cell>
          <cell r="F1350" t="str">
            <v>WYK_POP</v>
          </cell>
          <cell r="G1350" t="str">
            <v>01</v>
          </cell>
          <cell r="H1350" t="str">
            <v>PSA</v>
          </cell>
          <cell r="I1350" t="str">
            <v>J</v>
          </cell>
        </row>
        <row r="1351">
          <cell r="A1351" t="str">
            <v>Fundusz Gotówlka</v>
          </cell>
          <cell r="B1351" t="str">
            <v>XX63</v>
          </cell>
          <cell r="C1351" t="str">
            <v>N</v>
          </cell>
          <cell r="D1351">
            <v>111784.6</v>
          </cell>
          <cell r="E1351" t="str">
            <v>PRZYPIS_MIES_WYK</v>
          </cell>
          <cell r="F1351" t="str">
            <v>WYK_POP</v>
          </cell>
          <cell r="G1351" t="str">
            <v>02</v>
          </cell>
          <cell r="H1351" t="str">
            <v>PION</v>
          </cell>
          <cell r="I1351" t="str">
            <v>J</v>
          </cell>
        </row>
        <row r="1352">
          <cell r="A1352" t="str">
            <v>Fundusz Gotówlka</v>
          </cell>
          <cell r="B1352" t="str">
            <v>XX63</v>
          </cell>
          <cell r="C1352" t="str">
            <v>N</v>
          </cell>
          <cell r="D1352">
            <v>46890</v>
          </cell>
          <cell r="E1352" t="str">
            <v>PRZYPIS_MIES_WYK</v>
          </cell>
          <cell r="F1352" t="str">
            <v>WYK_POP</v>
          </cell>
          <cell r="G1352" t="str">
            <v>02</v>
          </cell>
          <cell r="H1352" t="str">
            <v>PKK</v>
          </cell>
          <cell r="I1352" t="str">
            <v>J</v>
          </cell>
        </row>
        <row r="1353">
          <cell r="A1353" t="str">
            <v>Fundusz Gotówlka</v>
          </cell>
          <cell r="B1353" t="str">
            <v>XX63</v>
          </cell>
          <cell r="C1353" t="str">
            <v>N</v>
          </cell>
          <cell r="D1353">
            <v>10279294.450000001</v>
          </cell>
          <cell r="E1353" t="str">
            <v>PRZYPIS_MIES_WYK</v>
          </cell>
          <cell r="F1353" t="str">
            <v>WYK_POP</v>
          </cell>
          <cell r="G1353" t="str">
            <v>02</v>
          </cell>
          <cell r="H1353" t="str">
            <v>POU</v>
          </cell>
          <cell r="I1353" t="str">
            <v>J</v>
          </cell>
        </row>
        <row r="1354">
          <cell r="A1354" t="str">
            <v>Fundusz Gotówlka</v>
          </cell>
          <cell r="B1354" t="str">
            <v>XX63</v>
          </cell>
          <cell r="C1354" t="str">
            <v>N</v>
          </cell>
          <cell r="D1354">
            <v>107512</v>
          </cell>
          <cell r="E1354" t="str">
            <v>PRZYPIS_MIES_WYK</v>
          </cell>
          <cell r="F1354" t="str">
            <v>WYK_POP</v>
          </cell>
          <cell r="G1354" t="str">
            <v>02</v>
          </cell>
          <cell r="H1354" t="str">
            <v>PSA</v>
          </cell>
          <cell r="I1354" t="str">
            <v>J</v>
          </cell>
        </row>
        <row r="1355">
          <cell r="A1355" t="str">
            <v>Fundusz Gotówlka</v>
          </cell>
          <cell r="B1355" t="str">
            <v>XX63</v>
          </cell>
          <cell r="C1355" t="str">
            <v>N</v>
          </cell>
          <cell r="D1355">
            <v>38792.7</v>
          </cell>
          <cell r="E1355" t="str">
            <v>PRZYPIS_MIES_WYK</v>
          </cell>
          <cell r="F1355" t="str">
            <v>WYK_POP</v>
          </cell>
          <cell r="G1355" t="str">
            <v>03</v>
          </cell>
          <cell r="H1355" t="str">
            <v>PION</v>
          </cell>
          <cell r="I1355" t="str">
            <v>J</v>
          </cell>
        </row>
        <row r="1356">
          <cell r="A1356" t="str">
            <v>Fundusz Gotówlka</v>
          </cell>
          <cell r="B1356" t="str">
            <v>XX63</v>
          </cell>
          <cell r="C1356" t="str">
            <v>N</v>
          </cell>
          <cell r="D1356">
            <v>19563.79</v>
          </cell>
          <cell r="E1356" t="str">
            <v>PRZYPIS_MIES_WYK</v>
          </cell>
          <cell r="F1356" t="str">
            <v>WYK_POP</v>
          </cell>
          <cell r="G1356" t="str">
            <v>03</v>
          </cell>
          <cell r="H1356" t="str">
            <v>PKK</v>
          </cell>
          <cell r="I1356" t="str">
            <v>J</v>
          </cell>
        </row>
        <row r="1357">
          <cell r="A1357" t="str">
            <v>Fundusz Gotówlka</v>
          </cell>
          <cell r="B1357" t="str">
            <v>XX63</v>
          </cell>
          <cell r="C1357" t="str">
            <v>N</v>
          </cell>
          <cell r="D1357">
            <v>11656708.97</v>
          </cell>
          <cell r="E1357" t="str">
            <v>PRZYPIS_MIES_WYK</v>
          </cell>
          <cell r="F1357" t="str">
            <v>WYK_POP</v>
          </cell>
          <cell r="G1357" t="str">
            <v>03</v>
          </cell>
          <cell r="H1357" t="str">
            <v>POU</v>
          </cell>
          <cell r="I1357" t="str">
            <v>J</v>
          </cell>
        </row>
        <row r="1358">
          <cell r="A1358" t="str">
            <v>Fundusz Gotówlka</v>
          </cell>
          <cell r="B1358" t="str">
            <v>XX63</v>
          </cell>
          <cell r="C1358" t="str">
            <v>N</v>
          </cell>
          <cell r="D1358">
            <v>11938.27</v>
          </cell>
          <cell r="E1358" t="str">
            <v>PRZYPIS_MIES_WYK</v>
          </cell>
          <cell r="F1358" t="str">
            <v>WYK_POP</v>
          </cell>
          <cell r="G1358" t="str">
            <v>03</v>
          </cell>
          <cell r="H1358" t="str">
            <v>PSA</v>
          </cell>
          <cell r="I1358" t="str">
            <v>J</v>
          </cell>
        </row>
        <row r="1359">
          <cell r="A1359" t="str">
            <v>Fundusz Gotówlka</v>
          </cell>
          <cell r="B1359" t="str">
            <v>XX63</v>
          </cell>
          <cell r="C1359" t="str">
            <v>N</v>
          </cell>
          <cell r="D1359">
            <v>298058.97</v>
          </cell>
          <cell r="E1359" t="str">
            <v>PRZYPIS_MIES_WYK</v>
          </cell>
          <cell r="F1359" t="str">
            <v>WYK_POP</v>
          </cell>
          <cell r="G1359" t="str">
            <v>04</v>
          </cell>
          <cell r="H1359" t="str">
            <v>PION</v>
          </cell>
          <cell r="I1359" t="str">
            <v>J</v>
          </cell>
        </row>
        <row r="1360">
          <cell r="A1360" t="str">
            <v>Fundusz Gotówlka</v>
          </cell>
          <cell r="B1360" t="str">
            <v>XX63</v>
          </cell>
          <cell r="C1360" t="str">
            <v>N</v>
          </cell>
          <cell r="D1360">
            <v>37541</v>
          </cell>
          <cell r="E1360" t="str">
            <v>PRZYPIS_MIES_WYK</v>
          </cell>
          <cell r="F1360" t="str">
            <v>WYK_POP</v>
          </cell>
          <cell r="G1360" t="str">
            <v>04</v>
          </cell>
          <cell r="H1360" t="str">
            <v>PKK</v>
          </cell>
          <cell r="I1360" t="str">
            <v>J</v>
          </cell>
        </row>
        <row r="1361">
          <cell r="A1361" t="str">
            <v>Fundusz Gotówlka</v>
          </cell>
          <cell r="B1361" t="str">
            <v>XX63</v>
          </cell>
          <cell r="C1361" t="str">
            <v>N</v>
          </cell>
          <cell r="D1361">
            <v>12144947.09</v>
          </cell>
          <cell r="E1361" t="str">
            <v>PRZYPIS_MIES_WYK</v>
          </cell>
          <cell r="F1361" t="str">
            <v>WYK_POP</v>
          </cell>
          <cell r="G1361" t="str">
            <v>04</v>
          </cell>
          <cell r="H1361" t="str">
            <v>POU</v>
          </cell>
          <cell r="I1361" t="str">
            <v>J</v>
          </cell>
        </row>
        <row r="1362">
          <cell r="A1362" t="str">
            <v>Fundusz Gotówlka</v>
          </cell>
          <cell r="B1362" t="str">
            <v>XX63</v>
          </cell>
          <cell r="C1362" t="str">
            <v>N</v>
          </cell>
          <cell r="D1362">
            <v>-133014.77</v>
          </cell>
          <cell r="E1362" t="str">
            <v>PRZYPIS_MIES_WYK</v>
          </cell>
          <cell r="F1362" t="str">
            <v>WYK_POP</v>
          </cell>
          <cell r="G1362" t="str">
            <v>04</v>
          </cell>
          <cell r="H1362" t="str">
            <v>PSA</v>
          </cell>
          <cell r="I1362" t="str">
            <v>J</v>
          </cell>
        </row>
        <row r="1363">
          <cell r="A1363" t="str">
            <v>Fundusz Gotówlka</v>
          </cell>
          <cell r="B1363" t="str">
            <v>XX63</v>
          </cell>
          <cell r="C1363" t="str">
            <v>N</v>
          </cell>
          <cell r="D1363">
            <v>436182.33</v>
          </cell>
          <cell r="E1363" t="str">
            <v>PRZYPIS_MIES_WYK</v>
          </cell>
          <cell r="F1363" t="str">
            <v>WYK_POP</v>
          </cell>
          <cell r="G1363" t="str">
            <v>05</v>
          </cell>
          <cell r="H1363" t="str">
            <v>PION</v>
          </cell>
          <cell r="I1363" t="str">
            <v>J</v>
          </cell>
        </row>
        <row r="1364">
          <cell r="A1364" t="str">
            <v>Fundusz Gotówlka</v>
          </cell>
          <cell r="B1364" t="str">
            <v>XX63</v>
          </cell>
          <cell r="C1364" t="str">
            <v>N</v>
          </cell>
          <cell r="D1364">
            <v>37540</v>
          </cell>
          <cell r="E1364" t="str">
            <v>PRZYPIS_MIES_WYK</v>
          </cell>
          <cell r="F1364" t="str">
            <v>WYK_POP</v>
          </cell>
          <cell r="G1364" t="str">
            <v>05</v>
          </cell>
          <cell r="H1364" t="str">
            <v>PKK</v>
          </cell>
          <cell r="I1364" t="str">
            <v>J</v>
          </cell>
        </row>
        <row r="1365">
          <cell r="A1365" t="str">
            <v>Fundusz Gotówlka</v>
          </cell>
          <cell r="B1365" t="str">
            <v>XX63</v>
          </cell>
          <cell r="C1365" t="str">
            <v>N</v>
          </cell>
          <cell r="D1365">
            <v>18570858.959999997</v>
          </cell>
          <cell r="E1365" t="str">
            <v>PRZYPIS_MIES_WYK</v>
          </cell>
          <cell r="F1365" t="str">
            <v>WYK_POP</v>
          </cell>
          <cell r="G1365" t="str">
            <v>05</v>
          </cell>
          <cell r="H1365" t="str">
            <v>POU</v>
          </cell>
          <cell r="I1365" t="str">
            <v>J</v>
          </cell>
        </row>
        <row r="1366">
          <cell r="A1366" t="str">
            <v>Fundusz Gotówlka</v>
          </cell>
          <cell r="B1366" t="str">
            <v>XX63</v>
          </cell>
          <cell r="C1366" t="str">
            <v>N</v>
          </cell>
          <cell r="D1366">
            <v>259172.47</v>
          </cell>
          <cell r="E1366" t="str">
            <v>PRZYPIS_MIES_WYK</v>
          </cell>
          <cell r="F1366" t="str">
            <v>WYK_POP</v>
          </cell>
          <cell r="G1366" t="str">
            <v>05</v>
          </cell>
          <cell r="H1366" t="str">
            <v>PSA</v>
          </cell>
          <cell r="I1366" t="str">
            <v>J</v>
          </cell>
        </row>
        <row r="1367">
          <cell r="A1367" t="str">
            <v>Fundusz Gotówlka</v>
          </cell>
          <cell r="B1367" t="str">
            <v>XX63</v>
          </cell>
          <cell r="C1367" t="str">
            <v>N</v>
          </cell>
          <cell r="D1367">
            <v>297600.7</v>
          </cell>
          <cell r="E1367" t="str">
            <v>PRZYPIS_MIES_WYK</v>
          </cell>
          <cell r="F1367" t="str">
            <v>WYK_POP</v>
          </cell>
          <cell r="G1367" t="str">
            <v>06</v>
          </cell>
          <cell r="H1367" t="str">
            <v>PION</v>
          </cell>
          <cell r="I1367" t="str">
            <v>J</v>
          </cell>
        </row>
        <row r="1368">
          <cell r="A1368" t="str">
            <v>Fundusz Gotówlka</v>
          </cell>
          <cell r="B1368" t="str">
            <v>XX63</v>
          </cell>
          <cell r="C1368" t="str">
            <v>N</v>
          </cell>
          <cell r="D1368">
            <v>44920</v>
          </cell>
          <cell r="E1368" t="str">
            <v>PRZYPIS_MIES_WYK</v>
          </cell>
          <cell r="F1368" t="str">
            <v>WYK_POP</v>
          </cell>
          <cell r="G1368" t="str">
            <v>06</v>
          </cell>
          <cell r="H1368" t="str">
            <v>PKK</v>
          </cell>
          <cell r="I1368" t="str">
            <v>J</v>
          </cell>
        </row>
        <row r="1369">
          <cell r="A1369" t="str">
            <v>Fundusz Gotówlka</v>
          </cell>
          <cell r="B1369" t="str">
            <v>XX63</v>
          </cell>
          <cell r="C1369" t="str">
            <v>N</v>
          </cell>
          <cell r="D1369">
            <v>19718174.439999998</v>
          </cell>
          <cell r="E1369" t="str">
            <v>PRZYPIS_MIES_WYK</v>
          </cell>
          <cell r="F1369" t="str">
            <v>WYK_POP</v>
          </cell>
          <cell r="G1369" t="str">
            <v>06</v>
          </cell>
          <cell r="H1369" t="str">
            <v>POU</v>
          </cell>
          <cell r="I1369" t="str">
            <v>J</v>
          </cell>
        </row>
        <row r="1370">
          <cell r="A1370" t="str">
            <v>Fundusz Gotówlka</v>
          </cell>
          <cell r="B1370" t="str">
            <v>XX63</v>
          </cell>
          <cell r="C1370" t="str">
            <v>N</v>
          </cell>
          <cell r="D1370">
            <v>418877.3</v>
          </cell>
          <cell r="E1370" t="str">
            <v>PRZYPIS_MIES_WYK</v>
          </cell>
          <cell r="F1370" t="str">
            <v>WYK_POP</v>
          </cell>
          <cell r="G1370" t="str">
            <v>06</v>
          </cell>
          <cell r="H1370" t="str">
            <v>PSA</v>
          </cell>
          <cell r="I1370" t="str">
            <v>J</v>
          </cell>
        </row>
        <row r="1371">
          <cell r="A1371" t="str">
            <v>Fundusz Gotówlka</v>
          </cell>
          <cell r="B1371" t="str">
            <v>XX63</v>
          </cell>
          <cell r="C1371" t="str">
            <v>N</v>
          </cell>
          <cell r="D1371">
            <v>219103.61</v>
          </cell>
          <cell r="E1371" t="str">
            <v>PRZYPIS_MIES_WYK</v>
          </cell>
          <cell r="F1371" t="str">
            <v>WYK_POP</v>
          </cell>
          <cell r="G1371" t="str">
            <v>07</v>
          </cell>
          <cell r="H1371" t="str">
            <v>PION</v>
          </cell>
          <cell r="I1371" t="str">
            <v>J</v>
          </cell>
        </row>
        <row r="1372">
          <cell r="A1372" t="str">
            <v>Fundusz Gotówlka</v>
          </cell>
          <cell r="B1372" t="str">
            <v>XX63</v>
          </cell>
          <cell r="C1372" t="str">
            <v>N</v>
          </cell>
          <cell r="D1372">
            <v>174628.8</v>
          </cell>
          <cell r="E1372" t="str">
            <v>PRZYPIS_MIES_WYK</v>
          </cell>
          <cell r="F1372" t="str">
            <v>WYK_POP</v>
          </cell>
          <cell r="G1372" t="str">
            <v>07</v>
          </cell>
          <cell r="H1372" t="str">
            <v>PKK</v>
          </cell>
          <cell r="I1372" t="str">
            <v>J</v>
          </cell>
        </row>
        <row r="1373">
          <cell r="A1373" t="str">
            <v>Fundusz Gotówlka</v>
          </cell>
          <cell r="B1373" t="str">
            <v>XX63</v>
          </cell>
          <cell r="C1373" t="str">
            <v>N</v>
          </cell>
          <cell r="D1373">
            <v>20208407.320000004</v>
          </cell>
          <cell r="E1373" t="str">
            <v>PRZYPIS_MIES_WYK</v>
          </cell>
          <cell r="F1373" t="str">
            <v>WYK_POP</v>
          </cell>
          <cell r="G1373" t="str">
            <v>07</v>
          </cell>
          <cell r="H1373" t="str">
            <v>POU</v>
          </cell>
          <cell r="I1373" t="str">
            <v>J</v>
          </cell>
        </row>
        <row r="1374">
          <cell r="A1374" t="str">
            <v>Fundusz Gotówlka</v>
          </cell>
          <cell r="B1374" t="str">
            <v>XX63</v>
          </cell>
          <cell r="C1374" t="str">
            <v>N</v>
          </cell>
          <cell r="D1374">
            <v>357356.5</v>
          </cell>
          <cell r="E1374" t="str">
            <v>PRZYPIS_MIES_WYK</v>
          </cell>
          <cell r="F1374" t="str">
            <v>WYK_POP</v>
          </cell>
          <cell r="G1374" t="str">
            <v>07</v>
          </cell>
          <cell r="H1374" t="str">
            <v>PSA</v>
          </cell>
          <cell r="I1374" t="str">
            <v>J</v>
          </cell>
        </row>
        <row r="1375">
          <cell r="A1375" t="str">
            <v>Fundusz Gotówlka</v>
          </cell>
          <cell r="B1375" t="str">
            <v>XX63</v>
          </cell>
          <cell r="C1375" t="str">
            <v>N</v>
          </cell>
          <cell r="D1375">
            <v>145820.58</v>
          </cell>
          <cell r="E1375" t="str">
            <v>PRZYPIS_MIES_WYK</v>
          </cell>
          <cell r="F1375" t="str">
            <v>WYK_POP</v>
          </cell>
          <cell r="G1375" t="str">
            <v>08</v>
          </cell>
          <cell r="H1375" t="str">
            <v>PION</v>
          </cell>
          <cell r="I1375" t="str">
            <v>J</v>
          </cell>
        </row>
        <row r="1376">
          <cell r="A1376" t="str">
            <v>Fundusz Gotówlka</v>
          </cell>
          <cell r="B1376" t="str">
            <v>XX63</v>
          </cell>
          <cell r="C1376" t="str">
            <v>N</v>
          </cell>
          <cell r="D1376">
            <v>161190</v>
          </cell>
          <cell r="E1376" t="str">
            <v>PRZYPIS_MIES_WYK</v>
          </cell>
          <cell r="F1376" t="str">
            <v>WYK_POP</v>
          </cell>
          <cell r="G1376" t="str">
            <v>08</v>
          </cell>
          <cell r="H1376" t="str">
            <v>PKK</v>
          </cell>
          <cell r="I1376" t="str">
            <v>J</v>
          </cell>
        </row>
        <row r="1377">
          <cell r="A1377" t="str">
            <v>Fundusz Gotówlka</v>
          </cell>
          <cell r="B1377" t="str">
            <v>XX63</v>
          </cell>
          <cell r="C1377" t="str">
            <v>N</v>
          </cell>
          <cell r="D1377">
            <v>20778409.370000005</v>
          </cell>
          <cell r="E1377" t="str">
            <v>PRZYPIS_MIES_WYK</v>
          </cell>
          <cell r="F1377" t="str">
            <v>WYK_POP</v>
          </cell>
          <cell r="G1377" t="str">
            <v>08</v>
          </cell>
          <cell r="H1377" t="str">
            <v>POU</v>
          </cell>
          <cell r="I1377" t="str">
            <v>J</v>
          </cell>
        </row>
        <row r="1378">
          <cell r="A1378" t="str">
            <v>Fundusz Gotówlka</v>
          </cell>
          <cell r="B1378" t="str">
            <v>XX63</v>
          </cell>
          <cell r="C1378" t="str">
            <v>N</v>
          </cell>
          <cell r="D1378">
            <v>115010.47</v>
          </cell>
          <cell r="E1378" t="str">
            <v>PRZYPIS_MIES_WYK</v>
          </cell>
          <cell r="F1378" t="str">
            <v>WYK_POP</v>
          </cell>
          <cell r="G1378" t="str">
            <v>08</v>
          </cell>
          <cell r="H1378" t="str">
            <v>PSA</v>
          </cell>
          <cell r="I1378" t="str">
            <v>J</v>
          </cell>
        </row>
        <row r="1379">
          <cell r="A1379" t="str">
            <v>Fundusz Gotówlka</v>
          </cell>
          <cell r="B1379" t="str">
            <v>XX63</v>
          </cell>
          <cell r="C1379" t="str">
            <v>P</v>
          </cell>
          <cell r="D1379">
            <v>40000</v>
          </cell>
          <cell r="E1379" t="str">
            <v>PRZYPIS_MIES_WYK</v>
          </cell>
          <cell r="F1379" t="str">
            <v>WYK_POP</v>
          </cell>
          <cell r="G1379" t="str">
            <v>08</v>
          </cell>
          <cell r="H1379" t="str">
            <v>PSA</v>
          </cell>
          <cell r="I1379" t="str">
            <v>J</v>
          </cell>
        </row>
        <row r="1380">
          <cell r="A1380" t="str">
            <v>Fundusz Gotówlka</v>
          </cell>
          <cell r="B1380" t="str">
            <v>XX63</v>
          </cell>
          <cell r="C1380" t="str">
            <v>N</v>
          </cell>
          <cell r="D1380">
            <v>207544.89</v>
          </cell>
          <cell r="E1380" t="str">
            <v>PRZYPIS_MIES_WYK</v>
          </cell>
          <cell r="F1380" t="str">
            <v>WYK_POP</v>
          </cell>
          <cell r="G1380" t="str">
            <v>09</v>
          </cell>
          <cell r="H1380" t="str">
            <v>PION</v>
          </cell>
          <cell r="I1380" t="str">
            <v>J</v>
          </cell>
        </row>
        <row r="1381">
          <cell r="A1381" t="str">
            <v>Fundusz Gotówlka</v>
          </cell>
          <cell r="B1381" t="str">
            <v>XX63</v>
          </cell>
          <cell r="C1381" t="str">
            <v>N</v>
          </cell>
          <cell r="D1381">
            <v>71910</v>
          </cell>
          <cell r="E1381" t="str">
            <v>PRZYPIS_MIES_WYK</v>
          </cell>
          <cell r="F1381" t="str">
            <v>WYK_POP</v>
          </cell>
          <cell r="G1381" t="str">
            <v>09</v>
          </cell>
          <cell r="H1381" t="str">
            <v>PKK</v>
          </cell>
          <cell r="I1381" t="str">
            <v>J</v>
          </cell>
        </row>
        <row r="1382">
          <cell r="A1382" t="str">
            <v>Fundusz Gotówlka</v>
          </cell>
          <cell r="B1382" t="str">
            <v>XX63</v>
          </cell>
          <cell r="C1382" t="str">
            <v>N</v>
          </cell>
          <cell r="D1382">
            <v>19724148.79</v>
          </cell>
          <cell r="E1382" t="str">
            <v>PRZYPIS_MIES_WYK</v>
          </cell>
          <cell r="F1382" t="str">
            <v>WYK_POP</v>
          </cell>
          <cell r="G1382" t="str">
            <v>09</v>
          </cell>
          <cell r="H1382" t="str">
            <v>POU</v>
          </cell>
          <cell r="I1382" t="str">
            <v>J</v>
          </cell>
        </row>
        <row r="1383">
          <cell r="A1383" t="str">
            <v>Fundusz Gotówlka</v>
          </cell>
          <cell r="B1383" t="str">
            <v>XX63</v>
          </cell>
          <cell r="C1383" t="str">
            <v>N</v>
          </cell>
          <cell r="D1383">
            <v>405539.25</v>
          </cell>
          <cell r="E1383" t="str">
            <v>PRZYPIS_MIES_WYK</v>
          </cell>
          <cell r="F1383" t="str">
            <v>WYK_POP</v>
          </cell>
          <cell r="G1383" t="str">
            <v>09</v>
          </cell>
          <cell r="H1383" t="str">
            <v>PSA</v>
          </cell>
          <cell r="I1383" t="str">
            <v>J</v>
          </cell>
        </row>
        <row r="1384">
          <cell r="A1384" t="str">
            <v>Fundusz Gotówlka</v>
          </cell>
          <cell r="B1384" t="str">
            <v>XX63</v>
          </cell>
          <cell r="C1384" t="str">
            <v>P</v>
          </cell>
          <cell r="D1384">
            <v>-40000</v>
          </cell>
          <cell r="E1384" t="str">
            <v>PRZYPIS_MIES_WYK</v>
          </cell>
          <cell r="F1384" t="str">
            <v>WYK_POP</v>
          </cell>
          <cell r="G1384" t="str">
            <v>09</v>
          </cell>
          <cell r="H1384" t="str">
            <v>PSA</v>
          </cell>
          <cell r="I1384" t="str">
            <v>J</v>
          </cell>
        </row>
        <row r="1385">
          <cell r="A1385" t="str">
            <v>Fundusz Gotówlka</v>
          </cell>
          <cell r="B1385" t="str">
            <v>XX63</v>
          </cell>
          <cell r="C1385" t="str">
            <v>N</v>
          </cell>
          <cell r="D1385">
            <v>20417800</v>
          </cell>
          <cell r="E1385" t="str">
            <v>SKL_PRZYPIS_WYK</v>
          </cell>
          <cell r="F1385" t="str">
            <v>PLAN</v>
          </cell>
          <cell r="G1385" t="str">
            <v>01</v>
          </cell>
          <cell r="H1385" t="str">
            <v>POU</v>
          </cell>
          <cell r="I1385" t="str">
            <v>J</v>
          </cell>
        </row>
        <row r="1386">
          <cell r="A1386" t="str">
            <v>Fundusz Gotówlka</v>
          </cell>
          <cell r="B1386" t="str">
            <v>XX63</v>
          </cell>
          <cell r="C1386" t="str">
            <v>N</v>
          </cell>
          <cell r="D1386">
            <v>40612200</v>
          </cell>
          <cell r="E1386" t="str">
            <v>SKL_PRZYPIS_WYK</v>
          </cell>
          <cell r="F1386" t="str">
            <v>PLAN</v>
          </cell>
          <cell r="G1386" t="str">
            <v>02</v>
          </cell>
          <cell r="H1386" t="str">
            <v>POU</v>
          </cell>
          <cell r="I1386" t="str">
            <v>J</v>
          </cell>
        </row>
        <row r="1387">
          <cell r="A1387" t="str">
            <v>Fundusz Gotówlka</v>
          </cell>
          <cell r="B1387" t="str">
            <v>XX63</v>
          </cell>
          <cell r="C1387" t="str">
            <v>N</v>
          </cell>
          <cell r="D1387">
            <v>61250000</v>
          </cell>
          <cell r="E1387" t="str">
            <v>SKL_PRZYPIS_WYK</v>
          </cell>
          <cell r="F1387" t="str">
            <v>PLAN</v>
          </cell>
          <cell r="G1387" t="str">
            <v>03</v>
          </cell>
          <cell r="H1387" t="str">
            <v>POU</v>
          </cell>
          <cell r="I1387" t="str">
            <v>J</v>
          </cell>
        </row>
        <row r="1388">
          <cell r="A1388" t="str">
            <v>Fundusz Gotówlka</v>
          </cell>
          <cell r="B1388" t="str">
            <v>XX63</v>
          </cell>
          <cell r="C1388" t="str">
            <v>N</v>
          </cell>
          <cell r="D1388">
            <v>82024400</v>
          </cell>
          <cell r="E1388" t="str">
            <v>SKL_PRZYPIS_WYK</v>
          </cell>
          <cell r="F1388" t="str">
            <v>PLAN</v>
          </cell>
          <cell r="G1388" t="str">
            <v>04</v>
          </cell>
          <cell r="H1388" t="str">
            <v>POU</v>
          </cell>
          <cell r="I1388" t="str">
            <v>J</v>
          </cell>
        </row>
        <row r="1389">
          <cell r="A1389" t="str">
            <v>Fundusz Gotówlka</v>
          </cell>
          <cell r="B1389" t="str">
            <v>XX63</v>
          </cell>
          <cell r="C1389" t="str">
            <v>N</v>
          </cell>
          <cell r="D1389">
            <v>102882200</v>
          </cell>
          <cell r="E1389" t="str">
            <v>SKL_PRZYPIS_WYK</v>
          </cell>
          <cell r="F1389" t="str">
            <v>PLAN</v>
          </cell>
          <cell r="G1389" t="str">
            <v>05</v>
          </cell>
          <cell r="H1389" t="str">
            <v>POU</v>
          </cell>
          <cell r="I1389" t="str">
            <v>J</v>
          </cell>
        </row>
        <row r="1390">
          <cell r="A1390" t="str">
            <v>Fundusz Gotówlka</v>
          </cell>
          <cell r="B1390" t="str">
            <v>XX63</v>
          </cell>
          <cell r="C1390" t="str">
            <v>N</v>
          </cell>
          <cell r="D1390">
            <v>123786600</v>
          </cell>
          <cell r="E1390" t="str">
            <v>SKL_PRZYPIS_WYK</v>
          </cell>
          <cell r="F1390" t="str">
            <v>PLAN</v>
          </cell>
          <cell r="G1390" t="str">
            <v>06</v>
          </cell>
          <cell r="H1390" t="str">
            <v>POU</v>
          </cell>
          <cell r="I1390" t="str">
            <v>J</v>
          </cell>
        </row>
        <row r="1391">
          <cell r="A1391" t="str">
            <v>Fundusz Gotówlka</v>
          </cell>
          <cell r="B1391" t="str">
            <v>XX63</v>
          </cell>
          <cell r="C1391" t="str">
            <v>N</v>
          </cell>
          <cell r="D1391">
            <v>144558000</v>
          </cell>
          <cell r="E1391" t="str">
            <v>SKL_PRZYPIS_WYK</v>
          </cell>
          <cell r="F1391" t="str">
            <v>PLAN</v>
          </cell>
          <cell r="G1391" t="str">
            <v>07</v>
          </cell>
          <cell r="H1391" t="str">
            <v>POU</v>
          </cell>
          <cell r="I1391" t="str">
            <v>J</v>
          </cell>
        </row>
        <row r="1392">
          <cell r="A1392" t="str">
            <v>Fundusz Gotówlka</v>
          </cell>
          <cell r="B1392" t="str">
            <v>XX63</v>
          </cell>
          <cell r="C1392" t="str">
            <v>N</v>
          </cell>
          <cell r="D1392">
            <v>165382400</v>
          </cell>
          <cell r="E1392" t="str">
            <v>SKL_PRZYPIS_WYK</v>
          </cell>
          <cell r="F1392" t="str">
            <v>PLAN</v>
          </cell>
          <cell r="G1392" t="str">
            <v>08</v>
          </cell>
          <cell r="H1392" t="str">
            <v>POU</v>
          </cell>
          <cell r="I1392" t="str">
            <v>J</v>
          </cell>
        </row>
        <row r="1393">
          <cell r="A1393" t="str">
            <v>Fundusz Gotówlka</v>
          </cell>
          <cell r="B1393" t="str">
            <v>XX63</v>
          </cell>
          <cell r="C1393" t="str">
            <v>N</v>
          </cell>
          <cell r="D1393">
            <v>186400200</v>
          </cell>
          <cell r="E1393" t="str">
            <v>SKL_PRZYPIS_WYK</v>
          </cell>
          <cell r="F1393" t="str">
            <v>PLAN</v>
          </cell>
          <cell r="G1393" t="str">
            <v>09</v>
          </cell>
          <cell r="H1393" t="str">
            <v>POU</v>
          </cell>
          <cell r="I1393" t="str">
            <v>J</v>
          </cell>
        </row>
        <row r="1394">
          <cell r="A1394" t="str">
            <v>Fundusz Gotówlka</v>
          </cell>
          <cell r="B1394" t="str">
            <v>XX63</v>
          </cell>
          <cell r="C1394" t="str">
            <v>N</v>
          </cell>
          <cell r="D1394">
            <v>207454600</v>
          </cell>
          <cell r="E1394" t="str">
            <v>SKL_PRZYPIS_WYK</v>
          </cell>
          <cell r="F1394" t="str">
            <v>PLAN</v>
          </cell>
          <cell r="G1394" t="str">
            <v>10</v>
          </cell>
          <cell r="H1394" t="str">
            <v>POU</v>
          </cell>
          <cell r="I1394" t="str">
            <v>J</v>
          </cell>
        </row>
        <row r="1395">
          <cell r="A1395" t="str">
            <v>Fundusz Gotówlka</v>
          </cell>
          <cell r="B1395" t="str">
            <v>XX63</v>
          </cell>
          <cell r="C1395" t="str">
            <v>N</v>
          </cell>
          <cell r="D1395">
            <v>228469400</v>
          </cell>
          <cell r="E1395" t="str">
            <v>SKL_PRZYPIS_WYK</v>
          </cell>
          <cell r="F1395" t="str">
            <v>PLAN</v>
          </cell>
          <cell r="G1395" t="str">
            <v>11</v>
          </cell>
          <cell r="H1395" t="str">
            <v>POU</v>
          </cell>
          <cell r="I1395" t="str">
            <v>J</v>
          </cell>
        </row>
        <row r="1396">
          <cell r="A1396" t="str">
            <v>Fundusz Gotówlka</v>
          </cell>
          <cell r="B1396" t="str">
            <v>XX63</v>
          </cell>
          <cell r="C1396" t="str">
            <v>N</v>
          </cell>
          <cell r="D1396">
            <v>249334446.92896792</v>
          </cell>
          <cell r="E1396" t="str">
            <v>SKL_PRZYPIS_WYK</v>
          </cell>
          <cell r="F1396" t="str">
            <v>PLAN</v>
          </cell>
          <cell r="G1396" t="str">
            <v>12</v>
          </cell>
          <cell r="H1396" t="str">
            <v>POU</v>
          </cell>
          <cell r="I1396" t="str">
            <v>J</v>
          </cell>
        </row>
        <row r="1397">
          <cell r="A1397" t="str">
            <v>Fundusz Gotówlka</v>
          </cell>
          <cell r="B1397" t="str">
            <v>XX63</v>
          </cell>
          <cell r="C1397" t="str">
            <v>N</v>
          </cell>
          <cell r="D1397">
            <v>1797688.38</v>
          </cell>
          <cell r="E1397" t="str">
            <v>SKL_PRZYPIS_WYK</v>
          </cell>
          <cell r="F1397" t="str">
            <v>PROGNOZA</v>
          </cell>
          <cell r="G1397" t="str">
            <v>10</v>
          </cell>
          <cell r="H1397" t="str">
            <v>PION</v>
          </cell>
          <cell r="I1397" t="str">
            <v>J</v>
          </cell>
        </row>
        <row r="1398">
          <cell r="A1398" t="str">
            <v>Fundusz Gotówlka</v>
          </cell>
          <cell r="B1398" t="str">
            <v>XX63</v>
          </cell>
          <cell r="C1398" t="str">
            <v>N</v>
          </cell>
          <cell r="D1398">
            <v>643233.59</v>
          </cell>
          <cell r="E1398" t="str">
            <v>SKL_PRZYPIS_WYK</v>
          </cell>
          <cell r="F1398" t="str">
            <v>PROGNOZA</v>
          </cell>
          <cell r="G1398" t="str">
            <v>10</v>
          </cell>
          <cell r="H1398" t="str">
            <v>PKK</v>
          </cell>
          <cell r="I1398" t="str">
            <v>J</v>
          </cell>
        </row>
        <row r="1399">
          <cell r="A1399" t="str">
            <v>Fundusz Gotówlka</v>
          </cell>
          <cell r="B1399" t="str">
            <v>XX63</v>
          </cell>
          <cell r="C1399" t="str">
            <v>N</v>
          </cell>
          <cell r="D1399">
            <v>167325562.4499998</v>
          </cell>
          <cell r="E1399" t="str">
            <v>SKL_PRZYPIS_WYK</v>
          </cell>
          <cell r="F1399" t="str">
            <v>PROGNOZA</v>
          </cell>
          <cell r="G1399" t="str">
            <v>10</v>
          </cell>
          <cell r="H1399" t="str">
            <v>POU</v>
          </cell>
          <cell r="I1399" t="str">
            <v>J</v>
          </cell>
        </row>
        <row r="1400">
          <cell r="A1400" t="str">
            <v>Fundusz Gotówlka</v>
          </cell>
          <cell r="B1400" t="str">
            <v>XX63</v>
          </cell>
          <cell r="C1400" t="str">
            <v>N</v>
          </cell>
          <cell r="D1400">
            <v>1746403.49</v>
          </cell>
          <cell r="E1400" t="str">
            <v>SKL_PRZYPIS_WYK</v>
          </cell>
          <cell r="F1400" t="str">
            <v>PROGNOZA</v>
          </cell>
          <cell r="G1400" t="str">
            <v>10</v>
          </cell>
          <cell r="H1400" t="str">
            <v>PSA</v>
          </cell>
          <cell r="I1400" t="str">
            <v>J</v>
          </cell>
        </row>
        <row r="1401">
          <cell r="A1401" t="str">
            <v>Fundusz Gotówlka</v>
          </cell>
          <cell r="B1401" t="str">
            <v>XX63</v>
          </cell>
          <cell r="C1401" t="str">
            <v>N</v>
          </cell>
          <cell r="D1401">
            <v>1797688.38</v>
          </cell>
          <cell r="E1401" t="str">
            <v>SKL_PRZYPIS_WYK</v>
          </cell>
          <cell r="F1401" t="str">
            <v>PROGNOZA</v>
          </cell>
          <cell r="G1401" t="str">
            <v>11</v>
          </cell>
          <cell r="H1401" t="str">
            <v>PION</v>
          </cell>
          <cell r="I1401" t="str">
            <v>J</v>
          </cell>
        </row>
        <row r="1402">
          <cell r="A1402" t="str">
            <v>Fundusz Gotówlka</v>
          </cell>
          <cell r="B1402" t="str">
            <v>XX63</v>
          </cell>
          <cell r="C1402" t="str">
            <v>N</v>
          </cell>
          <cell r="D1402">
            <v>643233.59</v>
          </cell>
          <cell r="E1402" t="str">
            <v>SKL_PRZYPIS_WYK</v>
          </cell>
          <cell r="F1402" t="str">
            <v>PROGNOZA</v>
          </cell>
          <cell r="G1402" t="str">
            <v>11</v>
          </cell>
          <cell r="H1402" t="str">
            <v>PKK</v>
          </cell>
          <cell r="I1402" t="str">
            <v>J</v>
          </cell>
        </row>
        <row r="1403">
          <cell r="A1403" t="str">
            <v>Fundusz Gotówlka</v>
          </cell>
          <cell r="B1403" t="str">
            <v>XX63</v>
          </cell>
          <cell r="C1403" t="str">
            <v>N</v>
          </cell>
          <cell r="D1403">
            <v>185355010.4499998</v>
          </cell>
          <cell r="E1403" t="str">
            <v>SKL_PRZYPIS_WYK</v>
          </cell>
          <cell r="F1403" t="str">
            <v>PROGNOZA</v>
          </cell>
          <cell r="G1403" t="str">
            <v>11</v>
          </cell>
          <cell r="H1403" t="str">
            <v>POU</v>
          </cell>
          <cell r="I1403" t="str">
            <v>J</v>
          </cell>
        </row>
        <row r="1404">
          <cell r="A1404" t="str">
            <v>Fundusz Gotówlka</v>
          </cell>
          <cell r="B1404" t="str">
            <v>XX63</v>
          </cell>
          <cell r="C1404" t="str">
            <v>N</v>
          </cell>
          <cell r="D1404">
            <v>1746403.49</v>
          </cell>
          <cell r="E1404" t="str">
            <v>SKL_PRZYPIS_WYK</v>
          </cell>
          <cell r="F1404" t="str">
            <v>PROGNOZA</v>
          </cell>
          <cell r="G1404" t="str">
            <v>11</v>
          </cell>
          <cell r="H1404" t="str">
            <v>PSA</v>
          </cell>
          <cell r="I1404" t="str">
            <v>J</v>
          </cell>
        </row>
        <row r="1405">
          <cell r="A1405" t="str">
            <v>Fundusz Gotówlka</v>
          </cell>
          <cell r="B1405" t="str">
            <v>XX63</v>
          </cell>
          <cell r="C1405" t="str">
            <v>N</v>
          </cell>
          <cell r="D1405">
            <v>1797688.38</v>
          </cell>
          <cell r="E1405" t="str">
            <v>SKL_PRZYPIS_WYK</v>
          </cell>
          <cell r="F1405" t="str">
            <v>PROGNOZA</v>
          </cell>
          <cell r="G1405" t="str">
            <v>12</v>
          </cell>
          <cell r="H1405" t="str">
            <v>PION</v>
          </cell>
          <cell r="I1405" t="str">
            <v>J</v>
          </cell>
        </row>
        <row r="1406">
          <cell r="A1406" t="str">
            <v>Fundusz Gotówlka</v>
          </cell>
          <cell r="B1406" t="str">
            <v>XX63</v>
          </cell>
          <cell r="C1406" t="str">
            <v>N</v>
          </cell>
          <cell r="D1406">
            <v>643233.59</v>
          </cell>
          <cell r="E1406" t="str">
            <v>SKL_PRZYPIS_WYK</v>
          </cell>
          <cell r="F1406" t="str">
            <v>PROGNOZA</v>
          </cell>
          <cell r="G1406" t="str">
            <v>12</v>
          </cell>
          <cell r="H1406" t="str">
            <v>PKK</v>
          </cell>
          <cell r="I1406" t="str">
            <v>J</v>
          </cell>
        </row>
        <row r="1407">
          <cell r="A1407" t="str">
            <v>Fundusz Gotówlka</v>
          </cell>
          <cell r="B1407" t="str">
            <v>XX63</v>
          </cell>
          <cell r="C1407" t="str">
            <v>N</v>
          </cell>
          <cell r="D1407">
            <v>202459458.44999984</v>
          </cell>
          <cell r="E1407" t="str">
            <v>SKL_PRZYPIS_WYK</v>
          </cell>
          <cell r="F1407" t="str">
            <v>PROGNOZA</v>
          </cell>
          <cell r="G1407" t="str">
            <v>12</v>
          </cell>
          <cell r="H1407" t="str">
            <v>POU</v>
          </cell>
          <cell r="I1407" t="str">
            <v>J</v>
          </cell>
        </row>
        <row r="1408">
          <cell r="A1408" t="str">
            <v>Fundusz Gotówlka</v>
          </cell>
          <cell r="B1408" t="str">
            <v>XX63</v>
          </cell>
          <cell r="C1408" t="str">
            <v>N</v>
          </cell>
          <cell r="D1408">
            <v>1746403.49</v>
          </cell>
          <cell r="E1408" t="str">
            <v>SKL_PRZYPIS_WYK</v>
          </cell>
          <cell r="F1408" t="str">
            <v>PROGNOZA</v>
          </cell>
          <cell r="G1408" t="str">
            <v>12</v>
          </cell>
          <cell r="H1408" t="str">
            <v>PSA</v>
          </cell>
          <cell r="I1408" t="str">
            <v>J</v>
          </cell>
        </row>
        <row r="1409">
          <cell r="A1409" t="str">
            <v>Fundusz Gotówlka</v>
          </cell>
          <cell r="B1409" t="str">
            <v>XX63</v>
          </cell>
          <cell r="C1409" t="str">
            <v>N</v>
          </cell>
          <cell r="D1409">
            <v>42800</v>
          </cell>
          <cell r="E1409" t="str">
            <v>SKL_PRZYPIS_WYK</v>
          </cell>
          <cell r="F1409" t="str">
            <v>WYK_POP</v>
          </cell>
          <cell r="G1409" t="str">
            <v>01</v>
          </cell>
          <cell r="H1409" t="str">
            <v>PION</v>
          </cell>
          <cell r="I1409" t="str">
            <v>J</v>
          </cell>
        </row>
        <row r="1410">
          <cell r="A1410" t="str">
            <v>Fundusz Gotówlka</v>
          </cell>
          <cell r="B1410" t="str">
            <v>XX63</v>
          </cell>
          <cell r="C1410" t="str">
            <v>N</v>
          </cell>
          <cell r="D1410">
            <v>49050</v>
          </cell>
          <cell r="E1410" t="str">
            <v>SKL_PRZYPIS_WYK</v>
          </cell>
          <cell r="F1410" t="str">
            <v>WYK_POP</v>
          </cell>
          <cell r="G1410" t="str">
            <v>01</v>
          </cell>
          <cell r="H1410" t="str">
            <v>PKK</v>
          </cell>
          <cell r="I1410" t="str">
            <v>J</v>
          </cell>
        </row>
        <row r="1411">
          <cell r="A1411" t="str">
            <v>Fundusz Gotówlka</v>
          </cell>
          <cell r="B1411" t="str">
            <v>XX63</v>
          </cell>
          <cell r="C1411" t="str">
            <v>N</v>
          </cell>
          <cell r="D1411">
            <v>11932047.060000002</v>
          </cell>
          <cell r="E1411" t="str">
            <v>SKL_PRZYPIS_WYK</v>
          </cell>
          <cell r="F1411" t="str">
            <v>WYK_POP</v>
          </cell>
          <cell r="G1411" t="str">
            <v>01</v>
          </cell>
          <cell r="H1411" t="str">
            <v>POU</v>
          </cell>
          <cell r="I1411" t="str">
            <v>J</v>
          </cell>
        </row>
        <row r="1412">
          <cell r="A1412" t="str">
            <v>Fundusz Gotówlka</v>
          </cell>
          <cell r="B1412" t="str">
            <v>XX63</v>
          </cell>
          <cell r="C1412" t="str">
            <v>N</v>
          </cell>
          <cell r="D1412">
            <v>204012</v>
          </cell>
          <cell r="E1412" t="str">
            <v>SKL_PRZYPIS_WYK</v>
          </cell>
          <cell r="F1412" t="str">
            <v>WYK_POP</v>
          </cell>
          <cell r="G1412" t="str">
            <v>01</v>
          </cell>
          <cell r="H1412" t="str">
            <v>PSA</v>
          </cell>
          <cell r="I1412" t="str">
            <v>J</v>
          </cell>
        </row>
        <row r="1413">
          <cell r="A1413" t="str">
            <v>Fundusz Gotówlka</v>
          </cell>
          <cell r="B1413" t="str">
            <v>XX63</v>
          </cell>
          <cell r="C1413" t="str">
            <v>N</v>
          </cell>
          <cell r="D1413">
            <v>154584.6</v>
          </cell>
          <cell r="E1413" t="str">
            <v>SKL_PRZYPIS_WYK</v>
          </cell>
          <cell r="F1413" t="str">
            <v>WYK_POP</v>
          </cell>
          <cell r="G1413" t="str">
            <v>02</v>
          </cell>
          <cell r="H1413" t="str">
            <v>PION</v>
          </cell>
          <cell r="I1413" t="str">
            <v>J</v>
          </cell>
        </row>
        <row r="1414">
          <cell r="A1414" t="str">
            <v>Fundusz Gotówlka</v>
          </cell>
          <cell r="B1414" t="str">
            <v>XX63</v>
          </cell>
          <cell r="C1414" t="str">
            <v>N</v>
          </cell>
          <cell r="D1414">
            <v>95940</v>
          </cell>
          <cell r="E1414" t="str">
            <v>SKL_PRZYPIS_WYK</v>
          </cell>
          <cell r="F1414" t="str">
            <v>WYK_POP</v>
          </cell>
          <cell r="G1414" t="str">
            <v>02</v>
          </cell>
          <cell r="H1414" t="str">
            <v>PKK</v>
          </cell>
          <cell r="I1414" t="str">
            <v>J</v>
          </cell>
        </row>
        <row r="1415">
          <cell r="A1415" t="str">
            <v>Fundusz Gotówlka</v>
          </cell>
          <cell r="B1415" t="str">
            <v>XX63</v>
          </cell>
          <cell r="C1415" t="str">
            <v>N</v>
          </cell>
          <cell r="D1415">
            <v>22211341.51</v>
          </cell>
          <cell r="E1415" t="str">
            <v>SKL_PRZYPIS_WYK</v>
          </cell>
          <cell r="F1415" t="str">
            <v>WYK_POP</v>
          </cell>
          <cell r="G1415" t="str">
            <v>02</v>
          </cell>
          <cell r="H1415" t="str">
            <v>POU</v>
          </cell>
          <cell r="I1415" t="str">
            <v>J</v>
          </cell>
        </row>
        <row r="1416">
          <cell r="A1416" t="str">
            <v>Fundusz Gotówlka</v>
          </cell>
          <cell r="B1416" t="str">
            <v>XX63</v>
          </cell>
          <cell r="C1416" t="str">
            <v>N</v>
          </cell>
          <cell r="D1416">
            <v>311524</v>
          </cell>
          <cell r="E1416" t="str">
            <v>SKL_PRZYPIS_WYK</v>
          </cell>
          <cell r="F1416" t="str">
            <v>WYK_POP</v>
          </cell>
          <cell r="G1416" t="str">
            <v>02</v>
          </cell>
          <cell r="H1416" t="str">
            <v>PSA</v>
          </cell>
          <cell r="I1416" t="str">
            <v>J</v>
          </cell>
        </row>
        <row r="1417">
          <cell r="A1417" t="str">
            <v>Fundusz Gotówlka</v>
          </cell>
          <cell r="B1417" t="str">
            <v>XX63</v>
          </cell>
          <cell r="C1417" t="str">
            <v>N</v>
          </cell>
          <cell r="D1417">
            <v>193377.3</v>
          </cell>
          <cell r="E1417" t="str">
            <v>SKL_PRZYPIS_WYK</v>
          </cell>
          <cell r="F1417" t="str">
            <v>WYK_POP</v>
          </cell>
          <cell r="G1417" t="str">
            <v>03</v>
          </cell>
          <cell r="H1417" t="str">
            <v>PION</v>
          </cell>
          <cell r="I1417" t="str">
            <v>J</v>
          </cell>
        </row>
        <row r="1418">
          <cell r="A1418" t="str">
            <v>Fundusz Gotówlka</v>
          </cell>
          <cell r="B1418" t="str">
            <v>XX63</v>
          </cell>
          <cell r="C1418" t="str">
            <v>N</v>
          </cell>
          <cell r="D1418">
            <v>115503.79</v>
          </cell>
          <cell r="E1418" t="str">
            <v>SKL_PRZYPIS_WYK</v>
          </cell>
          <cell r="F1418" t="str">
            <v>WYK_POP</v>
          </cell>
          <cell r="G1418" t="str">
            <v>03</v>
          </cell>
          <cell r="H1418" t="str">
            <v>PKK</v>
          </cell>
          <cell r="I1418" t="str">
            <v>J</v>
          </cell>
        </row>
        <row r="1419">
          <cell r="A1419" t="str">
            <v>Fundusz Gotówlka</v>
          </cell>
          <cell r="B1419" t="str">
            <v>XX63</v>
          </cell>
          <cell r="C1419" t="str">
            <v>N</v>
          </cell>
          <cell r="D1419">
            <v>33868050.48</v>
          </cell>
          <cell r="E1419" t="str">
            <v>SKL_PRZYPIS_WYK</v>
          </cell>
          <cell r="F1419" t="str">
            <v>WYK_POP</v>
          </cell>
          <cell r="G1419" t="str">
            <v>03</v>
          </cell>
          <cell r="H1419" t="str">
            <v>POU</v>
          </cell>
          <cell r="I1419" t="str">
            <v>J</v>
          </cell>
        </row>
        <row r="1420">
          <cell r="A1420" t="str">
            <v>Fundusz Gotówlka</v>
          </cell>
          <cell r="B1420" t="str">
            <v>XX63</v>
          </cell>
          <cell r="C1420" t="str">
            <v>N</v>
          </cell>
          <cell r="D1420">
            <v>323462.27</v>
          </cell>
          <cell r="E1420" t="str">
            <v>SKL_PRZYPIS_WYK</v>
          </cell>
          <cell r="F1420" t="str">
            <v>WYK_POP</v>
          </cell>
          <cell r="G1420" t="str">
            <v>03</v>
          </cell>
          <cell r="H1420" t="str">
            <v>PSA</v>
          </cell>
          <cell r="I1420" t="str">
            <v>J</v>
          </cell>
        </row>
        <row r="1421">
          <cell r="A1421" t="str">
            <v>Fundusz Gotówlka</v>
          </cell>
          <cell r="B1421" t="str">
            <v>XX63</v>
          </cell>
          <cell r="C1421" t="str">
            <v>N</v>
          </cell>
          <cell r="D1421">
            <v>491436.27</v>
          </cell>
          <cell r="E1421" t="str">
            <v>SKL_PRZYPIS_WYK</v>
          </cell>
          <cell r="F1421" t="str">
            <v>WYK_POP</v>
          </cell>
          <cell r="G1421" t="str">
            <v>04</v>
          </cell>
          <cell r="H1421" t="str">
            <v>PION</v>
          </cell>
          <cell r="I1421" t="str">
            <v>J</v>
          </cell>
        </row>
        <row r="1422">
          <cell r="A1422" t="str">
            <v>Fundusz Gotówlka</v>
          </cell>
          <cell r="B1422" t="str">
            <v>XX63</v>
          </cell>
          <cell r="C1422" t="str">
            <v>N</v>
          </cell>
          <cell r="D1422">
            <v>153044.79</v>
          </cell>
          <cell r="E1422" t="str">
            <v>SKL_PRZYPIS_WYK</v>
          </cell>
          <cell r="F1422" t="str">
            <v>WYK_POP</v>
          </cell>
          <cell r="G1422" t="str">
            <v>04</v>
          </cell>
          <cell r="H1422" t="str">
            <v>PKK</v>
          </cell>
          <cell r="I1422" t="str">
            <v>J</v>
          </cell>
        </row>
        <row r="1423">
          <cell r="A1423" t="str">
            <v>Fundusz Gotówlka</v>
          </cell>
          <cell r="B1423" t="str">
            <v>XX63</v>
          </cell>
          <cell r="C1423" t="str">
            <v>N</v>
          </cell>
          <cell r="D1423">
            <v>46012997.56999999</v>
          </cell>
          <cell r="E1423" t="str">
            <v>SKL_PRZYPIS_WYK</v>
          </cell>
          <cell r="F1423" t="str">
            <v>WYK_POP</v>
          </cell>
          <cell r="G1423" t="str">
            <v>04</v>
          </cell>
          <cell r="H1423" t="str">
            <v>POU</v>
          </cell>
          <cell r="I1423" t="str">
            <v>J</v>
          </cell>
        </row>
        <row r="1424">
          <cell r="A1424" t="str">
            <v>Fundusz Gotówlka</v>
          </cell>
          <cell r="B1424" t="str">
            <v>XX63</v>
          </cell>
          <cell r="C1424" t="str">
            <v>N</v>
          </cell>
          <cell r="D1424">
            <v>190447.5</v>
          </cell>
          <cell r="E1424" t="str">
            <v>SKL_PRZYPIS_WYK</v>
          </cell>
          <cell r="F1424" t="str">
            <v>WYK_POP</v>
          </cell>
          <cell r="G1424" t="str">
            <v>04</v>
          </cell>
          <cell r="H1424" t="str">
            <v>PSA</v>
          </cell>
          <cell r="I1424" t="str">
            <v>J</v>
          </cell>
        </row>
        <row r="1425">
          <cell r="A1425" t="str">
            <v>Fundusz Gotówlka</v>
          </cell>
          <cell r="B1425" t="str">
            <v>XX63</v>
          </cell>
          <cell r="C1425" t="str">
            <v>N</v>
          </cell>
          <cell r="D1425">
            <v>927618.6</v>
          </cell>
          <cell r="E1425" t="str">
            <v>SKL_PRZYPIS_WYK</v>
          </cell>
          <cell r="F1425" t="str">
            <v>WYK_POP</v>
          </cell>
          <cell r="G1425" t="str">
            <v>05</v>
          </cell>
          <cell r="H1425" t="str">
            <v>PION</v>
          </cell>
          <cell r="I1425" t="str">
            <v>J</v>
          </cell>
        </row>
        <row r="1426">
          <cell r="A1426" t="str">
            <v>Fundusz Gotówlka</v>
          </cell>
          <cell r="B1426" t="str">
            <v>XX63</v>
          </cell>
          <cell r="C1426" t="str">
            <v>N</v>
          </cell>
          <cell r="D1426">
            <v>190584.79</v>
          </cell>
          <cell r="E1426" t="str">
            <v>SKL_PRZYPIS_WYK</v>
          </cell>
          <cell r="F1426" t="str">
            <v>WYK_POP</v>
          </cell>
          <cell r="G1426" t="str">
            <v>05</v>
          </cell>
          <cell r="H1426" t="str">
            <v>PKK</v>
          </cell>
          <cell r="I1426" t="str">
            <v>J</v>
          </cell>
        </row>
        <row r="1427">
          <cell r="A1427" t="str">
            <v>Fundusz Gotówlka</v>
          </cell>
          <cell r="B1427" t="str">
            <v>XX63</v>
          </cell>
          <cell r="C1427" t="str">
            <v>N</v>
          </cell>
          <cell r="D1427">
            <v>64583856.53</v>
          </cell>
          <cell r="E1427" t="str">
            <v>SKL_PRZYPIS_WYK</v>
          </cell>
          <cell r="F1427" t="str">
            <v>WYK_POP</v>
          </cell>
          <cell r="G1427" t="str">
            <v>05</v>
          </cell>
          <cell r="H1427" t="str">
            <v>POU</v>
          </cell>
          <cell r="I1427" t="str">
            <v>J</v>
          </cell>
        </row>
        <row r="1428">
          <cell r="A1428" t="str">
            <v>Fundusz Gotówlka</v>
          </cell>
          <cell r="B1428" t="str">
            <v>XX63</v>
          </cell>
          <cell r="C1428" t="str">
            <v>N</v>
          </cell>
          <cell r="D1428">
            <v>449619.97</v>
          </cell>
          <cell r="E1428" t="str">
            <v>SKL_PRZYPIS_WYK</v>
          </cell>
          <cell r="F1428" t="str">
            <v>WYK_POP</v>
          </cell>
          <cell r="G1428" t="str">
            <v>05</v>
          </cell>
          <cell r="H1428" t="str">
            <v>PSA</v>
          </cell>
          <cell r="I1428" t="str">
            <v>J</v>
          </cell>
        </row>
        <row r="1429">
          <cell r="A1429" t="str">
            <v>Fundusz Gotówlka</v>
          </cell>
          <cell r="B1429" t="str">
            <v>XX63</v>
          </cell>
          <cell r="C1429" t="str">
            <v>N</v>
          </cell>
          <cell r="D1429">
            <v>1225219.3</v>
          </cell>
          <cell r="E1429" t="str">
            <v>SKL_PRZYPIS_WYK</v>
          </cell>
          <cell r="F1429" t="str">
            <v>WYK_POP</v>
          </cell>
          <cell r="G1429" t="str">
            <v>06</v>
          </cell>
          <cell r="H1429" t="str">
            <v>PION</v>
          </cell>
          <cell r="I1429" t="str">
            <v>J</v>
          </cell>
        </row>
        <row r="1430">
          <cell r="A1430" t="str">
            <v>Fundusz Gotówlka</v>
          </cell>
          <cell r="B1430" t="str">
            <v>XX63</v>
          </cell>
          <cell r="C1430" t="str">
            <v>N</v>
          </cell>
          <cell r="D1430">
            <v>235504.79</v>
          </cell>
          <cell r="E1430" t="str">
            <v>SKL_PRZYPIS_WYK</v>
          </cell>
          <cell r="F1430" t="str">
            <v>WYK_POP</v>
          </cell>
          <cell r="G1430" t="str">
            <v>06</v>
          </cell>
          <cell r="H1430" t="str">
            <v>PKK</v>
          </cell>
          <cell r="I1430" t="str">
            <v>J</v>
          </cell>
        </row>
        <row r="1431">
          <cell r="A1431" t="str">
            <v>Fundusz Gotówlka</v>
          </cell>
          <cell r="B1431" t="str">
            <v>XX63</v>
          </cell>
          <cell r="C1431" t="str">
            <v>N</v>
          </cell>
          <cell r="D1431">
            <v>84302030.97</v>
          </cell>
          <cell r="E1431" t="str">
            <v>SKL_PRZYPIS_WYK</v>
          </cell>
          <cell r="F1431" t="str">
            <v>WYK_POP</v>
          </cell>
          <cell r="G1431" t="str">
            <v>06</v>
          </cell>
          <cell r="H1431" t="str">
            <v>POU</v>
          </cell>
          <cell r="I1431" t="str">
            <v>J</v>
          </cell>
        </row>
        <row r="1432">
          <cell r="A1432" t="str">
            <v>Fundusz Gotówlka</v>
          </cell>
          <cell r="B1432" t="str">
            <v>XX63</v>
          </cell>
          <cell r="C1432" t="str">
            <v>N</v>
          </cell>
          <cell r="D1432">
            <v>868497.27</v>
          </cell>
          <cell r="E1432" t="str">
            <v>SKL_PRZYPIS_WYK</v>
          </cell>
          <cell r="F1432" t="str">
            <v>WYK_POP</v>
          </cell>
          <cell r="G1432" t="str">
            <v>06</v>
          </cell>
          <cell r="H1432" t="str">
            <v>PSA</v>
          </cell>
          <cell r="I1432" t="str">
            <v>J</v>
          </cell>
        </row>
        <row r="1433">
          <cell r="A1433" t="str">
            <v>Fundusz Gotówlka</v>
          </cell>
          <cell r="B1433" t="str">
            <v>XX63</v>
          </cell>
          <cell r="C1433" t="str">
            <v>N</v>
          </cell>
          <cell r="D1433">
            <v>1444322.91</v>
          </cell>
          <cell r="E1433" t="str">
            <v>SKL_PRZYPIS_WYK</v>
          </cell>
          <cell r="F1433" t="str">
            <v>WYK_POP</v>
          </cell>
          <cell r="G1433" t="str">
            <v>07</v>
          </cell>
          <cell r="H1433" t="str">
            <v>PION</v>
          </cell>
          <cell r="I1433" t="str">
            <v>J</v>
          </cell>
        </row>
        <row r="1434">
          <cell r="A1434" t="str">
            <v>Fundusz Gotówlka</v>
          </cell>
          <cell r="B1434" t="str">
            <v>XX63</v>
          </cell>
          <cell r="C1434" t="str">
            <v>N</v>
          </cell>
          <cell r="D1434">
            <v>410133.59</v>
          </cell>
          <cell r="E1434" t="str">
            <v>SKL_PRZYPIS_WYK</v>
          </cell>
          <cell r="F1434" t="str">
            <v>WYK_POP</v>
          </cell>
          <cell r="G1434" t="str">
            <v>07</v>
          </cell>
          <cell r="H1434" t="str">
            <v>PKK</v>
          </cell>
          <cell r="I1434" t="str">
            <v>J</v>
          </cell>
        </row>
        <row r="1435">
          <cell r="A1435" t="str">
            <v>Fundusz Gotówlka</v>
          </cell>
          <cell r="B1435" t="str">
            <v>XX63</v>
          </cell>
          <cell r="C1435" t="str">
            <v>N</v>
          </cell>
          <cell r="D1435">
            <v>104510438.29</v>
          </cell>
          <cell r="E1435" t="str">
            <v>SKL_PRZYPIS_WYK</v>
          </cell>
          <cell r="F1435" t="str">
            <v>WYK_POP</v>
          </cell>
          <cell r="G1435" t="str">
            <v>07</v>
          </cell>
          <cell r="H1435" t="str">
            <v>POU</v>
          </cell>
          <cell r="I1435" t="str">
            <v>J</v>
          </cell>
        </row>
        <row r="1436">
          <cell r="A1436" t="str">
            <v>Fundusz Gotówlka</v>
          </cell>
          <cell r="B1436" t="str">
            <v>XX63</v>
          </cell>
          <cell r="C1436" t="str">
            <v>N</v>
          </cell>
          <cell r="D1436">
            <v>1225853.77</v>
          </cell>
          <cell r="E1436" t="str">
            <v>SKL_PRZYPIS_WYK</v>
          </cell>
          <cell r="F1436" t="str">
            <v>WYK_POP</v>
          </cell>
          <cell r="G1436" t="str">
            <v>07</v>
          </cell>
          <cell r="H1436" t="str">
            <v>PSA</v>
          </cell>
          <cell r="I1436" t="str">
            <v>J</v>
          </cell>
        </row>
        <row r="1437">
          <cell r="A1437" t="str">
            <v>Fundusz Gotówlka</v>
          </cell>
          <cell r="B1437" t="str">
            <v>XX63</v>
          </cell>
          <cell r="C1437" t="str">
            <v>N</v>
          </cell>
          <cell r="D1437">
            <v>1590143.49</v>
          </cell>
          <cell r="E1437" t="str">
            <v>SKL_PRZYPIS_WYK</v>
          </cell>
          <cell r="F1437" t="str">
            <v>WYK_POP</v>
          </cell>
          <cell r="G1437" t="str">
            <v>08</v>
          </cell>
          <cell r="H1437" t="str">
            <v>PION</v>
          </cell>
          <cell r="I1437" t="str">
            <v>J</v>
          </cell>
        </row>
        <row r="1438">
          <cell r="A1438" t="str">
            <v>Fundusz Gotówlka</v>
          </cell>
          <cell r="B1438" t="str">
            <v>XX63</v>
          </cell>
          <cell r="C1438" t="str">
            <v>N</v>
          </cell>
          <cell r="D1438">
            <v>571323.59</v>
          </cell>
          <cell r="E1438" t="str">
            <v>SKL_PRZYPIS_WYK</v>
          </cell>
          <cell r="F1438" t="str">
            <v>WYK_POP</v>
          </cell>
          <cell r="G1438" t="str">
            <v>08</v>
          </cell>
          <cell r="H1438" t="str">
            <v>PKK</v>
          </cell>
          <cell r="I1438" t="str">
            <v>J</v>
          </cell>
        </row>
        <row r="1439">
          <cell r="A1439" t="str">
            <v>Fundusz Gotówlka</v>
          </cell>
          <cell r="B1439" t="str">
            <v>XX63</v>
          </cell>
          <cell r="C1439" t="str">
            <v>N</v>
          </cell>
          <cell r="D1439">
            <v>125288847.66</v>
          </cell>
          <cell r="E1439" t="str">
            <v>SKL_PRZYPIS_WYK</v>
          </cell>
          <cell r="F1439" t="str">
            <v>WYK_POP</v>
          </cell>
          <cell r="G1439" t="str">
            <v>08</v>
          </cell>
          <cell r="H1439" t="str">
            <v>POU</v>
          </cell>
          <cell r="I1439" t="str">
            <v>J</v>
          </cell>
        </row>
        <row r="1440">
          <cell r="A1440" t="str">
            <v>Fundusz Gotówlka</v>
          </cell>
          <cell r="B1440" t="str">
            <v>XX63</v>
          </cell>
          <cell r="C1440" t="str">
            <v>N</v>
          </cell>
          <cell r="D1440">
            <v>1340864.24</v>
          </cell>
          <cell r="E1440" t="str">
            <v>SKL_PRZYPIS_WYK</v>
          </cell>
          <cell r="F1440" t="str">
            <v>WYK_POP</v>
          </cell>
          <cell r="G1440" t="str">
            <v>08</v>
          </cell>
          <cell r="H1440" t="str">
            <v>PSA</v>
          </cell>
          <cell r="I1440" t="str">
            <v>J</v>
          </cell>
        </row>
        <row r="1441">
          <cell r="A1441" t="str">
            <v>Fundusz Gotówlka</v>
          </cell>
          <cell r="B1441" t="str">
            <v>XX63</v>
          </cell>
          <cell r="C1441" t="str">
            <v>P</v>
          </cell>
          <cell r="D1441">
            <v>40000</v>
          </cell>
          <cell r="E1441" t="str">
            <v>SKL_PRZYPIS_WYK</v>
          </cell>
          <cell r="F1441" t="str">
            <v>WYK_POP</v>
          </cell>
          <cell r="G1441" t="str">
            <v>08</v>
          </cell>
          <cell r="H1441" t="str">
            <v>PSA</v>
          </cell>
          <cell r="I1441" t="str">
            <v>J</v>
          </cell>
        </row>
        <row r="1442">
          <cell r="A1442" t="str">
            <v>Fundusz Gotówlka</v>
          </cell>
          <cell r="B1442" t="str">
            <v>XX63</v>
          </cell>
          <cell r="C1442" t="str">
            <v>N</v>
          </cell>
          <cell r="D1442">
            <v>1797688.38</v>
          </cell>
          <cell r="E1442" t="str">
            <v>SKL_PRZYPIS_WYK</v>
          </cell>
          <cell r="F1442" t="str">
            <v>WYK_POP</v>
          </cell>
          <cell r="G1442" t="str">
            <v>09</v>
          </cell>
          <cell r="H1442" t="str">
            <v>PION</v>
          </cell>
          <cell r="I1442" t="str">
            <v>J</v>
          </cell>
        </row>
        <row r="1443">
          <cell r="A1443" t="str">
            <v>Fundusz Gotówlka</v>
          </cell>
          <cell r="B1443" t="str">
            <v>XX63</v>
          </cell>
          <cell r="C1443" t="str">
            <v>N</v>
          </cell>
          <cell r="D1443">
            <v>643233.59</v>
          </cell>
          <cell r="E1443" t="str">
            <v>SKL_PRZYPIS_WYK</v>
          </cell>
          <cell r="F1443" t="str">
            <v>WYK_POP</v>
          </cell>
          <cell r="G1443" t="str">
            <v>09</v>
          </cell>
          <cell r="H1443" t="str">
            <v>PKK</v>
          </cell>
          <cell r="I1443" t="str">
            <v>J</v>
          </cell>
        </row>
        <row r="1444">
          <cell r="A1444" t="str">
            <v>Fundusz Gotówlka</v>
          </cell>
          <cell r="B1444" t="str">
            <v>XX63</v>
          </cell>
          <cell r="C1444" t="str">
            <v>N</v>
          </cell>
          <cell r="D1444">
            <v>145012996.45000002</v>
          </cell>
          <cell r="E1444" t="str">
            <v>SKL_PRZYPIS_WYK</v>
          </cell>
          <cell r="F1444" t="str">
            <v>WYK_POP</v>
          </cell>
          <cell r="G1444" t="str">
            <v>09</v>
          </cell>
          <cell r="H1444" t="str">
            <v>POU</v>
          </cell>
          <cell r="I1444" t="str">
            <v>J</v>
          </cell>
        </row>
        <row r="1445">
          <cell r="A1445" t="str">
            <v>Fundusz Gotówlka</v>
          </cell>
          <cell r="B1445" t="str">
            <v>XX63</v>
          </cell>
          <cell r="C1445" t="str">
            <v>N</v>
          </cell>
          <cell r="D1445">
            <v>1746403.49</v>
          </cell>
          <cell r="E1445" t="str">
            <v>SKL_PRZYPIS_WYK</v>
          </cell>
          <cell r="F1445" t="str">
            <v>WYK_POP</v>
          </cell>
          <cell r="G1445" t="str">
            <v>09</v>
          </cell>
          <cell r="H1445" t="str">
            <v>PSA</v>
          </cell>
          <cell r="I1445" t="str">
            <v>J</v>
          </cell>
        </row>
        <row r="1446">
          <cell r="A1446" t="str">
            <v>IKE</v>
          </cell>
          <cell r="B1446" t="str">
            <v>IKE0</v>
          </cell>
          <cell r="C1446" t="str">
            <v>N</v>
          </cell>
          <cell r="D1446">
            <v>1919</v>
          </cell>
          <cell r="E1446" t="str">
            <v>L_UBEZP</v>
          </cell>
          <cell r="F1446" t="str">
            <v>PLAN</v>
          </cell>
          <cell r="G1446" t="str">
            <v>01</v>
          </cell>
          <cell r="H1446" t="str">
            <v>POU</v>
          </cell>
          <cell r="I1446" t="str">
            <v>P</v>
          </cell>
        </row>
        <row r="1447">
          <cell r="A1447" t="str">
            <v>IKE</v>
          </cell>
          <cell r="B1447" t="str">
            <v>IKE0</v>
          </cell>
          <cell r="C1447" t="str">
            <v>N</v>
          </cell>
          <cell r="D1447">
            <v>697.3315675675676</v>
          </cell>
          <cell r="E1447" t="str">
            <v>L_UBEZP</v>
          </cell>
          <cell r="F1447" t="str">
            <v>PLAN</v>
          </cell>
          <cell r="G1447" t="str">
            <v>01</v>
          </cell>
          <cell r="H1447" t="str">
            <v>PSA</v>
          </cell>
          <cell r="I1447" t="str">
            <v>P</v>
          </cell>
        </row>
        <row r="1448">
          <cell r="A1448" t="str">
            <v>IKE</v>
          </cell>
          <cell r="B1448" t="str">
            <v>IKE0</v>
          </cell>
          <cell r="C1448" t="str">
            <v>P</v>
          </cell>
          <cell r="D1448">
            <v>50982.85476190474</v>
          </cell>
          <cell r="E1448" t="str">
            <v>L_UBEZP</v>
          </cell>
          <cell r="F1448" t="str">
            <v>PLAN</v>
          </cell>
          <cell r="G1448" t="str">
            <v>01</v>
          </cell>
          <cell r="H1448" t="str">
            <v>PSA</v>
          </cell>
          <cell r="I1448" t="str">
            <v>P</v>
          </cell>
        </row>
        <row r="1449">
          <cell r="A1449" t="str">
            <v>IKE</v>
          </cell>
          <cell r="B1449" t="str">
            <v>IKE0</v>
          </cell>
          <cell r="C1449" t="str">
            <v>N</v>
          </cell>
          <cell r="D1449">
            <v>3528</v>
          </cell>
          <cell r="E1449" t="str">
            <v>L_UBEZP</v>
          </cell>
          <cell r="F1449" t="str">
            <v>PLAN</v>
          </cell>
          <cell r="G1449" t="str">
            <v>02</v>
          </cell>
          <cell r="H1449" t="str">
            <v>POU</v>
          </cell>
          <cell r="I1449" t="str">
            <v>P</v>
          </cell>
        </row>
        <row r="1450">
          <cell r="A1450" t="str">
            <v>IKE</v>
          </cell>
          <cell r="B1450" t="str">
            <v>IKE0</v>
          </cell>
          <cell r="C1450" t="str">
            <v>N</v>
          </cell>
          <cell r="D1450">
            <v>1537.578918918919</v>
          </cell>
          <cell r="E1450" t="str">
            <v>L_UBEZP</v>
          </cell>
          <cell r="F1450" t="str">
            <v>PLAN</v>
          </cell>
          <cell r="G1450" t="str">
            <v>02</v>
          </cell>
          <cell r="H1450" t="str">
            <v>PSA</v>
          </cell>
          <cell r="I1450" t="str">
            <v>P</v>
          </cell>
        </row>
        <row r="1451">
          <cell r="A1451" t="str">
            <v>IKE</v>
          </cell>
          <cell r="B1451" t="str">
            <v>IKE0</v>
          </cell>
          <cell r="C1451" t="str">
            <v>P</v>
          </cell>
          <cell r="D1451">
            <v>50755.56491904759</v>
          </cell>
          <cell r="E1451" t="str">
            <v>L_UBEZP</v>
          </cell>
          <cell r="F1451" t="str">
            <v>PLAN</v>
          </cell>
          <cell r="G1451" t="str">
            <v>02</v>
          </cell>
          <cell r="H1451" t="str">
            <v>PSA</v>
          </cell>
          <cell r="I1451" t="str">
            <v>P</v>
          </cell>
        </row>
        <row r="1452">
          <cell r="A1452" t="str">
            <v>IKE</v>
          </cell>
          <cell r="B1452" t="str">
            <v>IKE0</v>
          </cell>
          <cell r="C1452" t="str">
            <v>N</v>
          </cell>
          <cell r="D1452">
            <v>5147</v>
          </cell>
          <cell r="E1452" t="str">
            <v>L_UBEZP</v>
          </cell>
          <cell r="F1452" t="str">
            <v>PLAN</v>
          </cell>
          <cell r="G1452" t="str">
            <v>03</v>
          </cell>
          <cell r="H1452" t="str">
            <v>POU</v>
          </cell>
          <cell r="I1452" t="str">
            <v>P</v>
          </cell>
        </row>
        <row r="1453">
          <cell r="A1453" t="str">
            <v>IKE</v>
          </cell>
          <cell r="B1453" t="str">
            <v>IKE0</v>
          </cell>
          <cell r="C1453" t="str">
            <v>N</v>
          </cell>
          <cell r="D1453">
            <v>2380.0578378378377</v>
          </cell>
          <cell r="E1453" t="str">
            <v>L_UBEZP</v>
          </cell>
          <cell r="F1453" t="str">
            <v>PLAN</v>
          </cell>
          <cell r="G1453" t="str">
            <v>03</v>
          </cell>
          <cell r="H1453" t="str">
            <v>PSA</v>
          </cell>
          <cell r="I1453" t="str">
            <v>P</v>
          </cell>
        </row>
        <row r="1454">
          <cell r="A1454" t="str">
            <v>IKE</v>
          </cell>
          <cell r="B1454" t="str">
            <v>IKE0</v>
          </cell>
          <cell r="C1454" t="str">
            <v>P</v>
          </cell>
          <cell r="D1454">
            <v>50514.277008890436</v>
          </cell>
          <cell r="E1454" t="str">
            <v>L_UBEZP</v>
          </cell>
          <cell r="F1454" t="str">
            <v>PLAN</v>
          </cell>
          <cell r="G1454" t="str">
            <v>03</v>
          </cell>
          <cell r="H1454" t="str">
            <v>PSA</v>
          </cell>
          <cell r="I1454" t="str">
            <v>P</v>
          </cell>
        </row>
        <row r="1455">
          <cell r="A1455" t="str">
            <v>IKE</v>
          </cell>
          <cell r="B1455" t="str">
            <v>IKE0</v>
          </cell>
          <cell r="C1455" t="str">
            <v>N</v>
          </cell>
          <cell r="D1455">
            <v>6720</v>
          </cell>
          <cell r="E1455" t="str">
            <v>L_UBEZP</v>
          </cell>
          <cell r="F1455" t="str">
            <v>PLAN</v>
          </cell>
          <cell r="G1455" t="str">
            <v>04</v>
          </cell>
          <cell r="H1455" t="str">
            <v>POU</v>
          </cell>
          <cell r="I1455" t="str">
            <v>P</v>
          </cell>
        </row>
        <row r="1456">
          <cell r="A1456" t="str">
            <v>IKE</v>
          </cell>
          <cell r="B1456" t="str">
            <v>IKE0</v>
          </cell>
          <cell r="C1456" t="str">
            <v>N</v>
          </cell>
          <cell r="D1456">
            <v>3271.4288648648644</v>
          </cell>
          <cell r="E1456" t="str">
            <v>L_UBEZP</v>
          </cell>
          <cell r="F1456" t="str">
            <v>PLAN</v>
          </cell>
          <cell r="G1456" t="str">
            <v>04</v>
          </cell>
          <cell r="H1456" t="str">
            <v>PSA</v>
          </cell>
          <cell r="I1456" t="str">
            <v>P</v>
          </cell>
        </row>
        <row r="1457">
          <cell r="A1457" t="str">
            <v>IKE</v>
          </cell>
          <cell r="B1457" t="str">
            <v>IKE0</v>
          </cell>
          <cell r="C1457" t="str">
            <v>P</v>
          </cell>
          <cell r="D1457">
            <v>50247.99102950058</v>
          </cell>
          <cell r="E1457" t="str">
            <v>L_UBEZP</v>
          </cell>
          <cell r="F1457" t="str">
            <v>PLAN</v>
          </cell>
          <cell r="G1457" t="str">
            <v>04</v>
          </cell>
          <cell r="H1457" t="str">
            <v>PSA</v>
          </cell>
          <cell r="I1457" t="str">
            <v>P</v>
          </cell>
        </row>
        <row r="1458">
          <cell r="A1458" t="str">
            <v>IKE</v>
          </cell>
          <cell r="B1458" t="str">
            <v>IKE0</v>
          </cell>
          <cell r="C1458" t="str">
            <v>N</v>
          </cell>
          <cell r="D1458">
            <v>8188</v>
          </cell>
          <cell r="E1458" t="str">
            <v>L_UBEZP</v>
          </cell>
          <cell r="F1458" t="str">
            <v>PLAN</v>
          </cell>
          <cell r="G1458" t="str">
            <v>05</v>
          </cell>
          <cell r="H1458" t="str">
            <v>POU</v>
          </cell>
          <cell r="I1458" t="str">
            <v>P</v>
          </cell>
        </row>
        <row r="1459">
          <cell r="A1459" t="str">
            <v>IKE</v>
          </cell>
          <cell r="B1459" t="str">
            <v>IKE0</v>
          </cell>
          <cell r="C1459" t="str">
            <v>N</v>
          </cell>
          <cell r="D1459">
            <v>4346.123567567567</v>
          </cell>
          <cell r="E1459" t="str">
            <v>L_UBEZP</v>
          </cell>
          <cell r="F1459" t="str">
            <v>PLAN</v>
          </cell>
          <cell r="G1459" t="str">
            <v>05</v>
          </cell>
          <cell r="H1459" t="str">
            <v>PSA</v>
          </cell>
          <cell r="I1459" t="str">
            <v>P</v>
          </cell>
        </row>
        <row r="1460">
          <cell r="A1460" t="str">
            <v>IKE</v>
          </cell>
          <cell r="B1460" t="str">
            <v>IKE0</v>
          </cell>
          <cell r="C1460" t="str">
            <v>P</v>
          </cell>
          <cell r="D1460">
            <v>167059988.70697895</v>
          </cell>
          <cell r="E1460" t="str">
            <v>L_UBEZP</v>
          </cell>
          <cell r="F1460" t="str">
            <v>PLAN</v>
          </cell>
          <cell r="G1460" t="str">
            <v>05</v>
          </cell>
          <cell r="H1460" t="str">
            <v>PSA</v>
          </cell>
          <cell r="I1460" t="str">
            <v>P</v>
          </cell>
        </row>
        <row r="1461">
          <cell r="A1461" t="str">
            <v>IKE</v>
          </cell>
          <cell r="B1461" t="str">
            <v>IKE0</v>
          </cell>
          <cell r="C1461" t="str">
            <v>N</v>
          </cell>
          <cell r="D1461">
            <v>9741</v>
          </cell>
          <cell r="E1461" t="str">
            <v>L_UBEZP</v>
          </cell>
          <cell r="F1461" t="str">
            <v>PLAN</v>
          </cell>
          <cell r="G1461" t="str">
            <v>06</v>
          </cell>
          <cell r="H1461" t="str">
            <v>POU</v>
          </cell>
          <cell r="I1461" t="str">
            <v>P</v>
          </cell>
        </row>
        <row r="1462">
          <cell r="A1462" t="str">
            <v>IKE</v>
          </cell>
          <cell r="B1462" t="str">
            <v>IKE0</v>
          </cell>
          <cell r="C1462" t="str">
            <v>N</v>
          </cell>
          <cell r="D1462">
            <v>5283.494594594595</v>
          </cell>
          <cell r="E1462" t="str">
            <v>L_UBEZP</v>
          </cell>
          <cell r="F1462" t="str">
            <v>PLAN</v>
          </cell>
          <cell r="G1462" t="str">
            <v>06</v>
          </cell>
          <cell r="H1462" t="str">
            <v>PSA</v>
          </cell>
          <cell r="I1462" t="str">
            <v>P</v>
          </cell>
        </row>
        <row r="1463">
          <cell r="A1463" t="str">
            <v>IKE</v>
          </cell>
          <cell r="B1463" t="str">
            <v>IKE0</v>
          </cell>
          <cell r="C1463" t="str">
            <v>P</v>
          </cell>
          <cell r="D1463">
            <v>49733.42485530165</v>
          </cell>
          <cell r="E1463" t="str">
            <v>L_UBEZP</v>
          </cell>
          <cell r="F1463" t="str">
            <v>PLAN</v>
          </cell>
          <cell r="G1463" t="str">
            <v>06</v>
          </cell>
          <cell r="H1463" t="str">
            <v>PSA</v>
          </cell>
          <cell r="I1463" t="str">
            <v>P</v>
          </cell>
        </row>
        <row r="1464">
          <cell r="A1464" t="str">
            <v>IKE</v>
          </cell>
          <cell r="B1464" t="str">
            <v>IKE0</v>
          </cell>
          <cell r="C1464" t="str">
            <v>N</v>
          </cell>
          <cell r="D1464">
            <v>11319</v>
          </cell>
          <cell r="E1464" t="str">
            <v>L_UBEZP</v>
          </cell>
          <cell r="F1464" t="str">
            <v>PLAN</v>
          </cell>
          <cell r="G1464" t="str">
            <v>07</v>
          </cell>
          <cell r="H1464" t="str">
            <v>POU</v>
          </cell>
          <cell r="I1464" t="str">
            <v>P</v>
          </cell>
        </row>
        <row r="1465">
          <cell r="A1465" t="str">
            <v>IKE</v>
          </cell>
          <cell r="B1465" t="str">
            <v>IKE0</v>
          </cell>
          <cell r="C1465" t="str">
            <v>N</v>
          </cell>
          <cell r="D1465">
            <v>6160.434054054054</v>
          </cell>
          <cell r="E1465" t="str">
            <v>L_UBEZP</v>
          </cell>
          <cell r="F1465" t="str">
            <v>PLAN</v>
          </cell>
          <cell r="G1465" t="str">
            <v>07</v>
          </cell>
          <cell r="H1465" t="str">
            <v>PSA</v>
          </cell>
          <cell r="I1465" t="str">
            <v>P</v>
          </cell>
        </row>
        <row r="1466">
          <cell r="A1466" t="str">
            <v>IKE</v>
          </cell>
          <cell r="B1466" t="str">
            <v>IKE0</v>
          </cell>
          <cell r="C1466" t="str">
            <v>P</v>
          </cell>
          <cell r="D1466">
            <v>49471.144656636825</v>
          </cell>
          <cell r="E1466" t="str">
            <v>L_UBEZP</v>
          </cell>
          <cell r="F1466" t="str">
            <v>PLAN</v>
          </cell>
          <cell r="G1466" t="str">
            <v>07</v>
          </cell>
          <cell r="H1466" t="str">
            <v>PSA</v>
          </cell>
          <cell r="I1466" t="str">
            <v>P</v>
          </cell>
        </row>
        <row r="1467">
          <cell r="A1467" t="str">
            <v>IKE</v>
          </cell>
          <cell r="B1467" t="str">
            <v>IKE0</v>
          </cell>
          <cell r="C1467" t="str">
            <v>N</v>
          </cell>
          <cell r="D1467">
            <v>12913</v>
          </cell>
          <cell r="E1467" t="str">
            <v>L_UBEZP</v>
          </cell>
          <cell r="F1467" t="str">
            <v>PLAN</v>
          </cell>
          <cell r="G1467" t="str">
            <v>08</v>
          </cell>
          <cell r="H1467" t="str">
            <v>POU</v>
          </cell>
          <cell r="I1467" t="str">
            <v>P</v>
          </cell>
        </row>
        <row r="1468">
          <cell r="A1468" t="str">
            <v>IKE</v>
          </cell>
          <cell r="B1468" t="str">
            <v>IKE0</v>
          </cell>
          <cell r="C1468" t="str">
            <v>N</v>
          </cell>
          <cell r="D1468">
            <v>7054.643243243243</v>
          </cell>
          <cell r="E1468" t="str">
            <v>L_UBEZP</v>
          </cell>
          <cell r="F1468" t="str">
            <v>PLAN</v>
          </cell>
          <cell r="G1468" t="str">
            <v>08</v>
          </cell>
          <cell r="H1468" t="str">
            <v>PSA</v>
          </cell>
          <cell r="I1468" t="str">
            <v>P</v>
          </cell>
        </row>
        <row r="1469">
          <cell r="A1469" t="str">
            <v>IKE</v>
          </cell>
          <cell r="B1469" t="str">
            <v>IKE0</v>
          </cell>
          <cell r="C1469" t="str">
            <v>P</v>
          </cell>
          <cell r="D1469">
            <v>49230.393177539045</v>
          </cell>
          <cell r="E1469" t="str">
            <v>L_UBEZP</v>
          </cell>
          <cell r="F1469" t="str">
            <v>PLAN</v>
          </cell>
          <cell r="G1469" t="str">
            <v>08</v>
          </cell>
          <cell r="H1469" t="str">
            <v>PSA</v>
          </cell>
          <cell r="I1469" t="str">
            <v>P</v>
          </cell>
        </row>
        <row r="1470">
          <cell r="A1470" t="str">
            <v>IKE</v>
          </cell>
          <cell r="B1470" t="str">
            <v>IKE0</v>
          </cell>
          <cell r="C1470" t="str">
            <v>N</v>
          </cell>
          <cell r="D1470">
            <v>14467</v>
          </cell>
          <cell r="E1470" t="str">
            <v>L_UBEZP</v>
          </cell>
          <cell r="F1470" t="str">
            <v>PLAN</v>
          </cell>
          <cell r="G1470" t="str">
            <v>09</v>
          </cell>
          <cell r="H1470" t="str">
            <v>POU</v>
          </cell>
          <cell r="I1470" t="str">
            <v>P</v>
          </cell>
        </row>
        <row r="1471">
          <cell r="A1471" t="str">
            <v>IKE</v>
          </cell>
          <cell r="B1471" t="str">
            <v>IKE0</v>
          </cell>
          <cell r="C1471" t="str">
            <v>N</v>
          </cell>
          <cell r="D1471">
            <v>8248.09189189189</v>
          </cell>
          <cell r="E1471" t="str">
            <v>L_UBEZP</v>
          </cell>
          <cell r="F1471" t="str">
            <v>PLAN</v>
          </cell>
          <cell r="G1471" t="str">
            <v>09</v>
          </cell>
          <cell r="H1471" t="str">
            <v>PSA</v>
          </cell>
          <cell r="I1471" t="str">
            <v>P</v>
          </cell>
        </row>
        <row r="1472">
          <cell r="A1472" t="str">
            <v>IKE</v>
          </cell>
          <cell r="B1472" t="str">
            <v>IKE0</v>
          </cell>
          <cell r="C1472" t="str">
            <v>P</v>
          </cell>
          <cell r="D1472">
            <v>48975.10529626626</v>
          </cell>
          <cell r="E1472" t="str">
            <v>L_UBEZP</v>
          </cell>
          <cell r="F1472" t="str">
            <v>PLAN</v>
          </cell>
          <cell r="G1472" t="str">
            <v>09</v>
          </cell>
          <cell r="H1472" t="str">
            <v>PSA</v>
          </cell>
          <cell r="I1472" t="str">
            <v>P</v>
          </cell>
        </row>
        <row r="1473">
          <cell r="A1473" t="str">
            <v>IKE</v>
          </cell>
          <cell r="B1473" t="str">
            <v>IKE0</v>
          </cell>
          <cell r="C1473" t="str">
            <v>N</v>
          </cell>
          <cell r="D1473">
            <v>16041</v>
          </cell>
          <cell r="E1473" t="str">
            <v>L_UBEZP</v>
          </cell>
          <cell r="F1473" t="str">
            <v>PLAN</v>
          </cell>
          <cell r="G1473" t="str">
            <v>10</v>
          </cell>
          <cell r="H1473" t="str">
            <v>POU</v>
          </cell>
          <cell r="I1473" t="str">
            <v>P</v>
          </cell>
        </row>
        <row r="1474">
          <cell r="A1474" t="str">
            <v>IKE</v>
          </cell>
          <cell r="B1474" t="str">
            <v>IKE0</v>
          </cell>
          <cell r="C1474" t="str">
            <v>N</v>
          </cell>
          <cell r="D1474">
            <v>9344.27081081081</v>
          </cell>
          <cell r="E1474" t="str">
            <v>L_UBEZP</v>
          </cell>
          <cell r="F1474" t="str">
            <v>PLAN</v>
          </cell>
          <cell r="G1474" t="str">
            <v>10</v>
          </cell>
          <cell r="H1474" t="str">
            <v>PSA</v>
          </cell>
          <cell r="I1474" t="str">
            <v>P</v>
          </cell>
        </row>
        <row r="1475">
          <cell r="A1475" t="str">
            <v>IKE</v>
          </cell>
          <cell r="B1475" t="str">
            <v>IKE0</v>
          </cell>
          <cell r="C1475" t="str">
            <v>P</v>
          </cell>
          <cell r="D1475">
            <v>48702.819345731885</v>
          </cell>
          <cell r="E1475" t="str">
            <v>L_UBEZP</v>
          </cell>
          <cell r="F1475" t="str">
            <v>PLAN</v>
          </cell>
          <cell r="G1475" t="str">
            <v>10</v>
          </cell>
          <cell r="H1475" t="str">
            <v>PSA</v>
          </cell>
          <cell r="I1475" t="str">
            <v>P</v>
          </cell>
        </row>
        <row r="1476">
          <cell r="A1476" t="str">
            <v>IKE</v>
          </cell>
          <cell r="B1476" t="str">
            <v>IKE0</v>
          </cell>
          <cell r="C1476" t="str">
            <v>N</v>
          </cell>
          <cell r="D1476">
            <v>17602</v>
          </cell>
          <cell r="E1476" t="str">
            <v>L_UBEZP</v>
          </cell>
          <cell r="F1476" t="str">
            <v>PLAN</v>
          </cell>
          <cell r="G1476" t="str">
            <v>11</v>
          </cell>
          <cell r="H1476" t="str">
            <v>POU</v>
          </cell>
          <cell r="I1476" t="str">
            <v>P</v>
          </cell>
        </row>
        <row r="1477">
          <cell r="A1477" t="str">
            <v>IKE</v>
          </cell>
          <cell r="B1477" t="str">
            <v>IKE0</v>
          </cell>
          <cell r="C1477" t="str">
            <v>N</v>
          </cell>
          <cell r="D1477">
            <v>10466.44972972973</v>
          </cell>
          <cell r="E1477" t="str">
            <v>L_UBEZP</v>
          </cell>
          <cell r="F1477" t="str">
            <v>PLAN</v>
          </cell>
          <cell r="G1477" t="str">
            <v>11</v>
          </cell>
          <cell r="H1477" t="str">
            <v>PSA</v>
          </cell>
          <cell r="I1477" t="str">
            <v>P</v>
          </cell>
        </row>
        <row r="1478">
          <cell r="A1478" t="str">
            <v>IKE</v>
          </cell>
          <cell r="B1478" t="str">
            <v>IKE0</v>
          </cell>
          <cell r="C1478" t="str">
            <v>P</v>
          </cell>
          <cell r="D1478">
            <v>48450.5353240052</v>
          </cell>
          <cell r="E1478" t="str">
            <v>L_UBEZP</v>
          </cell>
          <cell r="F1478" t="str">
            <v>PLAN</v>
          </cell>
          <cell r="G1478" t="str">
            <v>11</v>
          </cell>
          <cell r="H1478" t="str">
            <v>PSA</v>
          </cell>
          <cell r="I1478" t="str">
            <v>P</v>
          </cell>
        </row>
        <row r="1479">
          <cell r="A1479" t="str">
            <v>IKE</v>
          </cell>
          <cell r="B1479" t="str">
            <v>IKE0</v>
          </cell>
          <cell r="C1479" t="str">
            <v>N</v>
          </cell>
          <cell r="D1479">
            <v>19204</v>
          </cell>
          <cell r="E1479" t="str">
            <v>L_UBEZP</v>
          </cell>
          <cell r="F1479" t="str">
            <v>PLAN</v>
          </cell>
          <cell r="G1479" t="str">
            <v>12</v>
          </cell>
          <cell r="H1479" t="str">
            <v>POU</v>
          </cell>
          <cell r="I1479" t="str">
            <v>P</v>
          </cell>
        </row>
        <row r="1480">
          <cell r="A1480" t="str">
            <v>IKE</v>
          </cell>
          <cell r="B1480" t="str">
            <v>IKE0</v>
          </cell>
          <cell r="C1480" t="str">
            <v>N</v>
          </cell>
          <cell r="D1480">
            <v>11577.08918918919</v>
          </cell>
          <cell r="E1480" t="str">
            <v>L_UBEZP</v>
          </cell>
          <cell r="F1480" t="str">
            <v>PLAN</v>
          </cell>
          <cell r="G1480" t="str">
            <v>12</v>
          </cell>
          <cell r="H1480" t="str">
            <v>PSA</v>
          </cell>
          <cell r="I1480" t="str">
            <v>P</v>
          </cell>
        </row>
        <row r="1481">
          <cell r="A1481" t="str">
            <v>IKE</v>
          </cell>
          <cell r="B1481" t="str">
            <v>IKE0</v>
          </cell>
          <cell r="C1481" t="str">
            <v>P</v>
          </cell>
          <cell r="D1481">
            <v>48200.36037201462</v>
          </cell>
          <cell r="E1481" t="str">
            <v>L_UBEZP</v>
          </cell>
          <cell r="F1481" t="str">
            <v>PLAN</v>
          </cell>
          <cell r="G1481" t="str">
            <v>12</v>
          </cell>
          <cell r="H1481" t="str">
            <v>PSA</v>
          </cell>
          <cell r="I1481" t="str">
            <v>P</v>
          </cell>
        </row>
        <row r="1482">
          <cell r="A1482" t="str">
            <v>IKE</v>
          </cell>
          <cell r="B1482" t="str">
            <v>IKE0</v>
          </cell>
          <cell r="C1482" t="str">
            <v>N</v>
          </cell>
          <cell r="D1482">
            <v>3798</v>
          </cell>
          <cell r="E1482" t="str">
            <v>L_UBEZP</v>
          </cell>
          <cell r="F1482" t="str">
            <v>PROGNOZA</v>
          </cell>
          <cell r="G1482" t="str">
            <v>10</v>
          </cell>
          <cell r="H1482" t="str">
            <v>POU</v>
          </cell>
          <cell r="I1482" t="str">
            <v>P</v>
          </cell>
        </row>
        <row r="1483">
          <cell r="A1483" t="str">
            <v>IKE</v>
          </cell>
          <cell r="B1483" t="str">
            <v>IKE0</v>
          </cell>
          <cell r="C1483" t="str">
            <v>N</v>
          </cell>
          <cell r="D1483">
            <v>6024</v>
          </cell>
          <cell r="E1483" t="str">
            <v>L_UBEZP</v>
          </cell>
          <cell r="F1483" t="str">
            <v>PROGNOZA</v>
          </cell>
          <cell r="G1483" t="str">
            <v>10</v>
          </cell>
          <cell r="H1483" t="str">
            <v>PSA</v>
          </cell>
          <cell r="I1483" t="str">
            <v>P</v>
          </cell>
        </row>
        <row r="1484">
          <cell r="A1484" t="str">
            <v>IKE</v>
          </cell>
          <cell r="B1484" t="str">
            <v>IKE0</v>
          </cell>
          <cell r="C1484" t="str">
            <v>P</v>
          </cell>
          <cell r="D1484">
            <v>49642.89285714286</v>
          </cell>
          <cell r="E1484" t="str">
            <v>L_UBEZP</v>
          </cell>
          <cell r="F1484" t="str">
            <v>PROGNOZA</v>
          </cell>
          <cell r="G1484" t="str">
            <v>10</v>
          </cell>
          <cell r="H1484" t="str">
            <v>PSA</v>
          </cell>
          <cell r="I1484" t="str">
            <v>P</v>
          </cell>
        </row>
        <row r="1485">
          <cell r="A1485" t="str">
            <v>IKE</v>
          </cell>
          <cell r="B1485" t="str">
            <v>IKE0</v>
          </cell>
          <cell r="C1485" t="str">
            <v>N</v>
          </cell>
          <cell r="D1485">
            <v>4135</v>
          </cell>
          <cell r="E1485" t="str">
            <v>L_UBEZP</v>
          </cell>
          <cell r="F1485" t="str">
            <v>PROGNOZA</v>
          </cell>
          <cell r="G1485" t="str">
            <v>11</v>
          </cell>
          <cell r="H1485" t="str">
            <v>POU</v>
          </cell>
          <cell r="I1485" t="str">
            <v>P</v>
          </cell>
        </row>
        <row r="1486">
          <cell r="A1486" t="str">
            <v>IKE</v>
          </cell>
          <cell r="B1486" t="str">
            <v>IKE0</v>
          </cell>
          <cell r="C1486" t="str">
            <v>N</v>
          </cell>
          <cell r="D1486">
            <v>7022</v>
          </cell>
          <cell r="E1486" t="str">
            <v>L_UBEZP</v>
          </cell>
          <cell r="F1486" t="str">
            <v>PROGNOZA</v>
          </cell>
          <cell r="G1486" t="str">
            <v>11</v>
          </cell>
          <cell r="H1486" t="str">
            <v>PSA</v>
          </cell>
          <cell r="I1486" t="str">
            <v>P</v>
          </cell>
        </row>
        <row r="1487">
          <cell r="A1487" t="str">
            <v>IKE</v>
          </cell>
          <cell r="B1487" t="str">
            <v>IKE0</v>
          </cell>
          <cell r="C1487" t="str">
            <v>P</v>
          </cell>
          <cell r="D1487">
            <v>49415.03571428571</v>
          </cell>
          <cell r="E1487" t="str">
            <v>L_UBEZP</v>
          </cell>
          <cell r="F1487" t="str">
            <v>PROGNOZA</v>
          </cell>
          <cell r="G1487" t="str">
            <v>11</v>
          </cell>
          <cell r="H1487" t="str">
            <v>PSA</v>
          </cell>
          <cell r="I1487" t="str">
            <v>P</v>
          </cell>
        </row>
        <row r="1488">
          <cell r="A1488" t="str">
            <v>IKE</v>
          </cell>
          <cell r="B1488" t="str">
            <v>IKE0</v>
          </cell>
          <cell r="C1488" t="str">
            <v>N</v>
          </cell>
          <cell r="D1488">
            <v>4430</v>
          </cell>
          <cell r="E1488" t="str">
            <v>L_UBEZP</v>
          </cell>
          <cell r="F1488" t="str">
            <v>PROGNOZA</v>
          </cell>
          <cell r="G1488" t="str">
            <v>12</v>
          </cell>
          <cell r="H1488" t="str">
            <v>POU</v>
          </cell>
          <cell r="I1488" t="str">
            <v>P</v>
          </cell>
        </row>
        <row r="1489">
          <cell r="A1489" t="str">
            <v>IKE</v>
          </cell>
          <cell r="B1489" t="str">
            <v>IKE0</v>
          </cell>
          <cell r="C1489" t="str">
            <v>N</v>
          </cell>
          <cell r="D1489">
            <v>7721</v>
          </cell>
          <cell r="E1489" t="str">
            <v>L_UBEZP</v>
          </cell>
          <cell r="F1489" t="str">
            <v>PROGNOZA</v>
          </cell>
          <cell r="G1489" t="str">
            <v>12</v>
          </cell>
          <cell r="H1489" t="str">
            <v>PSA</v>
          </cell>
          <cell r="I1489" t="str">
            <v>P</v>
          </cell>
        </row>
        <row r="1490">
          <cell r="A1490" t="str">
            <v>IKE</v>
          </cell>
          <cell r="B1490" t="str">
            <v>IKE0</v>
          </cell>
          <cell r="C1490" t="str">
            <v>P</v>
          </cell>
          <cell r="D1490">
            <v>49192.17857142857</v>
          </cell>
          <cell r="E1490" t="str">
            <v>L_UBEZP</v>
          </cell>
          <cell r="F1490" t="str">
            <v>PROGNOZA</v>
          </cell>
          <cell r="G1490" t="str">
            <v>12</v>
          </cell>
          <cell r="H1490" t="str">
            <v>PSA</v>
          </cell>
          <cell r="I1490" t="str">
            <v>P</v>
          </cell>
        </row>
        <row r="1491">
          <cell r="A1491" t="str">
            <v>IKE</v>
          </cell>
          <cell r="B1491" t="str">
            <v>IKE0</v>
          </cell>
          <cell r="C1491" t="str">
            <v>N</v>
          </cell>
          <cell r="D1491">
            <v>23</v>
          </cell>
          <cell r="E1491" t="str">
            <v>L_UBEZP</v>
          </cell>
          <cell r="F1491" t="str">
            <v>WYK_POP</v>
          </cell>
          <cell r="G1491" t="str">
            <v>02</v>
          </cell>
          <cell r="H1491" t="str">
            <v>PION</v>
          </cell>
          <cell r="I1491" t="str">
            <v>P</v>
          </cell>
        </row>
        <row r="1492">
          <cell r="A1492" t="str">
            <v>IKE</v>
          </cell>
          <cell r="B1492" t="str">
            <v>IKE0</v>
          </cell>
          <cell r="C1492" t="str">
            <v>N</v>
          </cell>
          <cell r="D1492">
            <v>154</v>
          </cell>
          <cell r="E1492" t="str">
            <v>L_UBEZP</v>
          </cell>
          <cell r="F1492" t="str">
            <v>WYK_POP</v>
          </cell>
          <cell r="G1492" t="str">
            <v>02</v>
          </cell>
          <cell r="H1492" t="str">
            <v>PKK</v>
          </cell>
          <cell r="I1492" t="str">
            <v>P</v>
          </cell>
        </row>
        <row r="1493">
          <cell r="A1493" t="str">
            <v>IKE</v>
          </cell>
          <cell r="B1493" t="str">
            <v>IKE0</v>
          </cell>
          <cell r="C1493" t="str">
            <v>N</v>
          </cell>
          <cell r="D1493">
            <v>745</v>
          </cell>
          <cell r="E1493" t="str">
            <v>L_UBEZP</v>
          </cell>
          <cell r="F1493" t="str">
            <v>WYK_POP</v>
          </cell>
          <cell r="G1493" t="str">
            <v>02</v>
          </cell>
          <cell r="H1493" t="str">
            <v>POU</v>
          </cell>
          <cell r="I1493" t="str">
            <v>P</v>
          </cell>
        </row>
        <row r="1494">
          <cell r="A1494" t="str">
            <v>IKE</v>
          </cell>
          <cell r="B1494" t="str">
            <v>IKE0</v>
          </cell>
          <cell r="C1494" t="str">
            <v>N</v>
          </cell>
          <cell r="D1494">
            <v>1121</v>
          </cell>
          <cell r="E1494" t="str">
            <v>L_UBEZP</v>
          </cell>
          <cell r="F1494" t="str">
            <v>WYK_POP</v>
          </cell>
          <cell r="G1494" t="str">
            <v>02</v>
          </cell>
          <cell r="H1494" t="str">
            <v>PSA</v>
          </cell>
          <cell r="I1494" t="str">
            <v>P</v>
          </cell>
        </row>
        <row r="1495">
          <cell r="A1495" t="str">
            <v>IKE</v>
          </cell>
          <cell r="B1495" t="str">
            <v>IKE0</v>
          </cell>
          <cell r="C1495" t="str">
            <v>P</v>
          </cell>
          <cell r="D1495">
            <v>55730</v>
          </cell>
          <cell r="E1495" t="str">
            <v>L_UBEZP</v>
          </cell>
          <cell r="F1495" t="str">
            <v>WYK_POP</v>
          </cell>
          <cell r="G1495" t="str">
            <v>02</v>
          </cell>
          <cell r="H1495" t="str">
            <v>PSA</v>
          </cell>
          <cell r="I1495" t="str">
            <v>P</v>
          </cell>
        </row>
        <row r="1496">
          <cell r="A1496" t="str">
            <v>IKE</v>
          </cell>
          <cell r="B1496" t="str">
            <v>IKE0</v>
          </cell>
          <cell r="C1496" t="str">
            <v>N</v>
          </cell>
          <cell r="D1496">
            <v>19</v>
          </cell>
          <cell r="E1496" t="str">
            <v>L_UBEZP</v>
          </cell>
          <cell r="F1496" t="str">
            <v>WYK_POP</v>
          </cell>
          <cell r="G1496" t="str">
            <v>03</v>
          </cell>
          <cell r="H1496" t="str">
            <v>PION</v>
          </cell>
          <cell r="I1496" t="str">
            <v>P</v>
          </cell>
        </row>
        <row r="1497">
          <cell r="A1497" t="str">
            <v>IKE</v>
          </cell>
          <cell r="B1497" t="str">
            <v>IKE0</v>
          </cell>
          <cell r="C1497" t="str">
            <v>N</v>
          </cell>
          <cell r="D1497">
            <v>195</v>
          </cell>
          <cell r="E1497" t="str">
            <v>L_UBEZP</v>
          </cell>
          <cell r="F1497" t="str">
            <v>WYK_POP</v>
          </cell>
          <cell r="G1497" t="str">
            <v>03</v>
          </cell>
          <cell r="H1497" t="str">
            <v>PKK</v>
          </cell>
          <cell r="I1497" t="str">
            <v>P</v>
          </cell>
        </row>
        <row r="1498">
          <cell r="A1498" t="str">
            <v>IKE</v>
          </cell>
          <cell r="B1498" t="str">
            <v>IKE0</v>
          </cell>
          <cell r="C1498" t="str">
            <v>N</v>
          </cell>
          <cell r="D1498">
            <v>1180</v>
          </cell>
          <cell r="E1498" t="str">
            <v>L_UBEZP</v>
          </cell>
          <cell r="F1498" t="str">
            <v>WYK_POP</v>
          </cell>
          <cell r="G1498" t="str">
            <v>03</v>
          </cell>
          <cell r="H1498" t="str">
            <v>POU</v>
          </cell>
          <cell r="I1498" t="str">
            <v>P</v>
          </cell>
        </row>
        <row r="1499">
          <cell r="A1499" t="str">
            <v>IKE</v>
          </cell>
          <cell r="B1499" t="str">
            <v>IKE0</v>
          </cell>
          <cell r="C1499" t="str">
            <v>N</v>
          </cell>
          <cell r="D1499">
            <v>1919</v>
          </cell>
          <cell r="E1499" t="str">
            <v>L_UBEZP</v>
          </cell>
          <cell r="F1499" t="str">
            <v>WYK_POP</v>
          </cell>
          <cell r="G1499" t="str">
            <v>03</v>
          </cell>
          <cell r="H1499" t="str">
            <v>PSA</v>
          </cell>
          <cell r="I1499" t="str">
            <v>P</v>
          </cell>
        </row>
        <row r="1500">
          <cell r="A1500" t="str">
            <v>IKE</v>
          </cell>
          <cell r="B1500" t="str">
            <v>IKE0</v>
          </cell>
          <cell r="C1500" t="str">
            <v>P</v>
          </cell>
          <cell r="D1500">
            <v>55444</v>
          </cell>
          <cell r="E1500" t="str">
            <v>L_UBEZP</v>
          </cell>
          <cell r="F1500" t="str">
            <v>WYK_POP</v>
          </cell>
          <cell r="G1500" t="str">
            <v>03</v>
          </cell>
          <cell r="H1500" t="str">
            <v>PSA</v>
          </cell>
          <cell r="I1500" t="str">
            <v>P</v>
          </cell>
        </row>
        <row r="1501">
          <cell r="A1501" t="str">
            <v>IKE</v>
          </cell>
          <cell r="B1501" t="str">
            <v>IKE0</v>
          </cell>
          <cell r="C1501" t="str">
            <v>N</v>
          </cell>
          <cell r="D1501">
            <v>28</v>
          </cell>
          <cell r="E1501" t="str">
            <v>L_UBEZP</v>
          </cell>
          <cell r="F1501" t="str">
            <v>WYK_POP</v>
          </cell>
          <cell r="G1501" t="str">
            <v>04</v>
          </cell>
          <cell r="H1501" t="str">
            <v>PION</v>
          </cell>
          <cell r="I1501" t="str">
            <v>P</v>
          </cell>
        </row>
        <row r="1502">
          <cell r="A1502" t="str">
            <v>IKE</v>
          </cell>
          <cell r="B1502" t="str">
            <v>IKE0</v>
          </cell>
          <cell r="C1502" t="str">
            <v>N</v>
          </cell>
          <cell r="D1502">
            <v>240</v>
          </cell>
          <cell r="E1502" t="str">
            <v>L_UBEZP</v>
          </cell>
          <cell r="F1502" t="str">
            <v>WYK_POP</v>
          </cell>
          <cell r="G1502" t="str">
            <v>04</v>
          </cell>
          <cell r="H1502" t="str">
            <v>PKK</v>
          </cell>
          <cell r="I1502" t="str">
            <v>P</v>
          </cell>
        </row>
        <row r="1503">
          <cell r="A1503" t="str">
            <v>IKE</v>
          </cell>
          <cell r="B1503" t="str">
            <v>IKE0</v>
          </cell>
          <cell r="C1503" t="str">
            <v>N</v>
          </cell>
          <cell r="D1503">
            <v>1516</v>
          </cell>
          <cell r="E1503" t="str">
            <v>L_UBEZP</v>
          </cell>
          <cell r="F1503" t="str">
            <v>WYK_POP</v>
          </cell>
          <cell r="G1503" t="str">
            <v>04</v>
          </cell>
          <cell r="H1503" t="str">
            <v>POU</v>
          </cell>
          <cell r="I1503" t="str">
            <v>P</v>
          </cell>
        </row>
        <row r="1504">
          <cell r="A1504" t="str">
            <v>IKE</v>
          </cell>
          <cell r="B1504" t="str">
            <v>IKE0</v>
          </cell>
          <cell r="C1504" t="str">
            <v>N</v>
          </cell>
          <cell r="D1504">
            <v>2416</v>
          </cell>
          <cell r="E1504" t="str">
            <v>L_UBEZP</v>
          </cell>
          <cell r="F1504" t="str">
            <v>WYK_POP</v>
          </cell>
          <cell r="G1504" t="str">
            <v>04</v>
          </cell>
          <cell r="H1504" t="str">
            <v>PSA</v>
          </cell>
          <cell r="I1504" t="str">
            <v>P</v>
          </cell>
        </row>
        <row r="1505">
          <cell r="A1505" t="str">
            <v>IKE</v>
          </cell>
          <cell r="B1505" t="str">
            <v>IKE0</v>
          </cell>
          <cell r="C1505" t="str">
            <v>P</v>
          </cell>
          <cell r="D1505">
            <v>55073</v>
          </cell>
          <cell r="E1505" t="str">
            <v>L_UBEZP</v>
          </cell>
          <cell r="F1505" t="str">
            <v>WYK_POP</v>
          </cell>
          <cell r="G1505" t="str">
            <v>04</v>
          </cell>
          <cell r="H1505" t="str">
            <v>PSA</v>
          </cell>
          <cell r="I1505" t="str">
            <v>P</v>
          </cell>
        </row>
        <row r="1506">
          <cell r="A1506" t="str">
            <v>IKE</v>
          </cell>
          <cell r="B1506" t="str">
            <v>IKE0</v>
          </cell>
          <cell r="C1506" t="str">
            <v>N</v>
          </cell>
          <cell r="D1506">
            <v>26</v>
          </cell>
          <cell r="E1506" t="str">
            <v>L_UBEZP</v>
          </cell>
          <cell r="F1506" t="str">
            <v>WYK_POP</v>
          </cell>
          <cell r="G1506" t="str">
            <v>05</v>
          </cell>
          <cell r="H1506" t="str">
            <v>PION</v>
          </cell>
          <cell r="I1506" t="str">
            <v>P</v>
          </cell>
        </row>
        <row r="1507">
          <cell r="A1507" t="str">
            <v>IKE</v>
          </cell>
          <cell r="B1507" t="str">
            <v>IKE0</v>
          </cell>
          <cell r="C1507" t="str">
            <v>N</v>
          </cell>
          <cell r="D1507">
            <v>265</v>
          </cell>
          <cell r="E1507" t="str">
            <v>L_UBEZP</v>
          </cell>
          <cell r="F1507" t="str">
            <v>WYK_POP</v>
          </cell>
          <cell r="G1507" t="str">
            <v>05</v>
          </cell>
          <cell r="H1507" t="str">
            <v>PKK</v>
          </cell>
          <cell r="I1507" t="str">
            <v>P</v>
          </cell>
        </row>
        <row r="1508">
          <cell r="A1508" t="str">
            <v>IKE</v>
          </cell>
          <cell r="B1508" t="str">
            <v>IKE0</v>
          </cell>
          <cell r="C1508" t="str">
            <v>N</v>
          </cell>
          <cell r="D1508">
            <v>1878</v>
          </cell>
          <cell r="E1508" t="str">
            <v>L_UBEZP</v>
          </cell>
          <cell r="F1508" t="str">
            <v>WYK_POP</v>
          </cell>
          <cell r="G1508" t="str">
            <v>05</v>
          </cell>
          <cell r="H1508" t="str">
            <v>POU</v>
          </cell>
          <cell r="I1508" t="str">
            <v>P</v>
          </cell>
        </row>
        <row r="1509">
          <cell r="A1509" t="str">
            <v>IKE</v>
          </cell>
          <cell r="B1509" t="str">
            <v>IKE0</v>
          </cell>
          <cell r="C1509" t="str">
            <v>N</v>
          </cell>
          <cell r="D1509">
            <v>2982</v>
          </cell>
          <cell r="E1509" t="str">
            <v>L_UBEZP</v>
          </cell>
          <cell r="F1509" t="str">
            <v>WYK_POP</v>
          </cell>
          <cell r="G1509" t="str">
            <v>05</v>
          </cell>
          <cell r="H1509" t="str">
            <v>PSA</v>
          </cell>
          <cell r="I1509" t="str">
            <v>P</v>
          </cell>
        </row>
        <row r="1510">
          <cell r="A1510" t="str">
            <v>IKE</v>
          </cell>
          <cell r="B1510" t="str">
            <v>IKE0</v>
          </cell>
          <cell r="C1510" t="str">
            <v>P</v>
          </cell>
          <cell r="D1510">
            <v>54578</v>
          </cell>
          <cell r="E1510" t="str">
            <v>L_UBEZP</v>
          </cell>
          <cell r="F1510" t="str">
            <v>WYK_POP</v>
          </cell>
          <cell r="G1510" t="str">
            <v>05</v>
          </cell>
          <cell r="H1510" t="str">
            <v>PSA</v>
          </cell>
          <cell r="I1510" t="str">
            <v>P</v>
          </cell>
        </row>
        <row r="1511">
          <cell r="A1511" t="str">
            <v>IKE</v>
          </cell>
          <cell r="B1511" t="str">
            <v>IKE0</v>
          </cell>
          <cell r="C1511" t="str">
            <v>N</v>
          </cell>
          <cell r="D1511">
            <v>39</v>
          </cell>
          <cell r="E1511" t="str">
            <v>L_UBEZP</v>
          </cell>
          <cell r="F1511" t="str">
            <v>WYK_POP</v>
          </cell>
          <cell r="G1511" t="str">
            <v>06</v>
          </cell>
          <cell r="H1511" t="str">
            <v>PION</v>
          </cell>
          <cell r="I1511" t="str">
            <v>P</v>
          </cell>
        </row>
        <row r="1512">
          <cell r="A1512" t="str">
            <v>IKE</v>
          </cell>
          <cell r="B1512" t="str">
            <v>IKE0</v>
          </cell>
          <cell r="C1512" t="str">
            <v>N</v>
          </cell>
          <cell r="D1512">
            <v>300</v>
          </cell>
          <cell r="E1512" t="str">
            <v>L_UBEZP</v>
          </cell>
          <cell r="F1512" t="str">
            <v>WYK_POP</v>
          </cell>
          <cell r="G1512" t="str">
            <v>06</v>
          </cell>
          <cell r="H1512" t="str">
            <v>PKK</v>
          </cell>
          <cell r="I1512" t="str">
            <v>P</v>
          </cell>
        </row>
        <row r="1513">
          <cell r="A1513" t="str">
            <v>IKE</v>
          </cell>
          <cell r="B1513" t="str">
            <v>IKE0</v>
          </cell>
          <cell r="C1513" t="str">
            <v>N</v>
          </cell>
          <cell r="D1513">
            <v>2252</v>
          </cell>
          <cell r="E1513" t="str">
            <v>L_UBEZP</v>
          </cell>
          <cell r="F1513" t="str">
            <v>WYK_POP</v>
          </cell>
          <cell r="G1513" t="str">
            <v>06</v>
          </cell>
          <cell r="H1513" t="str">
            <v>POU</v>
          </cell>
          <cell r="I1513" t="str">
            <v>P</v>
          </cell>
        </row>
        <row r="1514">
          <cell r="A1514" t="str">
            <v>IKE</v>
          </cell>
          <cell r="B1514" t="str">
            <v>IKE0</v>
          </cell>
          <cell r="C1514" t="str">
            <v>N</v>
          </cell>
          <cell r="D1514">
            <v>3617</v>
          </cell>
          <cell r="E1514" t="str">
            <v>L_UBEZP</v>
          </cell>
          <cell r="F1514" t="str">
            <v>WYK_POP</v>
          </cell>
          <cell r="G1514" t="str">
            <v>06</v>
          </cell>
          <cell r="H1514" t="str">
            <v>PSA</v>
          </cell>
          <cell r="I1514" t="str">
            <v>P</v>
          </cell>
        </row>
        <row r="1515">
          <cell r="A1515" t="str">
            <v>IKE</v>
          </cell>
          <cell r="B1515" t="str">
            <v>IKE0</v>
          </cell>
          <cell r="C1515" t="str">
            <v>P</v>
          </cell>
          <cell r="D1515">
            <v>54123</v>
          </cell>
          <cell r="E1515" t="str">
            <v>L_UBEZP</v>
          </cell>
          <cell r="F1515" t="str">
            <v>WYK_POP</v>
          </cell>
          <cell r="G1515" t="str">
            <v>06</v>
          </cell>
          <cell r="H1515" t="str">
            <v>PSA</v>
          </cell>
          <cell r="I1515" t="str">
            <v>P</v>
          </cell>
        </row>
        <row r="1516">
          <cell r="A1516" t="str">
            <v>IKE</v>
          </cell>
          <cell r="B1516" t="str">
            <v>IKE0</v>
          </cell>
          <cell r="C1516" t="str">
            <v>N</v>
          </cell>
          <cell r="D1516">
            <v>56</v>
          </cell>
          <cell r="E1516" t="str">
            <v>L_UBEZP</v>
          </cell>
          <cell r="F1516" t="str">
            <v>WYK_POP</v>
          </cell>
          <cell r="G1516" t="str">
            <v>07</v>
          </cell>
          <cell r="H1516" t="str">
            <v>PION</v>
          </cell>
          <cell r="I1516" t="str">
            <v>P</v>
          </cell>
        </row>
        <row r="1517">
          <cell r="A1517" t="str">
            <v>IKE</v>
          </cell>
          <cell r="B1517" t="str">
            <v>IKE0</v>
          </cell>
          <cell r="C1517" t="str">
            <v>N</v>
          </cell>
          <cell r="D1517">
            <v>331</v>
          </cell>
          <cell r="E1517" t="str">
            <v>L_UBEZP</v>
          </cell>
          <cell r="F1517" t="str">
            <v>WYK_POP</v>
          </cell>
          <cell r="G1517" t="str">
            <v>07</v>
          </cell>
          <cell r="H1517" t="str">
            <v>PKK</v>
          </cell>
          <cell r="I1517" t="str">
            <v>P</v>
          </cell>
        </row>
        <row r="1518">
          <cell r="A1518" t="str">
            <v>IKE</v>
          </cell>
          <cell r="B1518" t="str">
            <v>IKE0</v>
          </cell>
          <cell r="C1518" t="str">
            <v>N</v>
          </cell>
          <cell r="D1518">
            <v>2630</v>
          </cell>
          <cell r="E1518" t="str">
            <v>L_UBEZP</v>
          </cell>
          <cell r="F1518" t="str">
            <v>WYK_POP</v>
          </cell>
          <cell r="G1518" t="str">
            <v>07</v>
          </cell>
          <cell r="H1518" t="str">
            <v>POU</v>
          </cell>
          <cell r="I1518" t="str">
            <v>P</v>
          </cell>
        </row>
        <row r="1519">
          <cell r="A1519" t="str">
            <v>IKE</v>
          </cell>
          <cell r="B1519" t="str">
            <v>IKE0</v>
          </cell>
          <cell r="C1519" t="str">
            <v>N</v>
          </cell>
          <cell r="D1519">
            <v>4289</v>
          </cell>
          <cell r="E1519" t="str">
            <v>L_UBEZP</v>
          </cell>
          <cell r="F1519" t="str">
            <v>WYK_POP</v>
          </cell>
          <cell r="G1519" t="str">
            <v>07</v>
          </cell>
          <cell r="H1519" t="str">
            <v>PSA</v>
          </cell>
          <cell r="I1519" t="str">
            <v>P</v>
          </cell>
        </row>
        <row r="1520">
          <cell r="A1520" t="str">
            <v>IKE</v>
          </cell>
          <cell r="B1520" t="str">
            <v>IKE0</v>
          </cell>
          <cell r="C1520" t="str">
            <v>P</v>
          </cell>
          <cell r="D1520">
            <v>53735</v>
          </cell>
          <cell r="E1520" t="str">
            <v>L_UBEZP</v>
          </cell>
          <cell r="F1520" t="str">
            <v>WYK_POP</v>
          </cell>
          <cell r="G1520" t="str">
            <v>07</v>
          </cell>
          <cell r="H1520" t="str">
            <v>PSA</v>
          </cell>
          <cell r="I1520" t="str">
            <v>P</v>
          </cell>
        </row>
        <row r="1521">
          <cell r="A1521" t="str">
            <v>IKE</v>
          </cell>
          <cell r="B1521" t="str">
            <v>IKE0</v>
          </cell>
          <cell r="C1521" t="str">
            <v>N</v>
          </cell>
          <cell r="D1521">
            <v>85</v>
          </cell>
          <cell r="E1521" t="str">
            <v>L_UBEZP</v>
          </cell>
          <cell r="F1521" t="str">
            <v>WYK_POP</v>
          </cell>
          <cell r="G1521" t="str">
            <v>08</v>
          </cell>
          <cell r="H1521" t="str">
            <v>PION</v>
          </cell>
          <cell r="I1521" t="str">
            <v>P</v>
          </cell>
        </row>
        <row r="1522">
          <cell r="A1522" t="str">
            <v>IKE</v>
          </cell>
          <cell r="B1522" t="str">
            <v>IKE0</v>
          </cell>
          <cell r="C1522" t="str">
            <v>N</v>
          </cell>
          <cell r="D1522">
            <v>361</v>
          </cell>
          <cell r="E1522" t="str">
            <v>L_UBEZP</v>
          </cell>
          <cell r="F1522" t="str">
            <v>WYK_POP</v>
          </cell>
          <cell r="G1522" t="str">
            <v>08</v>
          </cell>
          <cell r="H1522" t="str">
            <v>PKK</v>
          </cell>
          <cell r="I1522" t="str">
            <v>P</v>
          </cell>
        </row>
        <row r="1523">
          <cell r="A1523" t="str">
            <v>IKE</v>
          </cell>
          <cell r="B1523" t="str">
            <v>IKE0</v>
          </cell>
          <cell r="C1523" t="str">
            <v>N</v>
          </cell>
          <cell r="D1523">
            <v>2990</v>
          </cell>
          <cell r="E1523" t="str">
            <v>L_UBEZP</v>
          </cell>
          <cell r="F1523" t="str">
            <v>WYK_POP</v>
          </cell>
          <cell r="G1523" t="str">
            <v>08</v>
          </cell>
          <cell r="H1523" t="str">
            <v>POU</v>
          </cell>
          <cell r="I1523" t="str">
            <v>P</v>
          </cell>
        </row>
        <row r="1524">
          <cell r="A1524" t="str">
            <v>IKE</v>
          </cell>
          <cell r="B1524" t="str">
            <v>IKE0</v>
          </cell>
          <cell r="C1524" t="str">
            <v>N</v>
          </cell>
          <cell r="D1524">
            <v>5023</v>
          </cell>
          <cell r="E1524" t="str">
            <v>L_UBEZP</v>
          </cell>
          <cell r="F1524" t="str">
            <v>WYK_POP</v>
          </cell>
          <cell r="G1524" t="str">
            <v>08</v>
          </cell>
          <cell r="H1524" t="str">
            <v>PSA</v>
          </cell>
          <cell r="I1524" t="str">
            <v>P</v>
          </cell>
        </row>
        <row r="1525">
          <cell r="A1525" t="str">
            <v>IKE</v>
          </cell>
          <cell r="B1525" t="str">
            <v>IKE0</v>
          </cell>
          <cell r="C1525" t="str">
            <v>P</v>
          </cell>
          <cell r="D1525">
            <v>53310</v>
          </cell>
          <cell r="E1525" t="str">
            <v>L_UBEZP</v>
          </cell>
          <cell r="F1525" t="str">
            <v>WYK_POP</v>
          </cell>
          <cell r="G1525" t="str">
            <v>08</v>
          </cell>
          <cell r="H1525" t="str">
            <v>PSA</v>
          </cell>
          <cell r="I1525" t="str">
            <v>P</v>
          </cell>
        </row>
        <row r="1526">
          <cell r="A1526" t="str">
            <v>IKE</v>
          </cell>
          <cell r="B1526" t="str">
            <v>IKE0</v>
          </cell>
          <cell r="C1526" t="str">
            <v>N</v>
          </cell>
          <cell r="D1526">
            <v>67</v>
          </cell>
          <cell r="E1526" t="str">
            <v>L_UBEZP</v>
          </cell>
          <cell r="F1526" t="str">
            <v>WYK_POP</v>
          </cell>
          <cell r="G1526" t="str">
            <v>09</v>
          </cell>
          <cell r="H1526" t="str">
            <v>PION</v>
          </cell>
          <cell r="I1526" t="str">
            <v>P</v>
          </cell>
        </row>
        <row r="1527">
          <cell r="A1527" t="str">
            <v>IKE</v>
          </cell>
          <cell r="B1527" t="str">
            <v>IKE0</v>
          </cell>
          <cell r="C1527" t="str">
            <v>N</v>
          </cell>
          <cell r="D1527">
            <v>367</v>
          </cell>
          <cell r="E1527" t="str">
            <v>L_UBEZP</v>
          </cell>
          <cell r="F1527" t="str">
            <v>WYK_POP</v>
          </cell>
          <cell r="G1527" t="str">
            <v>09</v>
          </cell>
          <cell r="H1527" t="str">
            <v>PKK</v>
          </cell>
          <cell r="I1527" t="str">
            <v>P</v>
          </cell>
        </row>
        <row r="1528">
          <cell r="A1528" t="str">
            <v>IKE</v>
          </cell>
          <cell r="B1528" t="str">
            <v>IKE0</v>
          </cell>
          <cell r="C1528" t="str">
            <v>N</v>
          </cell>
          <cell r="D1528">
            <v>3384</v>
          </cell>
          <cell r="E1528" t="str">
            <v>L_UBEZP</v>
          </cell>
          <cell r="F1528" t="str">
            <v>WYK_POP</v>
          </cell>
          <cell r="G1528" t="str">
            <v>09</v>
          </cell>
          <cell r="H1528" t="str">
            <v>POU</v>
          </cell>
          <cell r="I1528" t="str">
            <v>P</v>
          </cell>
        </row>
        <row r="1529">
          <cell r="A1529" t="str">
            <v>IKE</v>
          </cell>
          <cell r="B1529" t="str">
            <v>IKE0</v>
          </cell>
          <cell r="C1529" t="str">
            <v>N</v>
          </cell>
          <cell r="D1529">
            <v>5683</v>
          </cell>
          <cell r="E1529" t="str">
            <v>L_UBEZP</v>
          </cell>
          <cell r="F1529" t="str">
            <v>WYK_POP</v>
          </cell>
          <cell r="G1529" t="str">
            <v>09</v>
          </cell>
          <cell r="H1529" t="str">
            <v>PSA</v>
          </cell>
          <cell r="I1529" t="str">
            <v>P</v>
          </cell>
        </row>
        <row r="1530">
          <cell r="A1530" t="str">
            <v>IKE</v>
          </cell>
          <cell r="B1530" t="str">
            <v>IKE0</v>
          </cell>
          <cell r="C1530" t="str">
            <v>P</v>
          </cell>
          <cell r="D1530">
            <v>52880</v>
          </cell>
          <cell r="E1530" t="str">
            <v>L_UBEZP</v>
          </cell>
          <cell r="F1530" t="str">
            <v>WYK_POP</v>
          </cell>
          <cell r="G1530" t="str">
            <v>09</v>
          </cell>
          <cell r="H1530" t="str">
            <v>PSA</v>
          </cell>
          <cell r="I1530" t="str">
            <v>P</v>
          </cell>
        </row>
        <row r="1531">
          <cell r="A1531" t="str">
            <v>IKE</v>
          </cell>
          <cell r="B1531" t="str">
            <v>IKE0</v>
          </cell>
          <cell r="C1531" t="str">
            <v>N</v>
          </cell>
          <cell r="D1531">
            <v>2709366</v>
          </cell>
          <cell r="E1531" t="str">
            <v>PRZYPIS_MIES_WYK</v>
          </cell>
          <cell r="F1531" t="str">
            <v>PLAN</v>
          </cell>
          <cell r="G1531" t="str">
            <v>01</v>
          </cell>
          <cell r="H1531" t="str">
            <v>POU</v>
          </cell>
          <cell r="I1531" t="str">
            <v>P</v>
          </cell>
        </row>
        <row r="1532">
          <cell r="A1532" t="str">
            <v>IKE</v>
          </cell>
          <cell r="B1532" t="str">
            <v>IKE0</v>
          </cell>
          <cell r="C1532" t="str">
            <v>N</v>
          </cell>
          <cell r="D1532">
            <v>2277919.4796878383</v>
          </cell>
          <cell r="E1532" t="str">
            <v>PRZYPIS_MIES_WYK</v>
          </cell>
          <cell r="F1532" t="str">
            <v>PLAN</v>
          </cell>
          <cell r="G1532" t="str">
            <v>01</v>
          </cell>
          <cell r="H1532" t="str">
            <v>PSA</v>
          </cell>
          <cell r="I1532" t="str">
            <v>P</v>
          </cell>
        </row>
        <row r="1533">
          <cell r="A1533" t="str">
            <v>IKE</v>
          </cell>
          <cell r="B1533" t="str">
            <v>IKE0</v>
          </cell>
          <cell r="C1533" t="str">
            <v>P</v>
          </cell>
          <cell r="D1533">
            <v>4833569.792157434</v>
          </cell>
          <cell r="E1533" t="str">
            <v>PRZYPIS_MIES_WYK</v>
          </cell>
          <cell r="F1533" t="str">
            <v>PLAN</v>
          </cell>
          <cell r="G1533" t="str">
            <v>01</v>
          </cell>
          <cell r="H1533" t="str">
            <v>PSA</v>
          </cell>
          <cell r="I1533" t="str">
            <v>P</v>
          </cell>
        </row>
        <row r="1534">
          <cell r="A1534" t="str">
            <v>IKE</v>
          </cell>
          <cell r="B1534" t="str">
            <v>IKE0</v>
          </cell>
          <cell r="C1534" t="str">
            <v>N</v>
          </cell>
          <cell r="D1534">
            <v>3030537</v>
          </cell>
          <cell r="E1534" t="str">
            <v>PRZYPIS_MIES_WYK</v>
          </cell>
          <cell r="F1534" t="str">
            <v>PLAN</v>
          </cell>
          <cell r="G1534" t="str">
            <v>02</v>
          </cell>
          <cell r="H1534" t="str">
            <v>POU</v>
          </cell>
          <cell r="I1534" t="str">
            <v>P</v>
          </cell>
        </row>
        <row r="1535">
          <cell r="A1535" t="str">
            <v>IKE</v>
          </cell>
          <cell r="B1535" t="str">
            <v>IKE0</v>
          </cell>
          <cell r="C1535" t="str">
            <v>N</v>
          </cell>
          <cell r="D1535">
            <v>2614160.146114968</v>
          </cell>
          <cell r="E1535" t="str">
            <v>PRZYPIS_MIES_WYK</v>
          </cell>
          <cell r="F1535" t="str">
            <v>PLAN</v>
          </cell>
          <cell r="G1535" t="str">
            <v>02</v>
          </cell>
          <cell r="H1535" t="str">
            <v>PSA</v>
          </cell>
          <cell r="I1535" t="str">
            <v>P</v>
          </cell>
        </row>
        <row r="1536">
          <cell r="A1536" t="str">
            <v>IKE</v>
          </cell>
          <cell r="B1536" t="str">
            <v>IKE0</v>
          </cell>
          <cell r="C1536" t="str">
            <v>P</v>
          </cell>
          <cell r="D1536">
            <v>5142808.572157434</v>
          </cell>
          <cell r="E1536" t="str">
            <v>PRZYPIS_MIES_WYK</v>
          </cell>
          <cell r="F1536" t="str">
            <v>PLAN</v>
          </cell>
          <cell r="G1536" t="str">
            <v>02</v>
          </cell>
          <cell r="H1536" t="str">
            <v>PSA</v>
          </cell>
          <cell r="I1536" t="str">
            <v>P</v>
          </cell>
        </row>
        <row r="1537">
          <cell r="A1537" t="str">
            <v>IKE</v>
          </cell>
          <cell r="B1537" t="str">
            <v>IKE0</v>
          </cell>
          <cell r="C1537" t="str">
            <v>N</v>
          </cell>
          <cell r="D1537">
            <v>3254547</v>
          </cell>
          <cell r="E1537" t="str">
            <v>PRZYPIS_MIES_WYK</v>
          </cell>
          <cell r="F1537" t="str">
            <v>PLAN</v>
          </cell>
          <cell r="G1537" t="str">
            <v>03</v>
          </cell>
          <cell r="H1537" t="str">
            <v>POU</v>
          </cell>
          <cell r="I1537" t="str">
            <v>P</v>
          </cell>
        </row>
        <row r="1538">
          <cell r="A1538" t="str">
            <v>IKE</v>
          </cell>
          <cell r="B1538" t="str">
            <v>IKE0</v>
          </cell>
          <cell r="C1538" t="str">
            <v>N</v>
          </cell>
          <cell r="D1538">
            <v>2985713.1468335786</v>
          </cell>
          <cell r="E1538" t="str">
            <v>PRZYPIS_MIES_WYK</v>
          </cell>
          <cell r="F1538" t="str">
            <v>PLAN</v>
          </cell>
          <cell r="G1538" t="str">
            <v>03</v>
          </cell>
          <cell r="H1538" t="str">
            <v>PSA</v>
          </cell>
          <cell r="I1538" t="str">
            <v>P</v>
          </cell>
        </row>
        <row r="1539">
          <cell r="A1539" t="str">
            <v>IKE</v>
          </cell>
          <cell r="B1539" t="str">
            <v>IKE0</v>
          </cell>
          <cell r="C1539" t="str">
            <v>P</v>
          </cell>
          <cell r="D1539">
            <v>5549854.199999998</v>
          </cell>
          <cell r="E1539" t="str">
            <v>PRZYPIS_MIES_WYK</v>
          </cell>
          <cell r="F1539" t="str">
            <v>PLAN</v>
          </cell>
          <cell r="G1539" t="str">
            <v>03</v>
          </cell>
          <cell r="H1539" t="str">
            <v>PSA</v>
          </cell>
          <cell r="I1539" t="str">
            <v>P</v>
          </cell>
        </row>
        <row r="1540">
          <cell r="A1540" t="str">
            <v>IKE</v>
          </cell>
          <cell r="B1540" t="str">
            <v>IKE0</v>
          </cell>
          <cell r="C1540" t="str">
            <v>N</v>
          </cell>
          <cell r="D1540">
            <v>3321547</v>
          </cell>
          <cell r="E1540" t="str">
            <v>PRZYPIS_MIES_WYK</v>
          </cell>
          <cell r="F1540" t="str">
            <v>PLAN</v>
          </cell>
          <cell r="G1540" t="str">
            <v>04</v>
          </cell>
          <cell r="H1540" t="str">
            <v>POU</v>
          </cell>
          <cell r="I1540" t="str">
            <v>P</v>
          </cell>
        </row>
        <row r="1541">
          <cell r="A1541" t="str">
            <v>IKE</v>
          </cell>
          <cell r="B1541" t="str">
            <v>IKE0</v>
          </cell>
          <cell r="C1541" t="str">
            <v>N</v>
          </cell>
          <cell r="D1541">
            <v>3510037.970250368</v>
          </cell>
          <cell r="E1541" t="str">
            <v>PRZYPIS_MIES_WYK</v>
          </cell>
          <cell r="F1541" t="str">
            <v>PLAN</v>
          </cell>
          <cell r="G1541" t="str">
            <v>04</v>
          </cell>
          <cell r="H1541" t="str">
            <v>PSA</v>
          </cell>
          <cell r="I1541" t="str">
            <v>P</v>
          </cell>
        </row>
        <row r="1542">
          <cell r="A1542" t="str">
            <v>IKE</v>
          </cell>
          <cell r="B1542" t="str">
            <v>IKE0</v>
          </cell>
          <cell r="C1542" t="str">
            <v>P</v>
          </cell>
          <cell r="D1542">
            <v>5620243.8999999985</v>
          </cell>
          <cell r="E1542" t="str">
            <v>PRZYPIS_MIES_WYK</v>
          </cell>
          <cell r="F1542" t="str">
            <v>PLAN</v>
          </cell>
          <cell r="G1542" t="str">
            <v>04</v>
          </cell>
          <cell r="H1542" t="str">
            <v>PSA</v>
          </cell>
          <cell r="I1542" t="str">
            <v>P</v>
          </cell>
        </row>
        <row r="1543">
          <cell r="A1543" t="str">
            <v>IKE</v>
          </cell>
          <cell r="B1543" t="str">
            <v>IKE0</v>
          </cell>
          <cell r="C1543" t="str">
            <v>N</v>
          </cell>
          <cell r="D1543">
            <v>3348547</v>
          </cell>
          <cell r="E1543" t="str">
            <v>PRZYPIS_MIES_WYK</v>
          </cell>
          <cell r="F1543" t="str">
            <v>PLAN</v>
          </cell>
          <cell r="G1543" t="str">
            <v>05</v>
          </cell>
          <cell r="H1543" t="str">
            <v>POU</v>
          </cell>
          <cell r="I1543" t="str">
            <v>P</v>
          </cell>
        </row>
        <row r="1544">
          <cell r="A1544" t="str">
            <v>IKE</v>
          </cell>
          <cell r="B1544" t="str">
            <v>IKE0</v>
          </cell>
          <cell r="C1544" t="str">
            <v>N</v>
          </cell>
          <cell r="D1544">
            <v>3943255.970250368</v>
          </cell>
          <cell r="E1544" t="str">
            <v>PRZYPIS_MIES_WYK</v>
          </cell>
          <cell r="F1544" t="str">
            <v>PLAN</v>
          </cell>
          <cell r="G1544" t="str">
            <v>05</v>
          </cell>
          <cell r="H1544" t="str">
            <v>PSA</v>
          </cell>
          <cell r="I1544" t="str">
            <v>P</v>
          </cell>
        </row>
        <row r="1545">
          <cell r="A1545" t="str">
            <v>IKE</v>
          </cell>
          <cell r="B1545" t="str">
            <v>IKE0</v>
          </cell>
          <cell r="C1545" t="str">
            <v>P</v>
          </cell>
          <cell r="D1545">
            <v>5738348.4975999985</v>
          </cell>
          <cell r="E1545" t="str">
            <v>PRZYPIS_MIES_WYK</v>
          </cell>
          <cell r="F1545" t="str">
            <v>PLAN</v>
          </cell>
          <cell r="G1545" t="str">
            <v>05</v>
          </cell>
          <cell r="H1545" t="str">
            <v>PSA</v>
          </cell>
          <cell r="I1545" t="str">
            <v>P</v>
          </cell>
        </row>
        <row r="1546">
          <cell r="A1546" t="str">
            <v>IKE</v>
          </cell>
          <cell r="B1546" t="str">
            <v>IKE0</v>
          </cell>
          <cell r="C1546" t="str">
            <v>N</v>
          </cell>
          <cell r="D1546">
            <v>3425442</v>
          </cell>
          <cell r="E1546" t="str">
            <v>PRZYPIS_MIES_WYK</v>
          </cell>
          <cell r="F1546" t="str">
            <v>PLAN</v>
          </cell>
          <cell r="G1546" t="str">
            <v>06</v>
          </cell>
          <cell r="H1546" t="str">
            <v>POU</v>
          </cell>
          <cell r="I1546" t="str">
            <v>P</v>
          </cell>
        </row>
        <row r="1547">
          <cell r="A1547" t="str">
            <v>IKE</v>
          </cell>
          <cell r="B1547" t="str">
            <v>IKE0</v>
          </cell>
          <cell r="C1547" t="str">
            <v>N</v>
          </cell>
          <cell r="D1547">
            <v>3854481.8446164504</v>
          </cell>
          <cell r="E1547" t="str">
            <v>PRZYPIS_MIES_WYK</v>
          </cell>
          <cell r="F1547" t="str">
            <v>PLAN</v>
          </cell>
          <cell r="G1547" t="str">
            <v>06</v>
          </cell>
          <cell r="H1547" t="str">
            <v>PSA</v>
          </cell>
          <cell r="I1547" t="str">
            <v>P</v>
          </cell>
        </row>
        <row r="1548">
          <cell r="A1548" t="str">
            <v>IKE</v>
          </cell>
          <cell r="B1548" t="str">
            <v>IKE0</v>
          </cell>
          <cell r="C1548" t="str">
            <v>P</v>
          </cell>
          <cell r="D1548">
            <v>5786017.824607998</v>
          </cell>
          <cell r="E1548" t="str">
            <v>PRZYPIS_MIES_WYK</v>
          </cell>
          <cell r="F1548" t="str">
            <v>PLAN</v>
          </cell>
          <cell r="G1548" t="str">
            <v>06</v>
          </cell>
          <cell r="H1548" t="str">
            <v>PSA</v>
          </cell>
          <cell r="I1548" t="str">
            <v>P</v>
          </cell>
        </row>
        <row r="1549">
          <cell r="A1549" t="str">
            <v>IKE</v>
          </cell>
          <cell r="B1549" t="str">
            <v>IKE0</v>
          </cell>
          <cell r="C1549" t="str">
            <v>N</v>
          </cell>
          <cell r="D1549">
            <v>3574097</v>
          </cell>
          <cell r="E1549" t="str">
            <v>PRZYPIS_MIES_WYK</v>
          </cell>
          <cell r="F1549" t="str">
            <v>PLAN</v>
          </cell>
          <cell r="G1549" t="str">
            <v>07</v>
          </cell>
          <cell r="H1549" t="str">
            <v>POU</v>
          </cell>
          <cell r="I1549" t="str">
            <v>P</v>
          </cell>
        </row>
        <row r="1550">
          <cell r="A1550" t="str">
            <v>IKE</v>
          </cell>
          <cell r="B1550" t="str">
            <v>IKE0</v>
          </cell>
          <cell r="C1550" t="str">
            <v>N</v>
          </cell>
          <cell r="D1550">
            <v>3534867.166675639</v>
          </cell>
          <cell r="E1550" t="str">
            <v>PRZYPIS_MIES_WYK</v>
          </cell>
          <cell r="F1550" t="str">
            <v>PLAN</v>
          </cell>
          <cell r="G1550" t="str">
            <v>07</v>
          </cell>
          <cell r="H1550" t="str">
            <v>PSA</v>
          </cell>
          <cell r="I1550" t="str">
            <v>P</v>
          </cell>
        </row>
        <row r="1551">
          <cell r="A1551" t="str">
            <v>IKE</v>
          </cell>
          <cell r="B1551" t="str">
            <v>IKE0</v>
          </cell>
          <cell r="C1551" t="str">
            <v>P</v>
          </cell>
          <cell r="D1551">
            <v>5892754.579376638</v>
          </cell>
          <cell r="E1551" t="str">
            <v>PRZYPIS_MIES_WYK</v>
          </cell>
          <cell r="F1551" t="str">
            <v>PLAN</v>
          </cell>
          <cell r="G1551" t="str">
            <v>07</v>
          </cell>
          <cell r="H1551" t="str">
            <v>PSA</v>
          </cell>
          <cell r="I1551" t="str">
            <v>P</v>
          </cell>
        </row>
        <row r="1552">
          <cell r="A1552" t="str">
            <v>IKE</v>
          </cell>
          <cell r="B1552" t="str">
            <v>IKE0</v>
          </cell>
          <cell r="C1552" t="str">
            <v>N</v>
          </cell>
          <cell r="D1552">
            <v>3657726</v>
          </cell>
          <cell r="E1552" t="str">
            <v>PRZYPIS_MIES_WYK</v>
          </cell>
          <cell r="F1552" t="str">
            <v>PLAN</v>
          </cell>
          <cell r="G1552" t="str">
            <v>08</v>
          </cell>
          <cell r="H1552" t="str">
            <v>POU</v>
          </cell>
          <cell r="I1552" t="str">
            <v>P</v>
          </cell>
        </row>
        <row r="1553">
          <cell r="A1553" t="str">
            <v>IKE</v>
          </cell>
          <cell r="B1553" t="str">
            <v>IKE0</v>
          </cell>
          <cell r="C1553" t="str">
            <v>N</v>
          </cell>
          <cell r="D1553">
            <v>3923690.1666756393</v>
          </cell>
          <cell r="E1553" t="str">
            <v>PRZYPIS_MIES_WYK</v>
          </cell>
          <cell r="F1553" t="str">
            <v>PLAN</v>
          </cell>
          <cell r="G1553" t="str">
            <v>08</v>
          </cell>
          <cell r="H1553" t="str">
            <v>PSA</v>
          </cell>
          <cell r="I1553" t="str">
            <v>P</v>
          </cell>
        </row>
        <row r="1554">
          <cell r="A1554" t="str">
            <v>IKE</v>
          </cell>
          <cell r="B1554" t="str">
            <v>IKE0</v>
          </cell>
          <cell r="C1554" t="str">
            <v>P</v>
          </cell>
          <cell r="D1554">
            <v>5973324.55612677</v>
          </cell>
          <cell r="E1554" t="str">
            <v>PRZYPIS_MIES_WYK</v>
          </cell>
          <cell r="F1554" t="str">
            <v>PLAN</v>
          </cell>
          <cell r="G1554" t="str">
            <v>08</v>
          </cell>
          <cell r="H1554" t="str">
            <v>PSA</v>
          </cell>
          <cell r="I1554" t="str">
            <v>P</v>
          </cell>
        </row>
        <row r="1555">
          <cell r="A1555" t="str">
            <v>IKE</v>
          </cell>
          <cell r="B1555" t="str">
            <v>IKE0</v>
          </cell>
          <cell r="C1555" t="str">
            <v>N</v>
          </cell>
          <cell r="D1555">
            <v>3593097</v>
          </cell>
          <cell r="E1555" t="str">
            <v>PRZYPIS_MIES_WYK</v>
          </cell>
          <cell r="F1555" t="str">
            <v>PLAN</v>
          </cell>
          <cell r="G1555" t="str">
            <v>09</v>
          </cell>
          <cell r="H1555" t="str">
            <v>POU</v>
          </cell>
          <cell r="I1555" t="str">
            <v>P</v>
          </cell>
        </row>
        <row r="1556">
          <cell r="A1556" t="str">
            <v>IKE</v>
          </cell>
          <cell r="B1556" t="str">
            <v>IKE0</v>
          </cell>
          <cell r="C1556" t="str">
            <v>N</v>
          </cell>
          <cell r="D1556">
            <v>4991540.166675638</v>
          </cell>
          <cell r="E1556" t="str">
            <v>PRZYPIS_MIES_WYK</v>
          </cell>
          <cell r="F1556" t="str">
            <v>PLAN</v>
          </cell>
          <cell r="G1556" t="str">
            <v>09</v>
          </cell>
          <cell r="H1556" t="str">
            <v>PSA</v>
          </cell>
          <cell r="I1556" t="str">
            <v>P</v>
          </cell>
        </row>
        <row r="1557">
          <cell r="A1557" t="str">
            <v>IKE</v>
          </cell>
          <cell r="B1557" t="str">
            <v>IKE0</v>
          </cell>
          <cell r="C1557" t="str">
            <v>P</v>
          </cell>
          <cell r="D1557">
            <v>6030748.892616911</v>
          </cell>
          <cell r="E1557" t="str">
            <v>PRZYPIS_MIES_WYK</v>
          </cell>
          <cell r="F1557" t="str">
            <v>PLAN</v>
          </cell>
          <cell r="G1557" t="str">
            <v>09</v>
          </cell>
          <cell r="H1557" t="str">
            <v>PSA</v>
          </cell>
          <cell r="I1557" t="str">
            <v>P</v>
          </cell>
        </row>
        <row r="1558">
          <cell r="A1558" t="str">
            <v>IKE</v>
          </cell>
          <cell r="B1558" t="str">
            <v>IKE0</v>
          </cell>
          <cell r="C1558" t="str">
            <v>N</v>
          </cell>
          <cell r="D1558">
            <v>3752183</v>
          </cell>
          <cell r="E1558" t="str">
            <v>PRZYPIS_MIES_WYK</v>
          </cell>
          <cell r="F1558" t="str">
            <v>PLAN</v>
          </cell>
          <cell r="G1558" t="str">
            <v>10</v>
          </cell>
          <cell r="H1558" t="str">
            <v>POU</v>
          </cell>
          <cell r="I1558" t="str">
            <v>P</v>
          </cell>
        </row>
        <row r="1559">
          <cell r="A1559" t="str">
            <v>IKE</v>
          </cell>
          <cell r="B1559" t="str">
            <v>IKE0</v>
          </cell>
          <cell r="C1559" t="str">
            <v>N</v>
          </cell>
          <cell r="D1559">
            <v>4828708.419212049</v>
          </cell>
          <cell r="E1559" t="str">
            <v>PRZYPIS_MIES_WYK</v>
          </cell>
          <cell r="F1559" t="str">
            <v>PLAN</v>
          </cell>
          <cell r="G1559" t="str">
            <v>10</v>
          </cell>
          <cell r="H1559" t="str">
            <v>PSA</v>
          </cell>
          <cell r="I1559" t="str">
            <v>P</v>
          </cell>
        </row>
        <row r="1560">
          <cell r="A1560" t="str">
            <v>IKE</v>
          </cell>
          <cell r="B1560" t="str">
            <v>IKE0</v>
          </cell>
          <cell r="C1560" t="str">
            <v>P</v>
          </cell>
          <cell r="D1560">
            <v>6411894.337626264</v>
          </cell>
          <cell r="E1560" t="str">
            <v>PRZYPIS_MIES_WYK</v>
          </cell>
          <cell r="F1560" t="str">
            <v>PLAN</v>
          </cell>
          <cell r="G1560" t="str">
            <v>10</v>
          </cell>
          <cell r="H1560" t="str">
            <v>PSA</v>
          </cell>
          <cell r="I1560" t="str">
            <v>P</v>
          </cell>
        </row>
        <row r="1561">
          <cell r="A1561" t="str">
            <v>IKE</v>
          </cell>
          <cell r="B1561" t="str">
            <v>IKE0</v>
          </cell>
          <cell r="C1561" t="str">
            <v>N</v>
          </cell>
          <cell r="D1561">
            <v>3709271</v>
          </cell>
          <cell r="E1561" t="str">
            <v>PRZYPIS_MIES_WYK</v>
          </cell>
          <cell r="F1561" t="str">
            <v>PLAN</v>
          </cell>
          <cell r="G1561" t="str">
            <v>11</v>
          </cell>
          <cell r="H1561" t="str">
            <v>POU</v>
          </cell>
          <cell r="I1561" t="str">
            <v>P</v>
          </cell>
        </row>
        <row r="1562">
          <cell r="A1562" t="str">
            <v>IKE</v>
          </cell>
          <cell r="B1562" t="str">
            <v>IKE0</v>
          </cell>
          <cell r="C1562" t="str">
            <v>N</v>
          </cell>
          <cell r="D1562">
            <v>5058539.358133666</v>
          </cell>
          <cell r="E1562" t="str">
            <v>PRZYPIS_MIES_WYK</v>
          </cell>
          <cell r="F1562" t="str">
            <v>PLAN</v>
          </cell>
          <cell r="G1562" t="str">
            <v>11</v>
          </cell>
          <cell r="H1562" t="str">
            <v>PSA</v>
          </cell>
          <cell r="I1562" t="str">
            <v>P</v>
          </cell>
        </row>
        <row r="1563">
          <cell r="A1563" t="str">
            <v>IKE</v>
          </cell>
          <cell r="B1563" t="str">
            <v>IKE0</v>
          </cell>
          <cell r="C1563" t="str">
            <v>P</v>
          </cell>
          <cell r="D1563">
            <v>6719123.539836365</v>
          </cell>
          <cell r="E1563" t="str">
            <v>PRZYPIS_MIES_WYK</v>
          </cell>
          <cell r="F1563" t="str">
            <v>PLAN</v>
          </cell>
          <cell r="G1563" t="str">
            <v>11</v>
          </cell>
          <cell r="H1563" t="str">
            <v>PSA</v>
          </cell>
          <cell r="I1563" t="str">
            <v>P</v>
          </cell>
        </row>
        <row r="1564">
          <cell r="A1564" t="str">
            <v>IKE</v>
          </cell>
          <cell r="B1564" t="str">
            <v>IKE0</v>
          </cell>
          <cell r="C1564" t="str">
            <v>N</v>
          </cell>
          <cell r="D1564">
            <v>3817330.071032089</v>
          </cell>
          <cell r="E1564" t="str">
            <v>PRZYPIS_MIES_WYK</v>
          </cell>
          <cell r="F1564" t="str">
            <v>PLAN</v>
          </cell>
          <cell r="G1564" t="str">
            <v>12</v>
          </cell>
          <cell r="H1564" t="str">
            <v>POU</v>
          </cell>
          <cell r="I1564" t="str">
            <v>P</v>
          </cell>
        </row>
        <row r="1565">
          <cell r="A1565" t="str">
            <v>IKE</v>
          </cell>
          <cell r="B1565" t="str">
            <v>IKE0</v>
          </cell>
          <cell r="C1565" t="str">
            <v>N</v>
          </cell>
          <cell r="D1565">
            <v>4811655.227055282</v>
          </cell>
          <cell r="E1565" t="str">
            <v>PRZYPIS_MIES_WYK</v>
          </cell>
          <cell r="F1565" t="str">
            <v>PLAN</v>
          </cell>
          <cell r="G1565" t="str">
            <v>12</v>
          </cell>
          <cell r="H1565" t="str">
            <v>PSA</v>
          </cell>
          <cell r="I1565" t="str">
            <v>P</v>
          </cell>
        </row>
        <row r="1566">
          <cell r="A1566" t="str">
            <v>IKE</v>
          </cell>
          <cell r="B1566" t="str">
            <v>IKE0</v>
          </cell>
          <cell r="C1566" t="str">
            <v>P</v>
          </cell>
          <cell r="D1566">
            <v>11427372.131963378</v>
          </cell>
          <cell r="E1566" t="str">
            <v>PRZYPIS_MIES_WYK</v>
          </cell>
          <cell r="F1566" t="str">
            <v>PLAN</v>
          </cell>
          <cell r="G1566" t="str">
            <v>12</v>
          </cell>
          <cell r="H1566" t="str">
            <v>PSA</v>
          </cell>
          <cell r="I1566" t="str">
            <v>P</v>
          </cell>
        </row>
        <row r="1567">
          <cell r="A1567" t="str">
            <v>IKE</v>
          </cell>
          <cell r="B1567" t="str">
            <v>IKE0</v>
          </cell>
          <cell r="C1567" t="str">
            <v>N</v>
          </cell>
          <cell r="D1567">
            <v>1508704.808780488</v>
          </cell>
          <cell r="E1567" t="str">
            <v>PRZYPIS_MIES_WYK</v>
          </cell>
          <cell r="F1567" t="str">
            <v>PROGNOZA</v>
          </cell>
          <cell r="G1567" t="str">
            <v>10</v>
          </cell>
          <cell r="H1567" t="str">
            <v>POU</v>
          </cell>
          <cell r="I1567" t="str">
            <v>P</v>
          </cell>
        </row>
        <row r="1568">
          <cell r="A1568" t="str">
            <v>IKE</v>
          </cell>
          <cell r="B1568" t="str">
            <v>IKE0</v>
          </cell>
          <cell r="C1568" t="str">
            <v>N</v>
          </cell>
          <cell r="D1568">
            <v>3200394</v>
          </cell>
          <cell r="E1568" t="str">
            <v>PRZYPIS_MIES_WYK</v>
          </cell>
          <cell r="F1568" t="str">
            <v>PROGNOZA</v>
          </cell>
          <cell r="G1568" t="str">
            <v>10</v>
          </cell>
          <cell r="H1568" t="str">
            <v>PSA</v>
          </cell>
          <cell r="I1568" t="str">
            <v>P</v>
          </cell>
        </row>
        <row r="1569">
          <cell r="A1569" t="str">
            <v>IKE</v>
          </cell>
          <cell r="B1569" t="str">
            <v>IKE0</v>
          </cell>
          <cell r="C1569" t="str">
            <v>P</v>
          </cell>
          <cell r="D1569">
            <v>2535454.4623809527</v>
          </cell>
          <cell r="E1569" t="str">
            <v>PRZYPIS_MIES_WYK</v>
          </cell>
          <cell r="F1569" t="str">
            <v>PROGNOZA</v>
          </cell>
          <cell r="G1569" t="str">
            <v>10</v>
          </cell>
          <cell r="H1569" t="str">
            <v>PSA</v>
          </cell>
          <cell r="I1569" t="str">
            <v>P</v>
          </cell>
        </row>
        <row r="1570">
          <cell r="A1570" t="str">
            <v>IKE</v>
          </cell>
          <cell r="B1570" t="str">
            <v>IKE0</v>
          </cell>
          <cell r="C1570" t="str">
            <v>N</v>
          </cell>
          <cell r="D1570">
            <v>1280081.86945591</v>
          </cell>
          <cell r="E1570" t="str">
            <v>PRZYPIS_MIES_WYK</v>
          </cell>
          <cell r="F1570" t="str">
            <v>PROGNOZA</v>
          </cell>
          <cell r="G1570" t="str">
            <v>11</v>
          </cell>
          <cell r="H1570" t="str">
            <v>POU</v>
          </cell>
          <cell r="I1570" t="str">
            <v>P</v>
          </cell>
        </row>
        <row r="1571">
          <cell r="A1571" t="str">
            <v>IKE</v>
          </cell>
          <cell r="B1571" t="str">
            <v>IKE0</v>
          </cell>
          <cell r="C1571" t="str">
            <v>N</v>
          </cell>
          <cell r="D1571">
            <v>3545332.64</v>
          </cell>
          <cell r="E1571" t="str">
            <v>PRZYPIS_MIES_WYK</v>
          </cell>
          <cell r="F1571" t="str">
            <v>PROGNOZA</v>
          </cell>
          <cell r="G1571" t="str">
            <v>11</v>
          </cell>
          <cell r="H1571" t="str">
            <v>PSA</v>
          </cell>
          <cell r="I1571" t="str">
            <v>P</v>
          </cell>
        </row>
        <row r="1572">
          <cell r="A1572" t="str">
            <v>IKE</v>
          </cell>
          <cell r="B1572" t="str">
            <v>IKE0</v>
          </cell>
          <cell r="C1572" t="str">
            <v>P</v>
          </cell>
          <cell r="D1572">
            <v>2645599.111054422</v>
          </cell>
          <cell r="E1572" t="str">
            <v>PRZYPIS_MIES_WYK</v>
          </cell>
          <cell r="F1572" t="str">
            <v>PROGNOZA</v>
          </cell>
          <cell r="G1572" t="str">
            <v>11</v>
          </cell>
          <cell r="H1572" t="str">
            <v>PSA</v>
          </cell>
          <cell r="I1572" t="str">
            <v>P</v>
          </cell>
        </row>
        <row r="1573">
          <cell r="A1573" t="str">
            <v>IKE</v>
          </cell>
          <cell r="B1573" t="str">
            <v>IKE0</v>
          </cell>
          <cell r="C1573" t="str">
            <v>N</v>
          </cell>
          <cell r="D1573">
            <v>1243532.1418416803</v>
          </cell>
          <cell r="E1573" t="str">
            <v>PRZYPIS_MIES_WYK</v>
          </cell>
          <cell r="F1573" t="str">
            <v>PROGNOZA</v>
          </cell>
          <cell r="G1573" t="str">
            <v>12</v>
          </cell>
          <cell r="H1573" t="str">
            <v>POU</v>
          </cell>
          <cell r="I1573" t="str">
            <v>P</v>
          </cell>
        </row>
        <row r="1574">
          <cell r="A1574" t="str">
            <v>IKE</v>
          </cell>
          <cell r="B1574" t="str">
            <v>IKE0</v>
          </cell>
          <cell r="C1574" t="str">
            <v>N</v>
          </cell>
          <cell r="D1574">
            <v>3568130.82</v>
          </cell>
          <cell r="E1574" t="str">
            <v>PRZYPIS_MIES_WYK</v>
          </cell>
          <cell r="F1574" t="str">
            <v>PROGNOZA</v>
          </cell>
          <cell r="G1574" t="str">
            <v>12</v>
          </cell>
          <cell r="H1574" t="str">
            <v>PSA</v>
          </cell>
          <cell r="I1574" t="str">
            <v>P</v>
          </cell>
        </row>
        <row r="1575">
          <cell r="A1575" t="str">
            <v>IKE</v>
          </cell>
          <cell r="B1575" t="str">
            <v>IKE0</v>
          </cell>
          <cell r="C1575" t="str">
            <v>P</v>
          </cell>
          <cell r="D1575">
            <v>2484854.778824101</v>
          </cell>
          <cell r="E1575" t="str">
            <v>PRZYPIS_MIES_WYK</v>
          </cell>
          <cell r="F1575" t="str">
            <v>PROGNOZA</v>
          </cell>
          <cell r="G1575" t="str">
            <v>12</v>
          </cell>
          <cell r="H1575" t="str">
            <v>PSA</v>
          </cell>
          <cell r="I1575" t="str">
            <v>P</v>
          </cell>
        </row>
        <row r="1576">
          <cell r="A1576" t="str">
            <v>IKE</v>
          </cell>
          <cell r="B1576" t="str">
            <v>IKE0</v>
          </cell>
          <cell r="C1576" t="str">
            <v>N</v>
          </cell>
          <cell r="D1576">
            <v>16126.41</v>
          </cell>
          <cell r="E1576" t="str">
            <v>PRZYPIS_MIES_WYK</v>
          </cell>
          <cell r="F1576" t="str">
            <v>WYK_POP</v>
          </cell>
          <cell r="G1576" t="str">
            <v>03</v>
          </cell>
          <cell r="H1576" t="str">
            <v>PION</v>
          </cell>
          <cell r="I1576" t="str">
            <v>P</v>
          </cell>
        </row>
        <row r="1577">
          <cell r="A1577" t="str">
            <v>IKE</v>
          </cell>
          <cell r="B1577" t="str">
            <v>IKE0</v>
          </cell>
          <cell r="C1577" t="str">
            <v>N</v>
          </cell>
          <cell r="D1577">
            <v>231845.05</v>
          </cell>
          <cell r="E1577" t="str">
            <v>PRZYPIS_MIES_WYK</v>
          </cell>
          <cell r="F1577" t="str">
            <v>WYK_POP</v>
          </cell>
          <cell r="G1577" t="str">
            <v>03</v>
          </cell>
          <cell r="H1577" t="str">
            <v>PKK</v>
          </cell>
          <cell r="I1577" t="str">
            <v>P</v>
          </cell>
        </row>
        <row r="1578">
          <cell r="A1578" t="str">
            <v>IKE</v>
          </cell>
          <cell r="B1578" t="str">
            <v>IKE0</v>
          </cell>
          <cell r="C1578" t="str">
            <v>N</v>
          </cell>
          <cell r="D1578">
            <v>1379147.98</v>
          </cell>
          <cell r="E1578" t="str">
            <v>PRZYPIS_MIES_WYK</v>
          </cell>
          <cell r="F1578" t="str">
            <v>WYK_POP</v>
          </cell>
          <cell r="G1578" t="str">
            <v>03</v>
          </cell>
          <cell r="H1578" t="str">
            <v>POU</v>
          </cell>
          <cell r="I1578" t="str">
            <v>P</v>
          </cell>
        </row>
        <row r="1579">
          <cell r="A1579" t="str">
            <v>IKE</v>
          </cell>
          <cell r="B1579" t="str">
            <v>IKE0</v>
          </cell>
          <cell r="C1579" t="str">
            <v>N</v>
          </cell>
          <cell r="D1579">
            <v>3029200.92</v>
          </cell>
          <cell r="E1579" t="str">
            <v>PRZYPIS_MIES_WYK</v>
          </cell>
          <cell r="F1579" t="str">
            <v>WYK_POP</v>
          </cell>
          <cell r="G1579" t="str">
            <v>03</v>
          </cell>
          <cell r="H1579" t="str">
            <v>PSA</v>
          </cell>
          <cell r="I1579" t="str">
            <v>P</v>
          </cell>
        </row>
        <row r="1580">
          <cell r="A1580" t="str">
            <v>IKE</v>
          </cell>
          <cell r="B1580" t="str">
            <v>IKE0</v>
          </cell>
          <cell r="C1580" t="str">
            <v>P</v>
          </cell>
          <cell r="D1580">
            <v>4159675.65</v>
          </cell>
          <cell r="E1580" t="str">
            <v>PRZYPIS_MIES_WYK</v>
          </cell>
          <cell r="F1580" t="str">
            <v>WYK_POP</v>
          </cell>
          <cell r="G1580" t="str">
            <v>03</v>
          </cell>
          <cell r="H1580" t="str">
            <v>PSA</v>
          </cell>
          <cell r="I1580" t="str">
            <v>P</v>
          </cell>
        </row>
        <row r="1581">
          <cell r="A1581" t="str">
            <v>IKE</v>
          </cell>
          <cell r="B1581" t="str">
            <v>IKE0</v>
          </cell>
          <cell r="C1581" t="str">
            <v>N</v>
          </cell>
          <cell r="D1581">
            <v>-25501.85</v>
          </cell>
          <cell r="E1581" t="str">
            <v>PRZYPIS_MIES_WYK</v>
          </cell>
          <cell r="F1581" t="str">
            <v>WYK_POP</v>
          </cell>
          <cell r="G1581" t="str">
            <v>04</v>
          </cell>
          <cell r="H1581" t="str">
            <v>PION</v>
          </cell>
          <cell r="I1581" t="str">
            <v>P</v>
          </cell>
        </row>
        <row r="1582">
          <cell r="A1582" t="str">
            <v>IKE</v>
          </cell>
          <cell r="B1582" t="str">
            <v>IKE0</v>
          </cell>
          <cell r="C1582" t="str">
            <v>N</v>
          </cell>
          <cell r="D1582">
            <v>144113.15</v>
          </cell>
          <cell r="E1582" t="str">
            <v>PRZYPIS_MIES_WYK</v>
          </cell>
          <cell r="F1582" t="str">
            <v>WYK_POP</v>
          </cell>
          <cell r="G1582" t="str">
            <v>04</v>
          </cell>
          <cell r="H1582" t="str">
            <v>PKK</v>
          </cell>
          <cell r="I1582" t="str">
            <v>P</v>
          </cell>
        </row>
        <row r="1583">
          <cell r="A1583" t="str">
            <v>IKE</v>
          </cell>
          <cell r="B1583" t="str">
            <v>IKE0</v>
          </cell>
          <cell r="C1583" t="str">
            <v>N</v>
          </cell>
          <cell r="D1583">
            <v>1272498.29</v>
          </cell>
          <cell r="E1583" t="str">
            <v>PRZYPIS_MIES_WYK</v>
          </cell>
          <cell r="F1583" t="str">
            <v>WYK_POP</v>
          </cell>
          <cell r="G1583" t="str">
            <v>04</v>
          </cell>
          <cell r="H1583" t="str">
            <v>POU</v>
          </cell>
          <cell r="I1583" t="str">
            <v>P</v>
          </cell>
        </row>
        <row r="1584">
          <cell r="A1584" t="str">
            <v>IKE</v>
          </cell>
          <cell r="B1584" t="str">
            <v>IKE0</v>
          </cell>
          <cell r="C1584" t="str">
            <v>N</v>
          </cell>
          <cell r="D1584">
            <v>1928189.13</v>
          </cell>
          <cell r="E1584" t="str">
            <v>PRZYPIS_MIES_WYK</v>
          </cell>
          <cell r="F1584" t="str">
            <v>WYK_POP</v>
          </cell>
          <cell r="G1584" t="str">
            <v>04</v>
          </cell>
          <cell r="H1584" t="str">
            <v>PSA</v>
          </cell>
          <cell r="I1584" t="str">
            <v>P</v>
          </cell>
        </row>
        <row r="1585">
          <cell r="A1585" t="str">
            <v>IKE</v>
          </cell>
          <cell r="B1585" t="str">
            <v>IKE0</v>
          </cell>
          <cell r="C1585" t="str">
            <v>P</v>
          </cell>
          <cell r="D1585">
            <v>2937997.87</v>
          </cell>
          <cell r="E1585" t="str">
            <v>PRZYPIS_MIES_WYK</v>
          </cell>
          <cell r="F1585" t="str">
            <v>WYK_POP</v>
          </cell>
          <cell r="G1585" t="str">
            <v>04</v>
          </cell>
          <cell r="H1585" t="str">
            <v>PSA</v>
          </cell>
          <cell r="I1585" t="str">
            <v>P</v>
          </cell>
        </row>
        <row r="1586">
          <cell r="A1586" t="str">
            <v>IKE</v>
          </cell>
          <cell r="B1586" t="str">
            <v>IKE0</v>
          </cell>
          <cell r="C1586" t="str">
            <v>N</v>
          </cell>
          <cell r="D1586">
            <v>30500</v>
          </cell>
          <cell r="E1586" t="str">
            <v>PRZYPIS_MIES_WYK</v>
          </cell>
          <cell r="F1586" t="str">
            <v>WYK_POP</v>
          </cell>
          <cell r="G1586" t="str">
            <v>05</v>
          </cell>
          <cell r="H1586" t="str">
            <v>PION</v>
          </cell>
          <cell r="I1586" t="str">
            <v>P</v>
          </cell>
        </row>
        <row r="1587">
          <cell r="A1587" t="str">
            <v>IKE</v>
          </cell>
          <cell r="B1587" t="str">
            <v>IKE0</v>
          </cell>
          <cell r="C1587" t="str">
            <v>N</v>
          </cell>
          <cell r="D1587">
            <v>219783.58</v>
          </cell>
          <cell r="E1587" t="str">
            <v>PRZYPIS_MIES_WYK</v>
          </cell>
          <cell r="F1587" t="str">
            <v>WYK_POP</v>
          </cell>
          <cell r="G1587" t="str">
            <v>05</v>
          </cell>
          <cell r="H1587" t="str">
            <v>PKK</v>
          </cell>
          <cell r="I1587" t="str">
            <v>P</v>
          </cell>
        </row>
        <row r="1588">
          <cell r="A1588" t="str">
            <v>IKE</v>
          </cell>
          <cell r="B1588" t="str">
            <v>IKE0</v>
          </cell>
          <cell r="C1588" t="str">
            <v>N</v>
          </cell>
          <cell r="D1588">
            <v>1367095.71</v>
          </cell>
          <cell r="E1588" t="str">
            <v>PRZYPIS_MIES_WYK</v>
          </cell>
          <cell r="F1588" t="str">
            <v>WYK_POP</v>
          </cell>
          <cell r="G1588" t="str">
            <v>05</v>
          </cell>
          <cell r="H1588" t="str">
            <v>POU</v>
          </cell>
          <cell r="I1588" t="str">
            <v>P</v>
          </cell>
        </row>
        <row r="1589">
          <cell r="A1589" t="str">
            <v>IKE</v>
          </cell>
          <cell r="B1589" t="str">
            <v>IKE0</v>
          </cell>
          <cell r="C1589" t="str">
            <v>N</v>
          </cell>
          <cell r="D1589">
            <v>2103728.15</v>
          </cell>
          <cell r="E1589" t="str">
            <v>PRZYPIS_MIES_WYK</v>
          </cell>
          <cell r="F1589" t="str">
            <v>WYK_POP</v>
          </cell>
          <cell r="G1589" t="str">
            <v>05</v>
          </cell>
          <cell r="H1589" t="str">
            <v>PSA</v>
          </cell>
          <cell r="I1589" t="str">
            <v>P</v>
          </cell>
        </row>
        <row r="1590">
          <cell r="A1590" t="str">
            <v>IKE</v>
          </cell>
          <cell r="B1590" t="str">
            <v>IKE0</v>
          </cell>
          <cell r="C1590" t="str">
            <v>P</v>
          </cell>
          <cell r="D1590">
            <v>3248831.52</v>
          </cell>
          <cell r="E1590" t="str">
            <v>PRZYPIS_MIES_WYK</v>
          </cell>
          <cell r="F1590" t="str">
            <v>WYK_POP</v>
          </cell>
          <cell r="G1590" t="str">
            <v>05</v>
          </cell>
          <cell r="H1590" t="str">
            <v>PSA</v>
          </cell>
          <cell r="I1590" t="str">
            <v>P</v>
          </cell>
        </row>
        <row r="1591">
          <cell r="A1591" t="str">
            <v>IKE</v>
          </cell>
          <cell r="B1591" t="str">
            <v>IKE0</v>
          </cell>
          <cell r="C1591" t="str">
            <v>N</v>
          </cell>
          <cell r="D1591">
            <v>6244.98</v>
          </cell>
          <cell r="E1591" t="str">
            <v>PRZYPIS_MIES_WYK</v>
          </cell>
          <cell r="F1591" t="str">
            <v>WYK_POP</v>
          </cell>
          <cell r="G1591" t="str">
            <v>06</v>
          </cell>
          <cell r="H1591" t="str">
            <v>PION</v>
          </cell>
          <cell r="I1591" t="str">
            <v>P</v>
          </cell>
        </row>
        <row r="1592">
          <cell r="A1592" t="str">
            <v>IKE</v>
          </cell>
          <cell r="B1592" t="str">
            <v>IKE0</v>
          </cell>
          <cell r="C1592" t="str">
            <v>N</v>
          </cell>
          <cell r="D1592">
            <v>246057.08</v>
          </cell>
          <cell r="E1592" t="str">
            <v>PRZYPIS_MIES_WYK</v>
          </cell>
          <cell r="F1592" t="str">
            <v>WYK_POP</v>
          </cell>
          <cell r="G1592" t="str">
            <v>06</v>
          </cell>
          <cell r="H1592" t="str">
            <v>PKK</v>
          </cell>
          <cell r="I1592" t="str">
            <v>P</v>
          </cell>
        </row>
        <row r="1593">
          <cell r="A1593" t="str">
            <v>IKE</v>
          </cell>
          <cell r="B1593" t="str">
            <v>IKE0</v>
          </cell>
          <cell r="C1593" t="str">
            <v>N</v>
          </cell>
          <cell r="D1593">
            <v>1667110.84</v>
          </cell>
          <cell r="E1593" t="str">
            <v>PRZYPIS_MIES_WYK</v>
          </cell>
          <cell r="F1593" t="str">
            <v>WYK_POP</v>
          </cell>
          <cell r="G1593" t="str">
            <v>06</v>
          </cell>
          <cell r="H1593" t="str">
            <v>POU</v>
          </cell>
          <cell r="I1593" t="str">
            <v>P</v>
          </cell>
        </row>
        <row r="1594">
          <cell r="A1594" t="str">
            <v>IKE</v>
          </cell>
          <cell r="B1594" t="str">
            <v>IKE0</v>
          </cell>
          <cell r="C1594" t="str">
            <v>N</v>
          </cell>
          <cell r="D1594">
            <v>3019819.84</v>
          </cell>
          <cell r="E1594" t="str">
            <v>PRZYPIS_MIES_WYK</v>
          </cell>
          <cell r="F1594" t="str">
            <v>WYK_POP</v>
          </cell>
          <cell r="G1594" t="str">
            <v>06</v>
          </cell>
          <cell r="H1594" t="str">
            <v>PSA</v>
          </cell>
          <cell r="I1594" t="str">
            <v>P</v>
          </cell>
        </row>
        <row r="1595">
          <cell r="A1595" t="str">
            <v>IKE</v>
          </cell>
          <cell r="B1595" t="str">
            <v>IKE0</v>
          </cell>
          <cell r="C1595" t="str">
            <v>P</v>
          </cell>
          <cell r="D1595">
            <v>2460378.97</v>
          </cell>
          <cell r="E1595" t="str">
            <v>PRZYPIS_MIES_WYK</v>
          </cell>
          <cell r="F1595" t="str">
            <v>WYK_POP</v>
          </cell>
          <cell r="G1595" t="str">
            <v>06</v>
          </cell>
          <cell r="H1595" t="str">
            <v>PSA</v>
          </cell>
          <cell r="I1595" t="str">
            <v>P</v>
          </cell>
        </row>
        <row r="1596">
          <cell r="A1596" t="str">
            <v>IKE</v>
          </cell>
          <cell r="B1596" t="str">
            <v>IKE0</v>
          </cell>
          <cell r="C1596" t="str">
            <v>N</v>
          </cell>
          <cell r="D1596">
            <v>44069.79</v>
          </cell>
          <cell r="E1596" t="str">
            <v>PRZYPIS_MIES_WYK</v>
          </cell>
          <cell r="F1596" t="str">
            <v>WYK_POP</v>
          </cell>
          <cell r="G1596" t="str">
            <v>07</v>
          </cell>
          <cell r="H1596" t="str">
            <v>PION</v>
          </cell>
          <cell r="I1596" t="str">
            <v>P</v>
          </cell>
        </row>
        <row r="1597">
          <cell r="A1597" t="str">
            <v>IKE</v>
          </cell>
          <cell r="B1597" t="str">
            <v>IKE0</v>
          </cell>
          <cell r="C1597" t="str">
            <v>N</v>
          </cell>
          <cell r="D1597">
            <v>207630.15</v>
          </cell>
          <cell r="E1597" t="str">
            <v>PRZYPIS_MIES_WYK</v>
          </cell>
          <cell r="F1597" t="str">
            <v>WYK_POP</v>
          </cell>
          <cell r="G1597" t="str">
            <v>07</v>
          </cell>
          <cell r="H1597" t="str">
            <v>PKK</v>
          </cell>
          <cell r="I1597" t="str">
            <v>P</v>
          </cell>
        </row>
        <row r="1598">
          <cell r="A1598" t="str">
            <v>IKE</v>
          </cell>
          <cell r="B1598" t="str">
            <v>IKE0</v>
          </cell>
          <cell r="C1598" t="str">
            <v>N</v>
          </cell>
          <cell r="D1598">
            <v>1545856.09</v>
          </cell>
          <cell r="E1598" t="str">
            <v>PRZYPIS_MIES_WYK</v>
          </cell>
          <cell r="F1598" t="str">
            <v>WYK_POP</v>
          </cell>
          <cell r="G1598" t="str">
            <v>07</v>
          </cell>
          <cell r="H1598" t="str">
            <v>POU</v>
          </cell>
          <cell r="I1598" t="str">
            <v>P</v>
          </cell>
        </row>
        <row r="1599">
          <cell r="A1599" t="str">
            <v>IKE</v>
          </cell>
          <cell r="B1599" t="str">
            <v>IKE0</v>
          </cell>
          <cell r="C1599" t="str">
            <v>N</v>
          </cell>
          <cell r="D1599">
            <v>2761505.4</v>
          </cell>
          <cell r="E1599" t="str">
            <v>PRZYPIS_MIES_WYK</v>
          </cell>
          <cell r="F1599" t="str">
            <v>WYK_POP</v>
          </cell>
          <cell r="G1599" t="str">
            <v>07</v>
          </cell>
          <cell r="H1599" t="str">
            <v>PSA</v>
          </cell>
          <cell r="I1599" t="str">
            <v>P</v>
          </cell>
        </row>
        <row r="1600">
          <cell r="A1600" t="str">
            <v>IKE</v>
          </cell>
          <cell r="B1600" t="str">
            <v>IKE0</v>
          </cell>
          <cell r="C1600" t="str">
            <v>P</v>
          </cell>
          <cell r="D1600">
            <v>2081968.27</v>
          </cell>
          <cell r="E1600" t="str">
            <v>PRZYPIS_MIES_WYK</v>
          </cell>
          <cell r="F1600" t="str">
            <v>WYK_POP</v>
          </cell>
          <cell r="G1600" t="str">
            <v>07</v>
          </cell>
          <cell r="H1600" t="str">
            <v>PSA</v>
          </cell>
          <cell r="I1600" t="str">
            <v>P</v>
          </cell>
        </row>
        <row r="1601">
          <cell r="A1601" t="str">
            <v>IKE</v>
          </cell>
          <cell r="B1601" t="str">
            <v>IKE0</v>
          </cell>
          <cell r="C1601" t="str">
            <v>N</v>
          </cell>
          <cell r="D1601">
            <v>21199.36</v>
          </cell>
          <cell r="E1601" t="str">
            <v>PRZYPIS_MIES_WYK</v>
          </cell>
          <cell r="F1601" t="str">
            <v>WYK_POP</v>
          </cell>
          <cell r="G1601" t="str">
            <v>08</v>
          </cell>
          <cell r="H1601" t="str">
            <v>PION</v>
          </cell>
          <cell r="I1601" t="str">
            <v>P</v>
          </cell>
        </row>
        <row r="1602">
          <cell r="A1602" t="str">
            <v>IKE</v>
          </cell>
          <cell r="B1602" t="str">
            <v>IKE0</v>
          </cell>
          <cell r="C1602" t="str">
            <v>N</v>
          </cell>
          <cell r="D1602">
            <v>108235.21</v>
          </cell>
          <cell r="E1602" t="str">
            <v>PRZYPIS_MIES_WYK</v>
          </cell>
          <cell r="F1602" t="str">
            <v>WYK_POP</v>
          </cell>
          <cell r="G1602" t="str">
            <v>08</v>
          </cell>
          <cell r="H1602" t="str">
            <v>PKK</v>
          </cell>
          <cell r="I1602" t="str">
            <v>P</v>
          </cell>
        </row>
        <row r="1603">
          <cell r="A1603" t="str">
            <v>IKE</v>
          </cell>
          <cell r="B1603" t="str">
            <v>IKE0</v>
          </cell>
          <cell r="C1603" t="str">
            <v>N</v>
          </cell>
          <cell r="D1603">
            <v>1697495.66</v>
          </cell>
          <cell r="E1603" t="str">
            <v>PRZYPIS_MIES_WYK</v>
          </cell>
          <cell r="F1603" t="str">
            <v>WYK_POP</v>
          </cell>
          <cell r="G1603" t="str">
            <v>08</v>
          </cell>
          <cell r="H1603" t="str">
            <v>POU</v>
          </cell>
          <cell r="I1603" t="str">
            <v>P</v>
          </cell>
        </row>
        <row r="1604">
          <cell r="A1604" t="str">
            <v>IKE</v>
          </cell>
          <cell r="B1604" t="str">
            <v>IKE0</v>
          </cell>
          <cell r="C1604" t="str">
            <v>N</v>
          </cell>
          <cell r="D1604">
            <v>5209886.39</v>
          </cell>
          <cell r="E1604" t="str">
            <v>PRZYPIS_MIES_WYK</v>
          </cell>
          <cell r="F1604" t="str">
            <v>WYK_POP</v>
          </cell>
          <cell r="G1604" t="str">
            <v>08</v>
          </cell>
          <cell r="H1604" t="str">
            <v>PSA</v>
          </cell>
          <cell r="I1604" t="str">
            <v>P</v>
          </cell>
        </row>
        <row r="1605">
          <cell r="A1605" t="str">
            <v>IKE</v>
          </cell>
          <cell r="B1605" t="str">
            <v>IKE0</v>
          </cell>
          <cell r="C1605" t="str">
            <v>P</v>
          </cell>
          <cell r="D1605">
            <v>2916736.28</v>
          </cell>
          <cell r="E1605" t="str">
            <v>PRZYPIS_MIES_WYK</v>
          </cell>
          <cell r="F1605" t="str">
            <v>WYK_POP</v>
          </cell>
          <cell r="G1605" t="str">
            <v>08</v>
          </cell>
          <cell r="H1605" t="str">
            <v>PSA</v>
          </cell>
          <cell r="I1605" t="str">
            <v>P</v>
          </cell>
        </row>
        <row r="1606">
          <cell r="A1606" t="str">
            <v>IKE</v>
          </cell>
          <cell r="B1606" t="str">
            <v>IKE0</v>
          </cell>
          <cell r="C1606" t="str">
            <v>N</v>
          </cell>
          <cell r="D1606">
            <v>-15208.26</v>
          </cell>
          <cell r="E1606" t="str">
            <v>PRZYPIS_MIES_WYK</v>
          </cell>
          <cell r="F1606" t="str">
            <v>WYK_POP</v>
          </cell>
          <cell r="G1606" t="str">
            <v>09</v>
          </cell>
          <cell r="H1606" t="str">
            <v>PION</v>
          </cell>
          <cell r="I1606" t="str">
            <v>P</v>
          </cell>
        </row>
        <row r="1607">
          <cell r="A1607" t="str">
            <v>IKE</v>
          </cell>
          <cell r="B1607" t="str">
            <v>IKE0</v>
          </cell>
          <cell r="C1607" t="str">
            <v>N</v>
          </cell>
          <cell r="D1607">
            <v>16015.27</v>
          </cell>
          <cell r="E1607" t="str">
            <v>PRZYPIS_MIES_WYK</v>
          </cell>
          <cell r="F1607" t="str">
            <v>WYK_POP</v>
          </cell>
          <cell r="G1607" t="str">
            <v>09</v>
          </cell>
          <cell r="H1607" t="str">
            <v>PKK</v>
          </cell>
          <cell r="I1607" t="str">
            <v>P</v>
          </cell>
        </row>
        <row r="1608">
          <cell r="A1608" t="str">
            <v>IKE</v>
          </cell>
          <cell r="B1608" t="str">
            <v>IKE0</v>
          </cell>
          <cell r="C1608" t="str">
            <v>N</v>
          </cell>
          <cell r="D1608">
            <v>1933519.96</v>
          </cell>
          <cell r="E1608" t="str">
            <v>PRZYPIS_MIES_WYK</v>
          </cell>
          <cell r="F1608" t="str">
            <v>WYK_POP</v>
          </cell>
          <cell r="G1608" t="str">
            <v>09</v>
          </cell>
          <cell r="H1608" t="str">
            <v>POU</v>
          </cell>
          <cell r="I1608" t="str">
            <v>P</v>
          </cell>
        </row>
        <row r="1609">
          <cell r="A1609" t="str">
            <v>IKE</v>
          </cell>
          <cell r="B1609" t="str">
            <v>IKE0</v>
          </cell>
          <cell r="C1609" t="str">
            <v>N</v>
          </cell>
          <cell r="D1609">
            <v>4275618.7</v>
          </cell>
          <cell r="E1609" t="str">
            <v>PRZYPIS_MIES_WYK</v>
          </cell>
          <cell r="F1609" t="str">
            <v>WYK_POP</v>
          </cell>
          <cell r="G1609" t="str">
            <v>09</v>
          </cell>
          <cell r="H1609" t="str">
            <v>PSA</v>
          </cell>
          <cell r="I1609" t="str">
            <v>P</v>
          </cell>
        </row>
        <row r="1610">
          <cell r="A1610" t="str">
            <v>IKE</v>
          </cell>
          <cell r="B1610" t="str">
            <v>IKE0</v>
          </cell>
          <cell r="C1610" t="str">
            <v>P</v>
          </cell>
          <cell r="D1610">
            <v>2433756.51</v>
          </cell>
          <cell r="E1610" t="str">
            <v>PRZYPIS_MIES_WYK</v>
          </cell>
          <cell r="F1610" t="str">
            <v>WYK_POP</v>
          </cell>
          <cell r="G1610" t="str">
            <v>09</v>
          </cell>
          <cell r="H1610" t="str">
            <v>PSA</v>
          </cell>
          <cell r="I1610" t="str">
            <v>P</v>
          </cell>
        </row>
        <row r="1611">
          <cell r="A1611" t="str">
            <v>IKE</v>
          </cell>
          <cell r="B1611" t="str">
            <v>IKE0</v>
          </cell>
          <cell r="C1611" t="str">
            <v>N</v>
          </cell>
          <cell r="D1611">
            <v>2709366</v>
          </cell>
          <cell r="E1611" t="str">
            <v>SKL_PRZYPIS_WYK</v>
          </cell>
          <cell r="F1611" t="str">
            <v>PLAN</v>
          </cell>
          <cell r="G1611" t="str">
            <v>01</v>
          </cell>
          <cell r="H1611" t="str">
            <v>POU</v>
          </cell>
          <cell r="I1611" t="str">
            <v>P</v>
          </cell>
        </row>
        <row r="1612">
          <cell r="A1612" t="str">
            <v>IKE</v>
          </cell>
          <cell r="B1612" t="str">
            <v>IKE0</v>
          </cell>
          <cell r="C1612" t="str">
            <v>N</v>
          </cell>
          <cell r="D1612">
            <v>2277919.4796878383</v>
          </cell>
          <cell r="E1612" t="str">
            <v>SKL_PRZYPIS_WYK</v>
          </cell>
          <cell r="F1612" t="str">
            <v>PLAN</v>
          </cell>
          <cell r="G1612" t="str">
            <v>01</v>
          </cell>
          <cell r="H1612" t="str">
            <v>PSA</v>
          </cell>
          <cell r="I1612" t="str">
            <v>P</v>
          </cell>
        </row>
        <row r="1613">
          <cell r="A1613" t="str">
            <v>IKE</v>
          </cell>
          <cell r="B1613" t="str">
            <v>IKE0</v>
          </cell>
          <cell r="C1613" t="str">
            <v>P</v>
          </cell>
          <cell r="D1613">
            <v>4833569.792157434</v>
          </cell>
          <cell r="E1613" t="str">
            <v>SKL_PRZYPIS_WYK</v>
          </cell>
          <cell r="F1613" t="str">
            <v>PLAN</v>
          </cell>
          <cell r="G1613" t="str">
            <v>01</v>
          </cell>
          <cell r="H1613" t="str">
            <v>PSA</v>
          </cell>
          <cell r="I1613" t="str">
            <v>P</v>
          </cell>
        </row>
        <row r="1614">
          <cell r="A1614" t="str">
            <v>IKE</v>
          </cell>
          <cell r="B1614" t="str">
            <v>IKE0</v>
          </cell>
          <cell r="C1614" t="str">
            <v>N</v>
          </cell>
          <cell r="D1614">
            <v>5739903</v>
          </cell>
          <cell r="E1614" t="str">
            <v>SKL_PRZYPIS_WYK</v>
          </cell>
          <cell r="F1614" t="str">
            <v>PLAN</v>
          </cell>
          <cell r="G1614" t="str">
            <v>02</v>
          </cell>
          <cell r="H1614" t="str">
            <v>POU</v>
          </cell>
          <cell r="I1614" t="str">
            <v>P</v>
          </cell>
        </row>
        <row r="1615">
          <cell r="A1615" t="str">
            <v>IKE</v>
          </cell>
          <cell r="B1615" t="str">
            <v>IKE0</v>
          </cell>
          <cell r="C1615" t="str">
            <v>N</v>
          </cell>
          <cell r="D1615">
            <v>4892079.625802807</v>
          </cell>
          <cell r="E1615" t="str">
            <v>SKL_PRZYPIS_WYK</v>
          </cell>
          <cell r="F1615" t="str">
            <v>PLAN</v>
          </cell>
          <cell r="G1615" t="str">
            <v>02</v>
          </cell>
          <cell r="H1615" t="str">
            <v>PSA</v>
          </cell>
          <cell r="I1615" t="str">
            <v>P</v>
          </cell>
        </row>
        <row r="1616">
          <cell r="A1616" t="str">
            <v>IKE</v>
          </cell>
          <cell r="B1616" t="str">
            <v>IKE0</v>
          </cell>
          <cell r="C1616" t="str">
            <v>P</v>
          </cell>
          <cell r="D1616">
            <v>9976378.364314867</v>
          </cell>
          <cell r="E1616" t="str">
            <v>SKL_PRZYPIS_WYK</v>
          </cell>
          <cell r="F1616" t="str">
            <v>PLAN</v>
          </cell>
          <cell r="G1616" t="str">
            <v>02</v>
          </cell>
          <cell r="H1616" t="str">
            <v>PSA</v>
          </cell>
          <cell r="I1616" t="str">
            <v>P</v>
          </cell>
        </row>
        <row r="1617">
          <cell r="A1617" t="str">
            <v>IKE</v>
          </cell>
          <cell r="B1617" t="str">
            <v>IKE0</v>
          </cell>
          <cell r="C1617" t="str">
            <v>N</v>
          </cell>
          <cell r="D1617">
            <v>8994450</v>
          </cell>
          <cell r="E1617" t="str">
            <v>SKL_PRZYPIS_WYK</v>
          </cell>
          <cell r="F1617" t="str">
            <v>PLAN</v>
          </cell>
          <cell r="G1617" t="str">
            <v>03</v>
          </cell>
          <cell r="H1617" t="str">
            <v>POU</v>
          </cell>
          <cell r="I1617" t="str">
            <v>P</v>
          </cell>
        </row>
        <row r="1618">
          <cell r="A1618" t="str">
            <v>IKE</v>
          </cell>
          <cell r="B1618" t="str">
            <v>IKE0</v>
          </cell>
          <cell r="C1618" t="str">
            <v>N</v>
          </cell>
          <cell r="D1618">
            <v>7877792.772636387</v>
          </cell>
          <cell r="E1618" t="str">
            <v>SKL_PRZYPIS_WYK</v>
          </cell>
          <cell r="F1618" t="str">
            <v>PLAN</v>
          </cell>
          <cell r="G1618" t="str">
            <v>03</v>
          </cell>
          <cell r="H1618" t="str">
            <v>PSA</v>
          </cell>
          <cell r="I1618" t="str">
            <v>P</v>
          </cell>
        </row>
        <row r="1619">
          <cell r="A1619" t="str">
            <v>IKE</v>
          </cell>
          <cell r="B1619" t="str">
            <v>IKE0</v>
          </cell>
          <cell r="C1619" t="str">
            <v>P</v>
          </cell>
          <cell r="D1619">
            <v>15526232.564314866</v>
          </cell>
          <cell r="E1619" t="str">
            <v>SKL_PRZYPIS_WYK</v>
          </cell>
          <cell r="F1619" t="str">
            <v>PLAN</v>
          </cell>
          <cell r="G1619" t="str">
            <v>03</v>
          </cell>
          <cell r="H1619" t="str">
            <v>PSA</v>
          </cell>
          <cell r="I1619" t="str">
            <v>P</v>
          </cell>
        </row>
        <row r="1620">
          <cell r="A1620" t="str">
            <v>IKE</v>
          </cell>
          <cell r="B1620" t="str">
            <v>IKE0</v>
          </cell>
          <cell r="C1620" t="str">
            <v>N</v>
          </cell>
          <cell r="D1620">
            <v>12315997</v>
          </cell>
          <cell r="E1620" t="str">
            <v>SKL_PRZYPIS_WYK</v>
          </cell>
          <cell r="F1620" t="str">
            <v>PLAN</v>
          </cell>
          <cell r="G1620" t="str">
            <v>04</v>
          </cell>
          <cell r="H1620" t="str">
            <v>POU</v>
          </cell>
          <cell r="I1620" t="str">
            <v>P</v>
          </cell>
        </row>
        <row r="1621">
          <cell r="A1621" t="str">
            <v>IKE</v>
          </cell>
          <cell r="B1621" t="str">
            <v>IKE0</v>
          </cell>
          <cell r="C1621" t="str">
            <v>N</v>
          </cell>
          <cell r="D1621">
            <v>11387830.742886754</v>
          </cell>
          <cell r="E1621" t="str">
            <v>SKL_PRZYPIS_WYK</v>
          </cell>
          <cell r="F1621" t="str">
            <v>PLAN</v>
          </cell>
          <cell r="G1621" t="str">
            <v>04</v>
          </cell>
          <cell r="H1621" t="str">
            <v>PSA</v>
          </cell>
          <cell r="I1621" t="str">
            <v>P</v>
          </cell>
        </row>
        <row r="1622">
          <cell r="A1622" t="str">
            <v>IKE</v>
          </cell>
          <cell r="B1622" t="str">
            <v>IKE0</v>
          </cell>
          <cell r="C1622" t="str">
            <v>P</v>
          </cell>
          <cell r="D1622">
            <v>21146476.464314863</v>
          </cell>
          <cell r="E1622" t="str">
            <v>SKL_PRZYPIS_WYK</v>
          </cell>
          <cell r="F1622" t="str">
            <v>PLAN</v>
          </cell>
          <cell r="G1622" t="str">
            <v>04</v>
          </cell>
          <cell r="H1622" t="str">
            <v>PSA</v>
          </cell>
          <cell r="I1622" t="str">
            <v>P</v>
          </cell>
        </row>
        <row r="1623">
          <cell r="A1623" t="str">
            <v>IKE</v>
          </cell>
          <cell r="B1623" t="str">
            <v>IKE0</v>
          </cell>
          <cell r="C1623" t="str">
            <v>N</v>
          </cell>
          <cell r="D1623">
            <v>15664544</v>
          </cell>
          <cell r="E1623" t="str">
            <v>SKL_PRZYPIS_WYK</v>
          </cell>
          <cell r="F1623" t="str">
            <v>PLAN</v>
          </cell>
          <cell r="G1623" t="str">
            <v>05</v>
          </cell>
          <cell r="H1623" t="str">
            <v>POU</v>
          </cell>
          <cell r="I1623" t="str">
            <v>P</v>
          </cell>
        </row>
        <row r="1624">
          <cell r="A1624" t="str">
            <v>IKE</v>
          </cell>
          <cell r="B1624" t="str">
            <v>IKE0</v>
          </cell>
          <cell r="C1624" t="str">
            <v>N</v>
          </cell>
          <cell r="D1624">
            <v>15331086.713137124</v>
          </cell>
          <cell r="E1624" t="str">
            <v>SKL_PRZYPIS_WYK</v>
          </cell>
          <cell r="F1624" t="str">
            <v>PLAN</v>
          </cell>
          <cell r="G1624" t="str">
            <v>05</v>
          </cell>
          <cell r="H1624" t="str">
            <v>PSA</v>
          </cell>
          <cell r="I1624" t="str">
            <v>P</v>
          </cell>
        </row>
        <row r="1625">
          <cell r="A1625" t="str">
            <v>IKE</v>
          </cell>
          <cell r="B1625" t="str">
            <v>IKE0</v>
          </cell>
          <cell r="C1625" t="str">
            <v>P</v>
          </cell>
          <cell r="D1625">
            <v>26884824.96191486</v>
          </cell>
          <cell r="E1625" t="str">
            <v>SKL_PRZYPIS_WYK</v>
          </cell>
          <cell r="F1625" t="str">
            <v>PLAN</v>
          </cell>
          <cell r="G1625" t="str">
            <v>05</v>
          </cell>
          <cell r="H1625" t="str">
            <v>PSA</v>
          </cell>
          <cell r="I1625" t="str">
            <v>P</v>
          </cell>
        </row>
        <row r="1626">
          <cell r="A1626" t="str">
            <v>IKE</v>
          </cell>
          <cell r="B1626" t="str">
            <v>IKE0</v>
          </cell>
          <cell r="C1626" t="str">
            <v>N</v>
          </cell>
          <cell r="D1626">
            <v>19089986</v>
          </cell>
          <cell r="E1626" t="str">
            <v>SKL_PRZYPIS_WYK</v>
          </cell>
          <cell r="F1626" t="str">
            <v>PLAN</v>
          </cell>
          <cell r="G1626" t="str">
            <v>06</v>
          </cell>
          <cell r="H1626" t="str">
            <v>POU</v>
          </cell>
          <cell r="I1626" t="str">
            <v>P</v>
          </cell>
        </row>
        <row r="1627">
          <cell r="A1627" t="str">
            <v>IKE</v>
          </cell>
          <cell r="B1627" t="str">
            <v>IKE0</v>
          </cell>
          <cell r="C1627" t="str">
            <v>N</v>
          </cell>
          <cell r="D1627">
            <v>19185568.55775357</v>
          </cell>
          <cell r="E1627" t="str">
            <v>SKL_PRZYPIS_WYK</v>
          </cell>
          <cell r="F1627" t="str">
            <v>PLAN</v>
          </cell>
          <cell r="G1627" t="str">
            <v>06</v>
          </cell>
          <cell r="H1627" t="str">
            <v>PSA</v>
          </cell>
          <cell r="I1627" t="str">
            <v>P</v>
          </cell>
        </row>
        <row r="1628">
          <cell r="A1628" t="str">
            <v>IKE</v>
          </cell>
          <cell r="B1628" t="str">
            <v>IKE0</v>
          </cell>
          <cell r="C1628" t="str">
            <v>P</v>
          </cell>
          <cell r="D1628">
            <v>32670842.78652286</v>
          </cell>
          <cell r="E1628" t="str">
            <v>SKL_PRZYPIS_WYK</v>
          </cell>
          <cell r="F1628" t="str">
            <v>PLAN</v>
          </cell>
          <cell r="G1628" t="str">
            <v>06</v>
          </cell>
          <cell r="H1628" t="str">
            <v>PSA</v>
          </cell>
          <cell r="I1628" t="str">
            <v>P</v>
          </cell>
        </row>
        <row r="1629">
          <cell r="A1629" t="str">
            <v>IKE</v>
          </cell>
          <cell r="B1629" t="str">
            <v>IKE0</v>
          </cell>
          <cell r="C1629" t="str">
            <v>N</v>
          </cell>
          <cell r="D1629">
            <v>22664083</v>
          </cell>
          <cell r="E1629" t="str">
            <v>SKL_PRZYPIS_WYK</v>
          </cell>
          <cell r="F1629" t="str">
            <v>PLAN</v>
          </cell>
          <cell r="G1629" t="str">
            <v>07</v>
          </cell>
          <cell r="H1629" t="str">
            <v>POU</v>
          </cell>
          <cell r="I1629" t="str">
            <v>P</v>
          </cell>
        </row>
        <row r="1630">
          <cell r="A1630" t="str">
            <v>IKE</v>
          </cell>
          <cell r="B1630" t="str">
            <v>IKE0</v>
          </cell>
          <cell r="C1630" t="str">
            <v>N</v>
          </cell>
          <cell r="D1630">
            <v>22720435.724429213</v>
          </cell>
          <cell r="E1630" t="str">
            <v>SKL_PRZYPIS_WYK</v>
          </cell>
          <cell r="F1630" t="str">
            <v>PLAN</v>
          </cell>
          <cell r="G1630" t="str">
            <v>07</v>
          </cell>
          <cell r="H1630" t="str">
            <v>PSA</v>
          </cell>
          <cell r="I1630" t="str">
            <v>P</v>
          </cell>
        </row>
        <row r="1631">
          <cell r="A1631" t="str">
            <v>IKE</v>
          </cell>
          <cell r="B1631" t="str">
            <v>IKE0</v>
          </cell>
          <cell r="C1631" t="str">
            <v>P</v>
          </cell>
          <cell r="D1631">
            <v>38563597.3658995</v>
          </cell>
          <cell r="E1631" t="str">
            <v>SKL_PRZYPIS_WYK</v>
          </cell>
          <cell r="F1631" t="str">
            <v>PLAN</v>
          </cell>
          <cell r="G1631" t="str">
            <v>07</v>
          </cell>
          <cell r="H1631" t="str">
            <v>PSA</v>
          </cell>
          <cell r="I1631" t="str">
            <v>P</v>
          </cell>
        </row>
        <row r="1632">
          <cell r="A1632" t="str">
            <v>IKE</v>
          </cell>
          <cell r="B1632" t="str">
            <v>IKE0</v>
          </cell>
          <cell r="C1632" t="str">
            <v>N</v>
          </cell>
          <cell r="D1632">
            <v>26321809</v>
          </cell>
          <cell r="E1632" t="str">
            <v>SKL_PRZYPIS_WYK</v>
          </cell>
          <cell r="F1632" t="str">
            <v>PLAN</v>
          </cell>
          <cell r="G1632" t="str">
            <v>08</v>
          </cell>
          <cell r="H1632" t="str">
            <v>POU</v>
          </cell>
          <cell r="I1632" t="str">
            <v>P</v>
          </cell>
        </row>
        <row r="1633">
          <cell r="A1633" t="str">
            <v>IKE</v>
          </cell>
          <cell r="B1633" t="str">
            <v>IKE0</v>
          </cell>
          <cell r="C1633" t="str">
            <v>N</v>
          </cell>
          <cell r="D1633">
            <v>26644125.891104847</v>
          </cell>
          <cell r="E1633" t="str">
            <v>SKL_PRZYPIS_WYK</v>
          </cell>
          <cell r="F1633" t="str">
            <v>PLAN</v>
          </cell>
          <cell r="G1633" t="str">
            <v>08</v>
          </cell>
          <cell r="H1633" t="str">
            <v>PSA</v>
          </cell>
          <cell r="I1633" t="str">
            <v>P</v>
          </cell>
        </row>
        <row r="1634">
          <cell r="A1634" t="str">
            <v>IKE</v>
          </cell>
          <cell r="B1634" t="str">
            <v>IKE0</v>
          </cell>
          <cell r="C1634" t="str">
            <v>P</v>
          </cell>
          <cell r="D1634">
            <v>44536921.92202627</v>
          </cell>
          <cell r="E1634" t="str">
            <v>SKL_PRZYPIS_WYK</v>
          </cell>
          <cell r="F1634" t="str">
            <v>PLAN</v>
          </cell>
          <cell r="G1634" t="str">
            <v>08</v>
          </cell>
          <cell r="H1634" t="str">
            <v>PSA</v>
          </cell>
          <cell r="I1634" t="str">
            <v>P</v>
          </cell>
        </row>
        <row r="1635">
          <cell r="A1635" t="str">
            <v>IKE</v>
          </cell>
          <cell r="B1635" t="str">
            <v>IKE0</v>
          </cell>
          <cell r="C1635" t="str">
            <v>N</v>
          </cell>
          <cell r="D1635">
            <v>29914906</v>
          </cell>
          <cell r="E1635" t="str">
            <v>SKL_PRZYPIS_WYK</v>
          </cell>
          <cell r="F1635" t="str">
            <v>PLAN</v>
          </cell>
          <cell r="G1635" t="str">
            <v>09</v>
          </cell>
          <cell r="H1635" t="str">
            <v>POU</v>
          </cell>
          <cell r="I1635" t="str">
            <v>P</v>
          </cell>
        </row>
        <row r="1636">
          <cell r="A1636" t="str">
            <v>IKE</v>
          </cell>
          <cell r="B1636" t="str">
            <v>IKE0</v>
          </cell>
          <cell r="C1636" t="str">
            <v>N</v>
          </cell>
          <cell r="D1636">
            <v>31635666.057780486</v>
          </cell>
          <cell r="E1636" t="str">
            <v>SKL_PRZYPIS_WYK</v>
          </cell>
          <cell r="F1636" t="str">
            <v>PLAN</v>
          </cell>
          <cell r="G1636" t="str">
            <v>09</v>
          </cell>
          <cell r="H1636" t="str">
            <v>PSA</v>
          </cell>
          <cell r="I1636" t="str">
            <v>P</v>
          </cell>
        </row>
        <row r="1637">
          <cell r="A1637" t="str">
            <v>IKE</v>
          </cell>
          <cell r="B1637" t="str">
            <v>IKE0</v>
          </cell>
          <cell r="C1637" t="str">
            <v>P</v>
          </cell>
          <cell r="D1637">
            <v>50567670.814643174</v>
          </cell>
          <cell r="E1637" t="str">
            <v>SKL_PRZYPIS_WYK</v>
          </cell>
          <cell r="F1637" t="str">
            <v>PLAN</v>
          </cell>
          <cell r="G1637" t="str">
            <v>09</v>
          </cell>
          <cell r="H1637" t="str">
            <v>PSA</v>
          </cell>
          <cell r="I1637" t="str">
            <v>P</v>
          </cell>
        </row>
        <row r="1638">
          <cell r="A1638" t="str">
            <v>IKE</v>
          </cell>
          <cell r="B1638" t="str">
            <v>IKE0</v>
          </cell>
          <cell r="C1638" t="str">
            <v>N</v>
          </cell>
          <cell r="D1638">
            <v>33667089</v>
          </cell>
          <cell r="E1638" t="str">
            <v>SKL_PRZYPIS_WYK</v>
          </cell>
          <cell r="F1638" t="str">
            <v>PLAN</v>
          </cell>
          <cell r="G1638" t="str">
            <v>10</v>
          </cell>
          <cell r="H1638" t="str">
            <v>POU</v>
          </cell>
          <cell r="I1638" t="str">
            <v>P</v>
          </cell>
        </row>
        <row r="1639">
          <cell r="A1639" t="str">
            <v>IKE</v>
          </cell>
          <cell r="B1639" t="str">
            <v>IKE0</v>
          </cell>
          <cell r="C1639" t="str">
            <v>N</v>
          </cell>
          <cell r="D1639">
            <v>36464374.47699254</v>
          </cell>
          <cell r="E1639" t="str">
            <v>SKL_PRZYPIS_WYK</v>
          </cell>
          <cell r="F1639" t="str">
            <v>PLAN</v>
          </cell>
          <cell r="G1639" t="str">
            <v>10</v>
          </cell>
          <cell r="H1639" t="str">
            <v>PSA</v>
          </cell>
          <cell r="I1639" t="str">
            <v>P</v>
          </cell>
        </row>
        <row r="1640">
          <cell r="A1640" t="str">
            <v>IKE</v>
          </cell>
          <cell r="B1640" t="str">
            <v>IKE0</v>
          </cell>
          <cell r="C1640" t="str">
            <v>P</v>
          </cell>
          <cell r="D1640">
            <v>56979565.15226945</v>
          </cell>
          <cell r="E1640" t="str">
            <v>SKL_PRZYPIS_WYK</v>
          </cell>
          <cell r="F1640" t="str">
            <v>PLAN</v>
          </cell>
          <cell r="G1640" t="str">
            <v>10</v>
          </cell>
          <cell r="H1640" t="str">
            <v>PSA</v>
          </cell>
          <cell r="I1640" t="str">
            <v>P</v>
          </cell>
        </row>
        <row r="1641">
          <cell r="A1641" t="str">
            <v>IKE</v>
          </cell>
          <cell r="B1641" t="str">
            <v>IKE0</v>
          </cell>
          <cell r="C1641" t="str">
            <v>N</v>
          </cell>
          <cell r="D1641">
            <v>37376360</v>
          </cell>
          <cell r="E1641" t="str">
            <v>SKL_PRZYPIS_WYK</v>
          </cell>
          <cell r="F1641" t="str">
            <v>PLAN</v>
          </cell>
          <cell r="G1641" t="str">
            <v>11</v>
          </cell>
          <cell r="H1641" t="str">
            <v>POU</v>
          </cell>
          <cell r="I1641" t="str">
            <v>P</v>
          </cell>
        </row>
        <row r="1642">
          <cell r="A1642" t="str">
            <v>IKE</v>
          </cell>
          <cell r="B1642" t="str">
            <v>IKE0</v>
          </cell>
          <cell r="C1642" t="str">
            <v>N</v>
          </cell>
          <cell r="D1642">
            <v>41522913.8351262</v>
          </cell>
          <cell r="E1642" t="str">
            <v>SKL_PRZYPIS_WYK</v>
          </cell>
          <cell r="F1642" t="str">
            <v>PLAN</v>
          </cell>
          <cell r="G1642" t="str">
            <v>11</v>
          </cell>
          <cell r="H1642" t="str">
            <v>PSA</v>
          </cell>
          <cell r="I1642" t="str">
            <v>P</v>
          </cell>
        </row>
        <row r="1643">
          <cell r="A1643" t="str">
            <v>IKE</v>
          </cell>
          <cell r="B1643" t="str">
            <v>IKE0</v>
          </cell>
          <cell r="C1643" t="str">
            <v>P</v>
          </cell>
          <cell r="D1643">
            <v>63698688.69210581</v>
          </cell>
          <cell r="E1643" t="str">
            <v>SKL_PRZYPIS_WYK</v>
          </cell>
          <cell r="F1643" t="str">
            <v>PLAN</v>
          </cell>
          <cell r="G1643" t="str">
            <v>11</v>
          </cell>
          <cell r="H1643" t="str">
            <v>PSA</v>
          </cell>
          <cell r="I1643" t="str">
            <v>P</v>
          </cell>
        </row>
        <row r="1644">
          <cell r="A1644" t="str">
            <v>IKE</v>
          </cell>
          <cell r="B1644" t="str">
            <v>IKE0</v>
          </cell>
          <cell r="C1644" t="str">
            <v>N</v>
          </cell>
          <cell r="D1644">
            <v>41193690.07103209</v>
          </cell>
          <cell r="E1644" t="str">
            <v>SKL_PRZYPIS_WYK</v>
          </cell>
          <cell r="F1644" t="str">
            <v>PLAN</v>
          </cell>
          <cell r="G1644" t="str">
            <v>12</v>
          </cell>
          <cell r="H1644" t="str">
            <v>POU</v>
          </cell>
          <cell r="I1644" t="str">
            <v>P</v>
          </cell>
        </row>
        <row r="1645">
          <cell r="A1645" t="str">
            <v>IKE</v>
          </cell>
          <cell r="B1645" t="str">
            <v>IKE0</v>
          </cell>
          <cell r="C1645" t="str">
            <v>N</v>
          </cell>
          <cell r="D1645">
            <v>46334569.06218149</v>
          </cell>
          <cell r="E1645" t="str">
            <v>SKL_PRZYPIS_WYK</v>
          </cell>
          <cell r="F1645" t="str">
            <v>PLAN</v>
          </cell>
          <cell r="G1645" t="str">
            <v>12</v>
          </cell>
          <cell r="H1645" t="str">
            <v>PSA</v>
          </cell>
          <cell r="I1645" t="str">
            <v>P</v>
          </cell>
        </row>
        <row r="1646">
          <cell r="A1646" t="str">
            <v>IKE</v>
          </cell>
          <cell r="B1646" t="str">
            <v>IKE0</v>
          </cell>
          <cell r="C1646" t="str">
            <v>P</v>
          </cell>
          <cell r="D1646">
            <v>75126060.82406917</v>
          </cell>
          <cell r="E1646" t="str">
            <v>SKL_PRZYPIS_WYK</v>
          </cell>
          <cell r="F1646" t="str">
            <v>PLAN</v>
          </cell>
          <cell r="G1646" t="str">
            <v>12</v>
          </cell>
          <cell r="H1646" t="str">
            <v>PSA</v>
          </cell>
          <cell r="I1646" t="str">
            <v>P</v>
          </cell>
        </row>
        <row r="1647">
          <cell r="A1647" t="str">
            <v>IKE</v>
          </cell>
          <cell r="B1647" t="str">
            <v>IKE0</v>
          </cell>
          <cell r="C1647" t="str">
            <v>N</v>
          </cell>
          <cell r="D1647">
            <v>98039.4</v>
          </cell>
          <cell r="E1647" t="str">
            <v>SKL_PRZYPIS_WYK</v>
          </cell>
          <cell r="F1647" t="str">
            <v>PROGNOZA</v>
          </cell>
          <cell r="G1647" t="str">
            <v>10</v>
          </cell>
          <cell r="H1647" t="str">
            <v>PION</v>
          </cell>
          <cell r="I1647" t="str">
            <v>P</v>
          </cell>
        </row>
        <row r="1648">
          <cell r="A1648" t="str">
            <v>IKE</v>
          </cell>
          <cell r="B1648" t="str">
            <v>IKE0</v>
          </cell>
          <cell r="C1648" t="str">
            <v>N</v>
          </cell>
          <cell r="D1648">
            <v>1486482.87</v>
          </cell>
          <cell r="E1648" t="str">
            <v>SKL_PRZYPIS_WYK</v>
          </cell>
          <cell r="F1648" t="str">
            <v>PROGNOZA</v>
          </cell>
          <cell r="G1648" t="str">
            <v>10</v>
          </cell>
          <cell r="H1648" t="str">
            <v>PKK</v>
          </cell>
          <cell r="I1648" t="str">
            <v>P</v>
          </cell>
        </row>
        <row r="1649">
          <cell r="A1649" t="str">
            <v>IKE</v>
          </cell>
          <cell r="B1649" t="str">
            <v>IKE0</v>
          </cell>
          <cell r="C1649" t="str">
            <v>N</v>
          </cell>
          <cell r="D1649">
            <v>14237500.618780475</v>
          </cell>
          <cell r="E1649" t="str">
            <v>SKL_PRZYPIS_WYK</v>
          </cell>
          <cell r="F1649" t="str">
            <v>PROGNOZA</v>
          </cell>
          <cell r="G1649" t="str">
            <v>10</v>
          </cell>
          <cell r="H1649" t="str">
            <v>POU</v>
          </cell>
          <cell r="I1649" t="str">
            <v>P</v>
          </cell>
        </row>
        <row r="1650">
          <cell r="A1650" t="str">
            <v>IKE</v>
          </cell>
          <cell r="B1650" t="str">
            <v>IKE0</v>
          </cell>
          <cell r="C1650" t="str">
            <v>N</v>
          </cell>
          <cell r="D1650">
            <v>27853726.179999974</v>
          </cell>
          <cell r="E1650" t="str">
            <v>SKL_PRZYPIS_WYK</v>
          </cell>
          <cell r="F1650" t="str">
            <v>PROGNOZA</v>
          </cell>
          <cell r="G1650" t="str">
            <v>10</v>
          </cell>
          <cell r="H1650" t="str">
            <v>PSA</v>
          </cell>
          <cell r="I1650" t="str">
            <v>P</v>
          </cell>
        </row>
        <row r="1651">
          <cell r="A1651" t="str">
            <v>IKE</v>
          </cell>
          <cell r="B1651" t="str">
            <v>IKE0</v>
          </cell>
          <cell r="C1651" t="str">
            <v>P</v>
          </cell>
          <cell r="D1651">
            <v>30957607.25238092</v>
          </cell>
          <cell r="E1651" t="str">
            <v>SKL_PRZYPIS_WYK</v>
          </cell>
          <cell r="F1651" t="str">
            <v>PROGNOZA</v>
          </cell>
          <cell r="G1651" t="str">
            <v>10</v>
          </cell>
          <cell r="H1651" t="str">
            <v>PSA</v>
          </cell>
          <cell r="I1651" t="str">
            <v>P</v>
          </cell>
        </row>
        <row r="1652">
          <cell r="A1652" t="str">
            <v>IKE</v>
          </cell>
          <cell r="B1652" t="str">
            <v>IKE0</v>
          </cell>
          <cell r="C1652" t="str">
            <v>N</v>
          </cell>
          <cell r="D1652">
            <v>98039.4</v>
          </cell>
          <cell r="E1652" t="str">
            <v>SKL_PRZYPIS_WYK</v>
          </cell>
          <cell r="F1652" t="str">
            <v>PROGNOZA</v>
          </cell>
          <cell r="G1652" t="str">
            <v>11</v>
          </cell>
          <cell r="H1652" t="str">
            <v>PION</v>
          </cell>
          <cell r="I1652" t="str">
            <v>P</v>
          </cell>
        </row>
        <row r="1653">
          <cell r="A1653" t="str">
            <v>IKE</v>
          </cell>
          <cell r="B1653" t="str">
            <v>IKE0</v>
          </cell>
          <cell r="C1653" t="str">
            <v>N</v>
          </cell>
          <cell r="D1653">
            <v>1486482.87</v>
          </cell>
          <cell r="E1653" t="str">
            <v>SKL_PRZYPIS_WYK</v>
          </cell>
          <cell r="F1653" t="str">
            <v>PROGNOZA</v>
          </cell>
          <cell r="G1653" t="str">
            <v>11</v>
          </cell>
          <cell r="H1653" t="str">
            <v>PKK</v>
          </cell>
          <cell r="I1653" t="str">
            <v>P</v>
          </cell>
        </row>
        <row r="1654">
          <cell r="A1654" t="str">
            <v>IKE</v>
          </cell>
          <cell r="B1654" t="str">
            <v>IKE0</v>
          </cell>
          <cell r="C1654" t="str">
            <v>N</v>
          </cell>
          <cell r="D1654">
            <v>15517582.488236386</v>
          </cell>
          <cell r="E1654" t="str">
            <v>SKL_PRZYPIS_WYK</v>
          </cell>
          <cell r="F1654" t="str">
            <v>PROGNOZA</v>
          </cell>
          <cell r="G1654" t="str">
            <v>11</v>
          </cell>
          <cell r="H1654" t="str">
            <v>POU</v>
          </cell>
          <cell r="I1654" t="str">
            <v>P</v>
          </cell>
        </row>
        <row r="1655">
          <cell r="A1655" t="str">
            <v>IKE</v>
          </cell>
          <cell r="B1655" t="str">
            <v>IKE0</v>
          </cell>
          <cell r="C1655" t="str">
            <v>N</v>
          </cell>
          <cell r="D1655">
            <v>31399058.819999978</v>
          </cell>
          <cell r="E1655" t="str">
            <v>SKL_PRZYPIS_WYK</v>
          </cell>
          <cell r="F1655" t="str">
            <v>PROGNOZA</v>
          </cell>
          <cell r="G1655" t="str">
            <v>11</v>
          </cell>
          <cell r="H1655" t="str">
            <v>PSA</v>
          </cell>
          <cell r="I1655" t="str">
            <v>P</v>
          </cell>
        </row>
        <row r="1656">
          <cell r="A1656" t="str">
            <v>IKE</v>
          </cell>
          <cell r="B1656" t="str">
            <v>IKE0</v>
          </cell>
          <cell r="C1656" t="str">
            <v>P</v>
          </cell>
          <cell r="D1656">
            <v>33603206.363435335</v>
          </cell>
          <cell r="E1656" t="str">
            <v>SKL_PRZYPIS_WYK</v>
          </cell>
          <cell r="F1656" t="str">
            <v>PROGNOZA</v>
          </cell>
          <cell r="G1656" t="str">
            <v>11</v>
          </cell>
          <cell r="H1656" t="str">
            <v>PSA</v>
          </cell>
          <cell r="I1656" t="str">
            <v>P</v>
          </cell>
        </row>
        <row r="1657">
          <cell r="A1657" t="str">
            <v>IKE</v>
          </cell>
          <cell r="B1657" t="str">
            <v>IKE0</v>
          </cell>
          <cell r="C1657" t="str">
            <v>N</v>
          </cell>
          <cell r="D1657">
            <v>98039.4</v>
          </cell>
          <cell r="E1657" t="str">
            <v>SKL_PRZYPIS_WYK</v>
          </cell>
          <cell r="F1657" t="str">
            <v>PROGNOZA</v>
          </cell>
          <cell r="G1657" t="str">
            <v>12</v>
          </cell>
          <cell r="H1657" t="str">
            <v>PION</v>
          </cell>
          <cell r="I1657" t="str">
            <v>P</v>
          </cell>
        </row>
        <row r="1658">
          <cell r="A1658" t="str">
            <v>IKE</v>
          </cell>
          <cell r="B1658" t="str">
            <v>IKE0</v>
          </cell>
          <cell r="C1658" t="str">
            <v>N</v>
          </cell>
          <cell r="D1658">
            <v>1486482.87</v>
          </cell>
          <cell r="E1658" t="str">
            <v>SKL_PRZYPIS_WYK</v>
          </cell>
          <cell r="F1658" t="str">
            <v>PROGNOZA</v>
          </cell>
          <cell r="G1658" t="str">
            <v>12</v>
          </cell>
          <cell r="H1658" t="str">
            <v>PKK</v>
          </cell>
          <cell r="I1658" t="str">
            <v>P</v>
          </cell>
        </row>
        <row r="1659">
          <cell r="A1659" t="str">
            <v>IKE</v>
          </cell>
          <cell r="B1659" t="str">
            <v>IKE0</v>
          </cell>
          <cell r="C1659" t="str">
            <v>N</v>
          </cell>
          <cell r="D1659">
            <v>16761114.630078066</v>
          </cell>
          <cell r="E1659" t="str">
            <v>SKL_PRZYPIS_WYK</v>
          </cell>
          <cell r="F1659" t="str">
            <v>PROGNOZA</v>
          </cell>
          <cell r="G1659" t="str">
            <v>12</v>
          </cell>
          <cell r="H1659" t="str">
            <v>POU</v>
          </cell>
          <cell r="I1659" t="str">
            <v>P</v>
          </cell>
        </row>
        <row r="1660">
          <cell r="A1660" t="str">
            <v>IKE</v>
          </cell>
          <cell r="B1660" t="str">
            <v>IKE0</v>
          </cell>
          <cell r="C1660" t="str">
            <v>N</v>
          </cell>
          <cell r="D1660">
            <v>34967189.63999998</v>
          </cell>
          <cell r="E1660" t="str">
            <v>SKL_PRZYPIS_WYK</v>
          </cell>
          <cell r="F1660" t="str">
            <v>PROGNOZA</v>
          </cell>
          <cell r="G1660" t="str">
            <v>12</v>
          </cell>
          <cell r="H1660" t="str">
            <v>PSA</v>
          </cell>
          <cell r="I1660" t="str">
            <v>P</v>
          </cell>
        </row>
        <row r="1661">
          <cell r="A1661" t="str">
            <v>IKE</v>
          </cell>
          <cell r="B1661" t="str">
            <v>IKE0</v>
          </cell>
          <cell r="C1661" t="str">
            <v>P</v>
          </cell>
          <cell r="D1661">
            <v>36088061.14225944</v>
          </cell>
          <cell r="E1661" t="str">
            <v>SKL_PRZYPIS_WYK</v>
          </cell>
          <cell r="F1661" t="str">
            <v>PROGNOZA</v>
          </cell>
          <cell r="G1661" t="str">
            <v>12</v>
          </cell>
          <cell r="H1661" t="str">
            <v>PSA</v>
          </cell>
          <cell r="I1661" t="str">
            <v>P</v>
          </cell>
        </row>
        <row r="1662">
          <cell r="A1662" t="str">
            <v>IKE</v>
          </cell>
          <cell r="B1662" t="str">
            <v>IKE0</v>
          </cell>
          <cell r="C1662" t="str">
            <v>N</v>
          </cell>
          <cell r="D1662">
            <v>20608.97</v>
          </cell>
          <cell r="E1662" t="str">
            <v>SKL_PRZYPIS_WYK</v>
          </cell>
          <cell r="F1662" t="str">
            <v>WYK_POP</v>
          </cell>
          <cell r="G1662" t="str">
            <v>02</v>
          </cell>
          <cell r="H1662" t="str">
            <v>PION</v>
          </cell>
          <cell r="I1662" t="str">
            <v>P</v>
          </cell>
        </row>
        <row r="1663">
          <cell r="A1663" t="str">
            <v>IKE</v>
          </cell>
          <cell r="B1663" t="str">
            <v>IKE0</v>
          </cell>
          <cell r="C1663" t="str">
            <v>N</v>
          </cell>
          <cell r="D1663">
            <v>312803.38</v>
          </cell>
          <cell r="E1663" t="str">
            <v>SKL_PRZYPIS_WYK</v>
          </cell>
          <cell r="F1663" t="str">
            <v>WYK_POP</v>
          </cell>
          <cell r="G1663" t="str">
            <v>02</v>
          </cell>
          <cell r="H1663" t="str">
            <v>PKK</v>
          </cell>
          <cell r="I1663" t="str">
            <v>P</v>
          </cell>
        </row>
        <row r="1664">
          <cell r="A1664" t="str">
            <v>IKE</v>
          </cell>
          <cell r="B1664" t="str">
            <v>IKE0</v>
          </cell>
          <cell r="C1664" t="str">
            <v>N</v>
          </cell>
          <cell r="D1664">
            <v>1866071.28</v>
          </cell>
          <cell r="E1664" t="str">
            <v>SKL_PRZYPIS_WYK</v>
          </cell>
          <cell r="F1664" t="str">
            <v>WYK_POP</v>
          </cell>
          <cell r="G1664" t="str">
            <v>02</v>
          </cell>
          <cell r="H1664" t="str">
            <v>POU</v>
          </cell>
          <cell r="I1664" t="str">
            <v>P</v>
          </cell>
        </row>
        <row r="1665">
          <cell r="A1665" t="str">
            <v>IKE</v>
          </cell>
          <cell r="B1665" t="str">
            <v>IKE0</v>
          </cell>
          <cell r="C1665" t="str">
            <v>N</v>
          </cell>
          <cell r="D1665">
            <v>2325383.65</v>
          </cell>
          <cell r="E1665" t="str">
            <v>SKL_PRZYPIS_WYK</v>
          </cell>
          <cell r="F1665" t="str">
            <v>WYK_POP</v>
          </cell>
          <cell r="G1665" t="str">
            <v>02</v>
          </cell>
          <cell r="H1665" t="str">
            <v>PSA</v>
          </cell>
          <cell r="I1665" t="str">
            <v>P</v>
          </cell>
        </row>
        <row r="1666">
          <cell r="A1666" t="str">
            <v>IKE</v>
          </cell>
          <cell r="B1666" t="str">
            <v>IKE0</v>
          </cell>
          <cell r="C1666" t="str">
            <v>P</v>
          </cell>
          <cell r="D1666">
            <v>8182807.72</v>
          </cell>
          <cell r="E1666" t="str">
            <v>SKL_PRZYPIS_WYK</v>
          </cell>
          <cell r="F1666" t="str">
            <v>WYK_POP</v>
          </cell>
          <cell r="G1666" t="str">
            <v>02</v>
          </cell>
          <cell r="H1666" t="str">
            <v>PSA</v>
          </cell>
          <cell r="I1666" t="str">
            <v>P</v>
          </cell>
        </row>
        <row r="1667">
          <cell r="A1667" t="str">
            <v>IKE</v>
          </cell>
          <cell r="B1667" t="str">
            <v>IKE0</v>
          </cell>
          <cell r="C1667" t="str">
            <v>N</v>
          </cell>
          <cell r="D1667">
            <v>36735.38</v>
          </cell>
          <cell r="E1667" t="str">
            <v>SKL_PRZYPIS_WYK</v>
          </cell>
          <cell r="F1667" t="str">
            <v>WYK_POP</v>
          </cell>
          <cell r="G1667" t="str">
            <v>03</v>
          </cell>
          <cell r="H1667" t="str">
            <v>PION</v>
          </cell>
          <cell r="I1667" t="str">
            <v>P</v>
          </cell>
        </row>
        <row r="1668">
          <cell r="A1668" t="str">
            <v>IKE</v>
          </cell>
          <cell r="B1668" t="str">
            <v>IKE0</v>
          </cell>
          <cell r="C1668" t="str">
            <v>N</v>
          </cell>
          <cell r="D1668">
            <v>544648.43</v>
          </cell>
          <cell r="E1668" t="str">
            <v>SKL_PRZYPIS_WYK</v>
          </cell>
          <cell r="F1668" t="str">
            <v>WYK_POP</v>
          </cell>
          <cell r="G1668" t="str">
            <v>03</v>
          </cell>
          <cell r="H1668" t="str">
            <v>PKK</v>
          </cell>
          <cell r="I1668" t="str">
            <v>P</v>
          </cell>
        </row>
        <row r="1669">
          <cell r="A1669" t="str">
            <v>IKE</v>
          </cell>
          <cell r="B1669" t="str">
            <v>IKE0</v>
          </cell>
          <cell r="C1669" t="str">
            <v>N</v>
          </cell>
          <cell r="D1669">
            <v>3245219.26</v>
          </cell>
          <cell r="E1669" t="str">
            <v>SKL_PRZYPIS_WYK</v>
          </cell>
          <cell r="F1669" t="str">
            <v>WYK_POP</v>
          </cell>
          <cell r="G1669" t="str">
            <v>03</v>
          </cell>
          <cell r="H1669" t="str">
            <v>POU</v>
          </cell>
          <cell r="I1669" t="str">
            <v>P</v>
          </cell>
        </row>
        <row r="1670">
          <cell r="A1670" t="str">
            <v>IKE</v>
          </cell>
          <cell r="B1670" t="str">
            <v>IKE0</v>
          </cell>
          <cell r="C1670" t="str">
            <v>N</v>
          </cell>
          <cell r="D1670">
            <v>5354584.57</v>
          </cell>
          <cell r="E1670" t="str">
            <v>SKL_PRZYPIS_WYK</v>
          </cell>
          <cell r="F1670" t="str">
            <v>WYK_POP</v>
          </cell>
          <cell r="G1670" t="str">
            <v>03</v>
          </cell>
          <cell r="H1670" t="str">
            <v>PSA</v>
          </cell>
          <cell r="I1670" t="str">
            <v>P</v>
          </cell>
        </row>
        <row r="1671">
          <cell r="A1671" t="str">
            <v>IKE</v>
          </cell>
          <cell r="B1671" t="str">
            <v>IKE0</v>
          </cell>
          <cell r="C1671" t="str">
            <v>P</v>
          </cell>
          <cell r="D1671">
            <v>12342483.37</v>
          </cell>
          <cell r="E1671" t="str">
            <v>SKL_PRZYPIS_WYK</v>
          </cell>
          <cell r="F1671" t="str">
            <v>WYK_POP</v>
          </cell>
          <cell r="G1671" t="str">
            <v>03</v>
          </cell>
          <cell r="H1671" t="str">
            <v>PSA</v>
          </cell>
          <cell r="I1671" t="str">
            <v>P</v>
          </cell>
        </row>
        <row r="1672">
          <cell r="A1672" t="str">
            <v>IKE</v>
          </cell>
          <cell r="B1672" t="str">
            <v>IKE0</v>
          </cell>
          <cell r="C1672" t="str">
            <v>N</v>
          </cell>
          <cell r="D1672">
            <v>11233.53</v>
          </cell>
          <cell r="E1672" t="str">
            <v>SKL_PRZYPIS_WYK</v>
          </cell>
          <cell r="F1672" t="str">
            <v>WYK_POP</v>
          </cell>
          <cell r="G1672" t="str">
            <v>04</v>
          </cell>
          <cell r="H1672" t="str">
            <v>PION</v>
          </cell>
          <cell r="I1672" t="str">
            <v>P</v>
          </cell>
        </row>
        <row r="1673">
          <cell r="A1673" t="str">
            <v>IKE</v>
          </cell>
          <cell r="B1673" t="str">
            <v>IKE0</v>
          </cell>
          <cell r="C1673" t="str">
            <v>N</v>
          </cell>
          <cell r="D1673">
            <v>688761.58</v>
          </cell>
          <cell r="E1673" t="str">
            <v>SKL_PRZYPIS_WYK</v>
          </cell>
          <cell r="F1673" t="str">
            <v>WYK_POP</v>
          </cell>
          <cell r="G1673" t="str">
            <v>04</v>
          </cell>
          <cell r="H1673" t="str">
            <v>PKK</v>
          </cell>
          <cell r="I1673" t="str">
            <v>P</v>
          </cell>
        </row>
        <row r="1674">
          <cell r="A1674" t="str">
            <v>IKE</v>
          </cell>
          <cell r="B1674" t="str">
            <v>IKE0</v>
          </cell>
          <cell r="C1674" t="str">
            <v>N</v>
          </cell>
          <cell r="D1674">
            <v>4517717.55</v>
          </cell>
          <cell r="E1674" t="str">
            <v>SKL_PRZYPIS_WYK</v>
          </cell>
          <cell r="F1674" t="str">
            <v>WYK_POP</v>
          </cell>
          <cell r="G1674" t="str">
            <v>04</v>
          </cell>
          <cell r="H1674" t="str">
            <v>POU</v>
          </cell>
          <cell r="I1674" t="str">
            <v>P</v>
          </cell>
        </row>
        <row r="1675">
          <cell r="A1675" t="str">
            <v>IKE</v>
          </cell>
          <cell r="B1675" t="str">
            <v>IKE0</v>
          </cell>
          <cell r="C1675" t="str">
            <v>N</v>
          </cell>
          <cell r="D1675">
            <v>7282773.7</v>
          </cell>
          <cell r="E1675" t="str">
            <v>SKL_PRZYPIS_WYK</v>
          </cell>
          <cell r="F1675" t="str">
            <v>WYK_POP</v>
          </cell>
          <cell r="G1675" t="str">
            <v>04</v>
          </cell>
          <cell r="H1675" t="str">
            <v>PSA</v>
          </cell>
          <cell r="I1675" t="str">
            <v>P</v>
          </cell>
        </row>
        <row r="1676">
          <cell r="A1676" t="str">
            <v>IKE</v>
          </cell>
          <cell r="B1676" t="str">
            <v>IKE0</v>
          </cell>
          <cell r="C1676" t="str">
            <v>P</v>
          </cell>
          <cell r="D1676">
            <v>15280481.239999998</v>
          </cell>
          <cell r="E1676" t="str">
            <v>SKL_PRZYPIS_WYK</v>
          </cell>
          <cell r="F1676" t="str">
            <v>WYK_POP</v>
          </cell>
          <cell r="G1676" t="str">
            <v>04</v>
          </cell>
          <cell r="H1676" t="str">
            <v>PSA</v>
          </cell>
          <cell r="I1676" t="str">
            <v>P</v>
          </cell>
        </row>
        <row r="1677">
          <cell r="A1677" t="str">
            <v>IKE</v>
          </cell>
          <cell r="B1677" t="str">
            <v>IKE0</v>
          </cell>
          <cell r="C1677" t="str">
            <v>N</v>
          </cell>
          <cell r="D1677">
            <v>41733.53</v>
          </cell>
          <cell r="E1677" t="str">
            <v>SKL_PRZYPIS_WYK</v>
          </cell>
          <cell r="F1677" t="str">
            <v>WYK_POP</v>
          </cell>
          <cell r="G1677" t="str">
            <v>05</v>
          </cell>
          <cell r="H1677" t="str">
            <v>PION</v>
          </cell>
          <cell r="I1677" t="str">
            <v>P</v>
          </cell>
        </row>
        <row r="1678">
          <cell r="A1678" t="str">
            <v>IKE</v>
          </cell>
          <cell r="B1678" t="str">
            <v>IKE0</v>
          </cell>
          <cell r="C1678" t="str">
            <v>N</v>
          </cell>
          <cell r="D1678">
            <v>908545.16</v>
          </cell>
          <cell r="E1678" t="str">
            <v>SKL_PRZYPIS_WYK</v>
          </cell>
          <cell r="F1678" t="str">
            <v>WYK_POP</v>
          </cell>
          <cell r="G1678" t="str">
            <v>05</v>
          </cell>
          <cell r="H1678" t="str">
            <v>PKK</v>
          </cell>
          <cell r="I1678" t="str">
            <v>P</v>
          </cell>
        </row>
        <row r="1679">
          <cell r="A1679" t="str">
            <v>IKE</v>
          </cell>
          <cell r="B1679" t="str">
            <v>IKE0</v>
          </cell>
          <cell r="C1679" t="str">
            <v>N</v>
          </cell>
          <cell r="D1679">
            <v>5884813.260000001</v>
          </cell>
          <cell r="E1679" t="str">
            <v>SKL_PRZYPIS_WYK</v>
          </cell>
          <cell r="F1679" t="str">
            <v>WYK_POP</v>
          </cell>
          <cell r="G1679" t="str">
            <v>05</v>
          </cell>
          <cell r="H1679" t="str">
            <v>POU</v>
          </cell>
          <cell r="I1679" t="str">
            <v>P</v>
          </cell>
        </row>
        <row r="1680">
          <cell r="A1680" t="str">
            <v>IKE</v>
          </cell>
          <cell r="B1680" t="str">
            <v>IKE0</v>
          </cell>
          <cell r="C1680" t="str">
            <v>N</v>
          </cell>
          <cell r="D1680">
            <v>9386501.850000003</v>
          </cell>
          <cell r="E1680" t="str">
            <v>SKL_PRZYPIS_WYK</v>
          </cell>
          <cell r="F1680" t="str">
            <v>WYK_POP</v>
          </cell>
          <cell r="G1680" t="str">
            <v>05</v>
          </cell>
          <cell r="H1680" t="str">
            <v>PSA</v>
          </cell>
          <cell r="I1680" t="str">
            <v>P</v>
          </cell>
        </row>
        <row r="1681">
          <cell r="A1681" t="str">
            <v>IKE</v>
          </cell>
          <cell r="B1681" t="str">
            <v>IKE0</v>
          </cell>
          <cell r="C1681" t="str">
            <v>P</v>
          </cell>
          <cell r="D1681">
            <v>18529312.759999998</v>
          </cell>
          <cell r="E1681" t="str">
            <v>SKL_PRZYPIS_WYK</v>
          </cell>
          <cell r="F1681" t="str">
            <v>WYK_POP</v>
          </cell>
          <cell r="G1681" t="str">
            <v>05</v>
          </cell>
          <cell r="H1681" t="str">
            <v>PSA</v>
          </cell>
          <cell r="I1681" t="str">
            <v>P</v>
          </cell>
        </row>
        <row r="1682">
          <cell r="A1682" t="str">
            <v>IKE</v>
          </cell>
          <cell r="B1682" t="str">
            <v>IKE0</v>
          </cell>
          <cell r="C1682" t="str">
            <v>N</v>
          </cell>
          <cell r="D1682">
            <v>47978.51</v>
          </cell>
          <cell r="E1682" t="str">
            <v>SKL_PRZYPIS_WYK</v>
          </cell>
          <cell r="F1682" t="str">
            <v>WYK_POP</v>
          </cell>
          <cell r="G1682" t="str">
            <v>06</v>
          </cell>
          <cell r="H1682" t="str">
            <v>PION</v>
          </cell>
          <cell r="I1682" t="str">
            <v>P</v>
          </cell>
        </row>
        <row r="1683">
          <cell r="A1683" t="str">
            <v>IKE</v>
          </cell>
          <cell r="B1683" t="str">
            <v>IKE0</v>
          </cell>
          <cell r="C1683" t="str">
            <v>N</v>
          </cell>
          <cell r="D1683">
            <v>1154602.24</v>
          </cell>
          <cell r="E1683" t="str">
            <v>SKL_PRZYPIS_WYK</v>
          </cell>
          <cell r="F1683" t="str">
            <v>WYK_POP</v>
          </cell>
          <cell r="G1683" t="str">
            <v>06</v>
          </cell>
          <cell r="H1683" t="str">
            <v>PKK</v>
          </cell>
          <cell r="I1683" t="str">
            <v>P</v>
          </cell>
        </row>
        <row r="1684">
          <cell r="A1684" t="str">
            <v>IKE</v>
          </cell>
          <cell r="B1684" t="str">
            <v>IKE0</v>
          </cell>
          <cell r="C1684" t="str">
            <v>N</v>
          </cell>
          <cell r="D1684">
            <v>7551924.100000001</v>
          </cell>
          <cell r="E1684" t="str">
            <v>SKL_PRZYPIS_WYK</v>
          </cell>
          <cell r="F1684" t="str">
            <v>WYK_POP</v>
          </cell>
          <cell r="G1684" t="str">
            <v>06</v>
          </cell>
          <cell r="H1684" t="str">
            <v>POU</v>
          </cell>
          <cell r="I1684" t="str">
            <v>P</v>
          </cell>
        </row>
        <row r="1685">
          <cell r="A1685" t="str">
            <v>IKE</v>
          </cell>
          <cell r="B1685" t="str">
            <v>IKE0</v>
          </cell>
          <cell r="C1685" t="str">
            <v>N</v>
          </cell>
          <cell r="D1685">
            <v>12406321.69</v>
          </cell>
          <cell r="E1685" t="str">
            <v>SKL_PRZYPIS_WYK</v>
          </cell>
          <cell r="F1685" t="str">
            <v>WYK_POP</v>
          </cell>
          <cell r="G1685" t="str">
            <v>06</v>
          </cell>
          <cell r="H1685" t="str">
            <v>PSA</v>
          </cell>
          <cell r="I1685" t="str">
            <v>P</v>
          </cell>
        </row>
        <row r="1686">
          <cell r="A1686" t="str">
            <v>IKE</v>
          </cell>
          <cell r="B1686" t="str">
            <v>IKE0</v>
          </cell>
          <cell r="C1686" t="str">
            <v>P</v>
          </cell>
          <cell r="D1686">
            <v>20989691.73</v>
          </cell>
          <cell r="E1686" t="str">
            <v>SKL_PRZYPIS_WYK</v>
          </cell>
          <cell r="F1686" t="str">
            <v>WYK_POP</v>
          </cell>
          <cell r="G1686" t="str">
            <v>06</v>
          </cell>
          <cell r="H1686" t="str">
            <v>PSA</v>
          </cell>
          <cell r="I1686" t="str">
            <v>P</v>
          </cell>
        </row>
        <row r="1687">
          <cell r="A1687" t="str">
            <v>IKE</v>
          </cell>
          <cell r="B1687" t="str">
            <v>IKE0</v>
          </cell>
          <cell r="C1687" t="str">
            <v>N</v>
          </cell>
          <cell r="D1687">
            <v>92048.3</v>
          </cell>
          <cell r="E1687" t="str">
            <v>SKL_PRZYPIS_WYK</v>
          </cell>
          <cell r="F1687" t="str">
            <v>WYK_POP</v>
          </cell>
          <cell r="G1687" t="str">
            <v>07</v>
          </cell>
          <cell r="H1687" t="str">
            <v>PION</v>
          </cell>
          <cell r="I1687" t="str">
            <v>P</v>
          </cell>
        </row>
        <row r="1688">
          <cell r="A1688" t="str">
            <v>IKE</v>
          </cell>
          <cell r="B1688" t="str">
            <v>IKE0</v>
          </cell>
          <cell r="C1688" t="str">
            <v>N</v>
          </cell>
          <cell r="D1688">
            <v>1362232.39</v>
          </cell>
          <cell r="E1688" t="str">
            <v>SKL_PRZYPIS_WYK</v>
          </cell>
          <cell r="F1688" t="str">
            <v>WYK_POP</v>
          </cell>
          <cell r="G1688" t="str">
            <v>07</v>
          </cell>
          <cell r="H1688" t="str">
            <v>PKK</v>
          </cell>
          <cell r="I1688" t="str">
            <v>P</v>
          </cell>
        </row>
        <row r="1689">
          <cell r="A1689" t="str">
            <v>IKE</v>
          </cell>
          <cell r="B1689" t="str">
            <v>IKE0</v>
          </cell>
          <cell r="C1689" t="str">
            <v>N</v>
          </cell>
          <cell r="D1689">
            <v>9097780.19</v>
          </cell>
          <cell r="E1689" t="str">
            <v>SKL_PRZYPIS_WYK</v>
          </cell>
          <cell r="F1689" t="str">
            <v>WYK_POP</v>
          </cell>
          <cell r="G1689" t="str">
            <v>07</v>
          </cell>
          <cell r="H1689" t="str">
            <v>POU</v>
          </cell>
          <cell r="I1689" t="str">
            <v>P</v>
          </cell>
        </row>
        <row r="1690">
          <cell r="A1690" t="str">
            <v>IKE</v>
          </cell>
          <cell r="B1690" t="str">
            <v>IKE0</v>
          </cell>
          <cell r="C1690" t="str">
            <v>N</v>
          </cell>
          <cell r="D1690">
            <v>15167827.090000004</v>
          </cell>
          <cell r="E1690" t="str">
            <v>SKL_PRZYPIS_WYK</v>
          </cell>
          <cell r="F1690" t="str">
            <v>WYK_POP</v>
          </cell>
          <cell r="G1690" t="str">
            <v>07</v>
          </cell>
          <cell r="H1690" t="str">
            <v>PSA</v>
          </cell>
          <cell r="I1690" t="str">
            <v>P</v>
          </cell>
        </row>
        <row r="1691">
          <cell r="A1691" t="str">
            <v>IKE</v>
          </cell>
          <cell r="B1691" t="str">
            <v>IKE0</v>
          </cell>
          <cell r="C1691" t="str">
            <v>P</v>
          </cell>
          <cell r="D1691">
            <v>23071660.000000004</v>
          </cell>
          <cell r="E1691" t="str">
            <v>SKL_PRZYPIS_WYK</v>
          </cell>
          <cell r="F1691" t="str">
            <v>WYK_POP</v>
          </cell>
          <cell r="G1691" t="str">
            <v>07</v>
          </cell>
          <cell r="H1691" t="str">
            <v>PSA</v>
          </cell>
          <cell r="I1691" t="str">
            <v>P</v>
          </cell>
        </row>
        <row r="1692">
          <cell r="A1692" t="str">
            <v>IKE</v>
          </cell>
          <cell r="B1692" t="str">
            <v>IKE0</v>
          </cell>
          <cell r="C1692" t="str">
            <v>N</v>
          </cell>
          <cell r="D1692">
            <v>113247.66</v>
          </cell>
          <cell r="E1692" t="str">
            <v>SKL_PRZYPIS_WYK</v>
          </cell>
          <cell r="F1692" t="str">
            <v>WYK_POP</v>
          </cell>
          <cell r="G1692" t="str">
            <v>08</v>
          </cell>
          <cell r="H1692" t="str">
            <v>PION</v>
          </cell>
          <cell r="I1692" t="str">
            <v>P</v>
          </cell>
        </row>
        <row r="1693">
          <cell r="A1693" t="str">
            <v>IKE</v>
          </cell>
          <cell r="B1693" t="str">
            <v>IKE0</v>
          </cell>
          <cell r="C1693" t="str">
            <v>N</v>
          </cell>
          <cell r="D1693">
            <v>1470467.6</v>
          </cell>
          <cell r="E1693" t="str">
            <v>SKL_PRZYPIS_WYK</v>
          </cell>
          <cell r="F1693" t="str">
            <v>WYK_POP</v>
          </cell>
          <cell r="G1693" t="str">
            <v>08</v>
          </cell>
          <cell r="H1693" t="str">
            <v>PKK</v>
          </cell>
          <cell r="I1693" t="str">
            <v>P</v>
          </cell>
        </row>
        <row r="1694">
          <cell r="A1694" t="str">
            <v>IKE</v>
          </cell>
          <cell r="B1694" t="str">
            <v>IKE0</v>
          </cell>
          <cell r="C1694" t="str">
            <v>N</v>
          </cell>
          <cell r="D1694">
            <v>10795275.849999998</v>
          </cell>
          <cell r="E1694" t="str">
            <v>SKL_PRZYPIS_WYK</v>
          </cell>
          <cell r="F1694" t="str">
            <v>WYK_POP</v>
          </cell>
          <cell r="G1694" t="str">
            <v>08</v>
          </cell>
          <cell r="H1694" t="str">
            <v>POU</v>
          </cell>
          <cell r="I1694" t="str">
            <v>P</v>
          </cell>
        </row>
        <row r="1695">
          <cell r="A1695" t="str">
            <v>IKE</v>
          </cell>
          <cell r="B1695" t="str">
            <v>IKE0</v>
          </cell>
          <cell r="C1695" t="str">
            <v>N</v>
          </cell>
          <cell r="D1695">
            <v>20377713.479999993</v>
          </cell>
          <cell r="E1695" t="str">
            <v>SKL_PRZYPIS_WYK</v>
          </cell>
          <cell r="F1695" t="str">
            <v>WYK_POP</v>
          </cell>
          <cell r="G1695" t="str">
            <v>08</v>
          </cell>
          <cell r="H1695" t="str">
            <v>PSA</v>
          </cell>
          <cell r="I1695" t="str">
            <v>P</v>
          </cell>
        </row>
        <row r="1696">
          <cell r="A1696" t="str">
            <v>IKE</v>
          </cell>
          <cell r="B1696" t="str">
            <v>IKE0</v>
          </cell>
          <cell r="C1696" t="str">
            <v>P</v>
          </cell>
          <cell r="D1696">
            <v>25988396.279999997</v>
          </cell>
          <cell r="E1696" t="str">
            <v>SKL_PRZYPIS_WYK</v>
          </cell>
          <cell r="F1696" t="str">
            <v>WYK_POP</v>
          </cell>
          <cell r="G1696" t="str">
            <v>08</v>
          </cell>
          <cell r="H1696" t="str">
            <v>PSA</v>
          </cell>
          <cell r="I1696" t="str">
            <v>P</v>
          </cell>
        </row>
        <row r="1697">
          <cell r="A1697" t="str">
            <v>IKE</v>
          </cell>
          <cell r="B1697" t="str">
            <v>IKE0</v>
          </cell>
          <cell r="C1697" t="str">
            <v>N</v>
          </cell>
          <cell r="D1697">
            <v>98039.4</v>
          </cell>
          <cell r="E1697" t="str">
            <v>SKL_PRZYPIS_WYK</v>
          </cell>
          <cell r="F1697" t="str">
            <v>WYK_POP</v>
          </cell>
          <cell r="G1697" t="str">
            <v>09</v>
          </cell>
          <cell r="H1697" t="str">
            <v>PION</v>
          </cell>
          <cell r="I1697" t="str">
            <v>P</v>
          </cell>
        </row>
        <row r="1698">
          <cell r="A1698" t="str">
            <v>IKE</v>
          </cell>
          <cell r="B1698" t="str">
            <v>IKE0</v>
          </cell>
          <cell r="C1698" t="str">
            <v>N</v>
          </cell>
          <cell r="D1698">
            <v>1486482.87</v>
          </cell>
          <cell r="E1698" t="str">
            <v>SKL_PRZYPIS_WYK</v>
          </cell>
          <cell r="F1698" t="str">
            <v>WYK_POP</v>
          </cell>
          <cell r="G1698" t="str">
            <v>09</v>
          </cell>
          <cell r="H1698" t="str">
            <v>PKK</v>
          </cell>
          <cell r="I1698" t="str">
            <v>P</v>
          </cell>
        </row>
        <row r="1699">
          <cell r="A1699" t="str">
            <v>IKE</v>
          </cell>
          <cell r="B1699" t="str">
            <v>IKE0</v>
          </cell>
          <cell r="C1699" t="str">
            <v>N</v>
          </cell>
          <cell r="D1699">
            <v>12728795.809999999</v>
          </cell>
          <cell r="E1699" t="str">
            <v>SKL_PRZYPIS_WYK</v>
          </cell>
          <cell r="F1699" t="str">
            <v>WYK_POP</v>
          </cell>
          <cell r="G1699" t="str">
            <v>09</v>
          </cell>
          <cell r="H1699" t="str">
            <v>POU</v>
          </cell>
          <cell r="I1699" t="str">
            <v>P</v>
          </cell>
        </row>
        <row r="1700">
          <cell r="A1700" t="str">
            <v>IKE</v>
          </cell>
          <cell r="B1700" t="str">
            <v>IKE0</v>
          </cell>
          <cell r="C1700" t="str">
            <v>N</v>
          </cell>
          <cell r="D1700">
            <v>24653332.179999996</v>
          </cell>
          <cell r="E1700" t="str">
            <v>SKL_PRZYPIS_WYK</v>
          </cell>
          <cell r="F1700" t="str">
            <v>WYK_POP</v>
          </cell>
          <cell r="G1700" t="str">
            <v>09</v>
          </cell>
          <cell r="H1700" t="str">
            <v>PSA</v>
          </cell>
          <cell r="I1700" t="str">
            <v>P</v>
          </cell>
        </row>
        <row r="1701">
          <cell r="A1701" t="str">
            <v>IKE</v>
          </cell>
          <cell r="B1701" t="str">
            <v>IKE0</v>
          </cell>
          <cell r="C1701" t="str">
            <v>P</v>
          </cell>
          <cell r="D1701">
            <v>28422152.790000003</v>
          </cell>
          <cell r="E1701" t="str">
            <v>SKL_PRZYPIS_WYK</v>
          </cell>
          <cell r="F1701" t="str">
            <v>WYK_POP</v>
          </cell>
          <cell r="G1701" t="str">
            <v>09</v>
          </cell>
          <cell r="H1701" t="str">
            <v>PSA</v>
          </cell>
          <cell r="I1701" t="str">
            <v>P</v>
          </cell>
        </row>
        <row r="1702">
          <cell r="A1702" t="str">
            <v>IKE</v>
          </cell>
          <cell r="B1702" t="str">
            <v>IKE0</v>
          </cell>
          <cell r="C1702" t="str">
            <v>N</v>
          </cell>
          <cell r="D1702">
            <v>36735.38</v>
          </cell>
          <cell r="E1702" t="str">
            <v>SKL_ROCZNA_WYK</v>
          </cell>
          <cell r="F1702" t="str">
            <v>WYK_POP</v>
          </cell>
          <cell r="G1702" t="str">
            <v>03</v>
          </cell>
          <cell r="H1702" t="str">
            <v>PION</v>
          </cell>
          <cell r="I1702" t="str">
            <v>P</v>
          </cell>
        </row>
        <row r="1703">
          <cell r="A1703" t="str">
            <v>IKE</v>
          </cell>
          <cell r="B1703" t="str">
            <v>IKE0</v>
          </cell>
          <cell r="C1703" t="str">
            <v>N</v>
          </cell>
          <cell r="D1703">
            <v>549776.18</v>
          </cell>
          <cell r="E1703" t="str">
            <v>SKL_ROCZNA_WYK</v>
          </cell>
          <cell r="F1703" t="str">
            <v>WYK_POP</v>
          </cell>
          <cell r="G1703" t="str">
            <v>03</v>
          </cell>
          <cell r="H1703" t="str">
            <v>PKK</v>
          </cell>
          <cell r="I1703" t="str">
            <v>P</v>
          </cell>
        </row>
        <row r="1704">
          <cell r="A1704" t="str">
            <v>IKE</v>
          </cell>
          <cell r="B1704" t="str">
            <v>IKE0</v>
          </cell>
          <cell r="C1704" t="str">
            <v>N</v>
          </cell>
          <cell r="D1704">
            <v>3254856.67</v>
          </cell>
          <cell r="E1704" t="str">
            <v>SKL_ROCZNA_WYK</v>
          </cell>
          <cell r="F1704" t="str">
            <v>WYK_POP</v>
          </cell>
          <cell r="G1704" t="str">
            <v>03</v>
          </cell>
          <cell r="H1704" t="str">
            <v>POU</v>
          </cell>
          <cell r="I1704" t="str">
            <v>P</v>
          </cell>
        </row>
        <row r="1705">
          <cell r="A1705" t="str">
            <v>IKE</v>
          </cell>
          <cell r="B1705" t="str">
            <v>IKE0</v>
          </cell>
          <cell r="C1705" t="str">
            <v>N</v>
          </cell>
          <cell r="D1705">
            <v>5445656.729999999</v>
          </cell>
          <cell r="E1705" t="str">
            <v>SKL_ROCZNA_WYK</v>
          </cell>
          <cell r="F1705" t="str">
            <v>WYK_POP</v>
          </cell>
          <cell r="G1705" t="str">
            <v>03</v>
          </cell>
          <cell r="H1705" t="str">
            <v>PSA</v>
          </cell>
          <cell r="I1705" t="str">
            <v>P</v>
          </cell>
        </row>
        <row r="1706">
          <cell r="A1706" t="str">
            <v>IKE</v>
          </cell>
          <cell r="B1706" t="str">
            <v>IKE0</v>
          </cell>
          <cell r="C1706" t="str">
            <v>P</v>
          </cell>
          <cell r="D1706">
            <v>87134684.27</v>
          </cell>
          <cell r="E1706" t="str">
            <v>SKL_ROCZNA_WYK</v>
          </cell>
          <cell r="F1706" t="str">
            <v>WYK_POP</v>
          </cell>
          <cell r="G1706" t="str">
            <v>03</v>
          </cell>
          <cell r="H1706" t="str">
            <v>PSA</v>
          </cell>
          <cell r="I1706" t="str">
            <v>P</v>
          </cell>
        </row>
        <row r="1707">
          <cell r="A1707" t="str">
            <v>IKE</v>
          </cell>
          <cell r="B1707" t="str">
            <v>IKE0</v>
          </cell>
          <cell r="C1707" t="str">
            <v>N</v>
          </cell>
          <cell r="D1707">
            <v>11233.53</v>
          </cell>
          <cell r="E1707" t="str">
            <v>SKL_ROCZNA_WYK</v>
          </cell>
          <cell r="F1707" t="str">
            <v>WYK_POP</v>
          </cell>
          <cell r="G1707" t="str">
            <v>04</v>
          </cell>
          <cell r="H1707" t="str">
            <v>PION</v>
          </cell>
          <cell r="I1707" t="str">
            <v>P</v>
          </cell>
        </row>
        <row r="1708">
          <cell r="A1708" t="str">
            <v>IKE</v>
          </cell>
          <cell r="B1708" t="str">
            <v>IKE0</v>
          </cell>
          <cell r="C1708" t="str">
            <v>N</v>
          </cell>
          <cell r="D1708">
            <v>699504.95</v>
          </cell>
          <cell r="E1708" t="str">
            <v>SKL_ROCZNA_WYK</v>
          </cell>
          <cell r="F1708" t="str">
            <v>WYK_POP</v>
          </cell>
          <cell r="G1708" t="str">
            <v>04</v>
          </cell>
          <cell r="H1708" t="str">
            <v>PKK</v>
          </cell>
          <cell r="I1708" t="str">
            <v>P</v>
          </cell>
        </row>
        <row r="1709">
          <cell r="A1709" t="str">
            <v>IKE</v>
          </cell>
          <cell r="B1709" t="str">
            <v>IKE0</v>
          </cell>
          <cell r="C1709" t="str">
            <v>N</v>
          </cell>
          <cell r="D1709">
            <v>4517658.1</v>
          </cell>
          <cell r="E1709" t="str">
            <v>SKL_ROCZNA_WYK</v>
          </cell>
          <cell r="F1709" t="str">
            <v>WYK_POP</v>
          </cell>
          <cell r="G1709" t="str">
            <v>04</v>
          </cell>
          <cell r="H1709" t="str">
            <v>POU</v>
          </cell>
          <cell r="I1709" t="str">
            <v>P</v>
          </cell>
        </row>
        <row r="1710">
          <cell r="A1710" t="str">
            <v>IKE</v>
          </cell>
          <cell r="B1710" t="str">
            <v>IKE0</v>
          </cell>
          <cell r="C1710" t="str">
            <v>N</v>
          </cell>
          <cell r="D1710">
            <v>7304200.820000001</v>
          </cell>
          <cell r="E1710" t="str">
            <v>SKL_ROCZNA_WYK</v>
          </cell>
          <cell r="F1710" t="str">
            <v>WYK_POP</v>
          </cell>
          <cell r="G1710" t="str">
            <v>04</v>
          </cell>
          <cell r="H1710" t="str">
            <v>PSA</v>
          </cell>
          <cell r="I1710" t="str">
            <v>P</v>
          </cell>
        </row>
        <row r="1711">
          <cell r="A1711" t="str">
            <v>IKE</v>
          </cell>
          <cell r="B1711" t="str">
            <v>IKE0</v>
          </cell>
          <cell r="C1711" t="str">
            <v>P</v>
          </cell>
          <cell r="D1711">
            <v>82653912.46000001</v>
          </cell>
          <cell r="E1711" t="str">
            <v>SKL_ROCZNA_WYK</v>
          </cell>
          <cell r="F1711" t="str">
            <v>WYK_POP</v>
          </cell>
          <cell r="G1711" t="str">
            <v>04</v>
          </cell>
          <cell r="H1711" t="str">
            <v>PSA</v>
          </cell>
          <cell r="I1711" t="str">
            <v>P</v>
          </cell>
        </row>
        <row r="1712">
          <cell r="A1712" t="str">
            <v>IKE</v>
          </cell>
          <cell r="B1712" t="str">
            <v>IKE0</v>
          </cell>
          <cell r="C1712" t="str">
            <v>N</v>
          </cell>
          <cell r="D1712">
            <v>41733.53</v>
          </cell>
          <cell r="E1712" t="str">
            <v>SKL_ROCZNA_WYK</v>
          </cell>
          <cell r="F1712" t="str">
            <v>WYK_POP</v>
          </cell>
          <cell r="G1712" t="str">
            <v>05</v>
          </cell>
          <cell r="H1712" t="str">
            <v>PION</v>
          </cell>
          <cell r="I1712" t="str">
            <v>P</v>
          </cell>
        </row>
        <row r="1713">
          <cell r="A1713" t="str">
            <v>IKE</v>
          </cell>
          <cell r="B1713" t="str">
            <v>IKE0</v>
          </cell>
          <cell r="C1713" t="str">
            <v>N</v>
          </cell>
          <cell r="D1713">
            <v>919547.76</v>
          </cell>
          <cell r="E1713" t="str">
            <v>SKL_ROCZNA_WYK</v>
          </cell>
          <cell r="F1713" t="str">
            <v>WYK_POP</v>
          </cell>
          <cell r="G1713" t="str">
            <v>05</v>
          </cell>
          <cell r="H1713" t="str">
            <v>PKK</v>
          </cell>
          <cell r="I1713" t="str">
            <v>P</v>
          </cell>
        </row>
        <row r="1714">
          <cell r="A1714" t="str">
            <v>IKE</v>
          </cell>
          <cell r="B1714" t="str">
            <v>IKE0</v>
          </cell>
          <cell r="C1714" t="str">
            <v>N</v>
          </cell>
          <cell r="D1714">
            <v>5891169.42</v>
          </cell>
          <cell r="E1714" t="str">
            <v>SKL_ROCZNA_WYK</v>
          </cell>
          <cell r="F1714" t="str">
            <v>WYK_POP</v>
          </cell>
          <cell r="G1714" t="str">
            <v>05</v>
          </cell>
          <cell r="H1714" t="str">
            <v>POU</v>
          </cell>
          <cell r="I1714" t="str">
            <v>P</v>
          </cell>
        </row>
        <row r="1715">
          <cell r="A1715" t="str">
            <v>IKE</v>
          </cell>
          <cell r="B1715" t="str">
            <v>IKE0</v>
          </cell>
          <cell r="C1715" t="str">
            <v>N</v>
          </cell>
          <cell r="D1715">
            <v>9398126.570000002</v>
          </cell>
          <cell r="E1715" t="str">
            <v>SKL_ROCZNA_WYK</v>
          </cell>
          <cell r="F1715" t="str">
            <v>WYK_POP</v>
          </cell>
          <cell r="G1715" t="str">
            <v>05</v>
          </cell>
          <cell r="H1715" t="str">
            <v>PSA</v>
          </cell>
          <cell r="I1715" t="str">
            <v>P</v>
          </cell>
        </row>
        <row r="1716">
          <cell r="A1716" t="str">
            <v>IKE</v>
          </cell>
          <cell r="B1716" t="str">
            <v>IKE0</v>
          </cell>
          <cell r="C1716" t="str">
            <v>P</v>
          </cell>
          <cell r="D1716">
            <v>77120432.61000001</v>
          </cell>
          <cell r="E1716" t="str">
            <v>SKL_ROCZNA_WYK</v>
          </cell>
          <cell r="F1716" t="str">
            <v>WYK_POP</v>
          </cell>
          <cell r="G1716" t="str">
            <v>05</v>
          </cell>
          <cell r="H1716" t="str">
            <v>PSA</v>
          </cell>
          <cell r="I1716" t="str">
            <v>P</v>
          </cell>
        </row>
        <row r="1717">
          <cell r="A1717" t="str">
            <v>IKE</v>
          </cell>
          <cell r="B1717" t="str">
            <v>IKE0</v>
          </cell>
          <cell r="C1717" t="str">
            <v>N</v>
          </cell>
          <cell r="D1717">
            <v>47978.51</v>
          </cell>
          <cell r="E1717" t="str">
            <v>SKL_ROCZNA_WYK</v>
          </cell>
          <cell r="F1717" t="str">
            <v>WYK_POP</v>
          </cell>
          <cell r="G1717" t="str">
            <v>06</v>
          </cell>
          <cell r="H1717" t="str">
            <v>PION</v>
          </cell>
          <cell r="I1717" t="str">
            <v>P</v>
          </cell>
        </row>
        <row r="1718">
          <cell r="A1718" t="str">
            <v>IKE</v>
          </cell>
          <cell r="B1718" t="str">
            <v>IKE0</v>
          </cell>
          <cell r="C1718" t="str">
            <v>N</v>
          </cell>
          <cell r="D1718">
            <v>1167905.54</v>
          </cell>
          <cell r="E1718" t="str">
            <v>SKL_ROCZNA_WYK</v>
          </cell>
          <cell r="F1718" t="str">
            <v>WYK_POP</v>
          </cell>
          <cell r="G1718" t="str">
            <v>06</v>
          </cell>
          <cell r="H1718" t="str">
            <v>PKK</v>
          </cell>
          <cell r="I1718" t="str">
            <v>P</v>
          </cell>
        </row>
        <row r="1719">
          <cell r="A1719" t="str">
            <v>IKE</v>
          </cell>
          <cell r="B1719" t="str">
            <v>IKE0</v>
          </cell>
          <cell r="C1719" t="str">
            <v>N</v>
          </cell>
          <cell r="D1719">
            <v>7559098.29</v>
          </cell>
          <cell r="E1719" t="str">
            <v>SKL_ROCZNA_WYK</v>
          </cell>
          <cell r="F1719" t="str">
            <v>WYK_POP</v>
          </cell>
          <cell r="G1719" t="str">
            <v>06</v>
          </cell>
          <cell r="H1719" t="str">
            <v>POU</v>
          </cell>
          <cell r="I1719" t="str">
            <v>P</v>
          </cell>
        </row>
        <row r="1720">
          <cell r="A1720" t="str">
            <v>IKE</v>
          </cell>
          <cell r="B1720" t="str">
            <v>IKE0</v>
          </cell>
          <cell r="C1720" t="str">
            <v>N</v>
          </cell>
          <cell r="D1720">
            <v>12425895.789999997</v>
          </cell>
          <cell r="E1720" t="str">
            <v>SKL_ROCZNA_WYK</v>
          </cell>
          <cell r="F1720" t="str">
            <v>WYK_POP</v>
          </cell>
          <cell r="G1720" t="str">
            <v>06</v>
          </cell>
          <cell r="H1720" t="str">
            <v>PSA</v>
          </cell>
          <cell r="I1720" t="str">
            <v>P</v>
          </cell>
        </row>
        <row r="1721">
          <cell r="A1721" t="str">
            <v>IKE</v>
          </cell>
          <cell r="B1721" t="str">
            <v>IKE0</v>
          </cell>
          <cell r="C1721" t="str">
            <v>P</v>
          </cell>
          <cell r="D1721">
            <v>72396700.64000002</v>
          </cell>
          <cell r="E1721" t="str">
            <v>SKL_ROCZNA_WYK</v>
          </cell>
          <cell r="F1721" t="str">
            <v>WYK_POP</v>
          </cell>
          <cell r="G1721" t="str">
            <v>06</v>
          </cell>
          <cell r="H1721" t="str">
            <v>PSA</v>
          </cell>
          <cell r="I1721" t="str">
            <v>P</v>
          </cell>
        </row>
        <row r="1722">
          <cell r="A1722" t="str">
            <v>IKE</v>
          </cell>
          <cell r="B1722" t="str">
            <v>IKE0</v>
          </cell>
          <cell r="C1722" t="str">
            <v>N</v>
          </cell>
          <cell r="D1722">
            <v>94581.3</v>
          </cell>
          <cell r="E1722" t="str">
            <v>SKL_ROCZNA_WYK</v>
          </cell>
          <cell r="F1722" t="str">
            <v>WYK_POP</v>
          </cell>
          <cell r="G1722" t="str">
            <v>07</v>
          </cell>
          <cell r="H1722" t="str">
            <v>PION</v>
          </cell>
          <cell r="I1722" t="str">
            <v>P</v>
          </cell>
        </row>
        <row r="1723">
          <cell r="A1723" t="str">
            <v>IKE</v>
          </cell>
          <cell r="B1723" t="str">
            <v>IKE0</v>
          </cell>
          <cell r="C1723" t="str">
            <v>N</v>
          </cell>
          <cell r="D1723">
            <v>1437287.8</v>
          </cell>
          <cell r="E1723" t="str">
            <v>SKL_ROCZNA_WYK</v>
          </cell>
          <cell r="F1723" t="str">
            <v>WYK_POP</v>
          </cell>
          <cell r="G1723" t="str">
            <v>07</v>
          </cell>
          <cell r="H1723" t="str">
            <v>PKK</v>
          </cell>
          <cell r="I1723" t="str">
            <v>P</v>
          </cell>
        </row>
        <row r="1724">
          <cell r="A1724" t="str">
            <v>IKE</v>
          </cell>
          <cell r="B1724" t="str">
            <v>IKE0</v>
          </cell>
          <cell r="C1724" t="str">
            <v>N</v>
          </cell>
          <cell r="D1724">
            <v>9287199.15</v>
          </cell>
          <cell r="E1724" t="str">
            <v>SKL_ROCZNA_WYK</v>
          </cell>
          <cell r="F1724" t="str">
            <v>WYK_POP</v>
          </cell>
          <cell r="G1724" t="str">
            <v>07</v>
          </cell>
          <cell r="H1724" t="str">
            <v>POU</v>
          </cell>
          <cell r="I1724" t="str">
            <v>P</v>
          </cell>
        </row>
        <row r="1725">
          <cell r="A1725" t="str">
            <v>IKE</v>
          </cell>
          <cell r="B1725" t="str">
            <v>IKE0</v>
          </cell>
          <cell r="C1725" t="str">
            <v>N</v>
          </cell>
          <cell r="D1725">
            <v>15270620.06</v>
          </cell>
          <cell r="E1725" t="str">
            <v>SKL_ROCZNA_WYK</v>
          </cell>
          <cell r="F1725" t="str">
            <v>WYK_POP</v>
          </cell>
          <cell r="G1725" t="str">
            <v>07</v>
          </cell>
          <cell r="H1725" t="str">
            <v>PSA</v>
          </cell>
          <cell r="I1725" t="str">
            <v>P</v>
          </cell>
        </row>
        <row r="1726">
          <cell r="A1726" t="str">
            <v>IKE</v>
          </cell>
          <cell r="B1726" t="str">
            <v>IKE0</v>
          </cell>
          <cell r="C1726" t="str">
            <v>P</v>
          </cell>
          <cell r="D1726">
            <v>67122815.94</v>
          </cell>
          <cell r="E1726" t="str">
            <v>SKL_ROCZNA_WYK</v>
          </cell>
          <cell r="F1726" t="str">
            <v>WYK_POP</v>
          </cell>
          <cell r="G1726" t="str">
            <v>07</v>
          </cell>
          <cell r="H1726" t="str">
            <v>PSA</v>
          </cell>
          <cell r="I1726" t="str">
            <v>P</v>
          </cell>
        </row>
        <row r="1727">
          <cell r="A1727" t="str">
            <v>IKE</v>
          </cell>
          <cell r="B1727" t="str">
            <v>IKE0</v>
          </cell>
          <cell r="C1727" t="str">
            <v>N</v>
          </cell>
          <cell r="D1727">
            <v>118680.66</v>
          </cell>
          <cell r="E1727" t="str">
            <v>SKL_ROCZNA_WYK</v>
          </cell>
          <cell r="F1727" t="str">
            <v>WYK_POP</v>
          </cell>
          <cell r="G1727" t="str">
            <v>08</v>
          </cell>
          <cell r="H1727" t="str">
            <v>PION</v>
          </cell>
          <cell r="I1727" t="str">
            <v>P</v>
          </cell>
        </row>
        <row r="1728">
          <cell r="A1728" t="str">
            <v>IKE</v>
          </cell>
          <cell r="B1728" t="str">
            <v>IKE0</v>
          </cell>
          <cell r="C1728" t="str">
            <v>N</v>
          </cell>
          <cell r="D1728">
            <v>1545673.01</v>
          </cell>
          <cell r="E1728" t="str">
            <v>SKL_ROCZNA_WYK</v>
          </cell>
          <cell r="F1728" t="str">
            <v>WYK_POP</v>
          </cell>
          <cell r="G1728" t="str">
            <v>08</v>
          </cell>
          <cell r="H1728" t="str">
            <v>PKK</v>
          </cell>
          <cell r="I1728" t="str">
            <v>P</v>
          </cell>
        </row>
        <row r="1729">
          <cell r="A1729" t="str">
            <v>IKE</v>
          </cell>
          <cell r="B1729" t="str">
            <v>IKE0</v>
          </cell>
          <cell r="C1729" t="str">
            <v>N</v>
          </cell>
          <cell r="D1729">
            <v>10994325.530000001</v>
          </cell>
          <cell r="E1729" t="str">
            <v>SKL_ROCZNA_WYK</v>
          </cell>
          <cell r="F1729" t="str">
            <v>WYK_POP</v>
          </cell>
          <cell r="G1729" t="str">
            <v>08</v>
          </cell>
          <cell r="H1729" t="str">
            <v>POU</v>
          </cell>
          <cell r="I1729" t="str">
            <v>P</v>
          </cell>
        </row>
        <row r="1730">
          <cell r="A1730" t="str">
            <v>IKE</v>
          </cell>
          <cell r="B1730" t="str">
            <v>IKE0</v>
          </cell>
          <cell r="C1730" t="str">
            <v>N</v>
          </cell>
          <cell r="D1730">
            <v>20546060.56</v>
          </cell>
          <cell r="E1730" t="str">
            <v>SKL_ROCZNA_WYK</v>
          </cell>
          <cell r="F1730" t="str">
            <v>WYK_POP</v>
          </cell>
          <cell r="G1730" t="str">
            <v>08</v>
          </cell>
          <cell r="H1730" t="str">
            <v>PSA</v>
          </cell>
          <cell r="I1730" t="str">
            <v>P</v>
          </cell>
        </row>
        <row r="1731">
          <cell r="A1731" t="str">
            <v>IKE</v>
          </cell>
          <cell r="B1731" t="str">
            <v>IKE0</v>
          </cell>
          <cell r="C1731" t="str">
            <v>P</v>
          </cell>
          <cell r="D1731">
            <v>61512960.010000005</v>
          </cell>
          <cell r="E1731" t="str">
            <v>SKL_ROCZNA_WYK</v>
          </cell>
          <cell r="F1731" t="str">
            <v>WYK_POP</v>
          </cell>
          <cell r="G1731" t="str">
            <v>08</v>
          </cell>
          <cell r="H1731" t="str">
            <v>PSA</v>
          </cell>
          <cell r="I1731" t="str">
            <v>P</v>
          </cell>
        </row>
        <row r="1732">
          <cell r="A1732" t="str">
            <v>IKE</v>
          </cell>
          <cell r="B1732" t="str">
            <v>IKE0</v>
          </cell>
          <cell r="C1732" t="str">
            <v>N</v>
          </cell>
          <cell r="D1732">
            <v>102572.4</v>
          </cell>
          <cell r="E1732" t="str">
            <v>SKL_ROCZNA_WYK</v>
          </cell>
          <cell r="F1732" t="str">
            <v>WYK_POP</v>
          </cell>
          <cell r="G1732" t="str">
            <v>09</v>
          </cell>
          <cell r="H1732" t="str">
            <v>PION</v>
          </cell>
          <cell r="I1732" t="str">
            <v>P</v>
          </cell>
        </row>
        <row r="1733">
          <cell r="A1733" t="str">
            <v>IKE</v>
          </cell>
          <cell r="B1733" t="str">
            <v>IKE0</v>
          </cell>
          <cell r="C1733" t="str">
            <v>N</v>
          </cell>
          <cell r="D1733">
            <v>1564210.63</v>
          </cell>
          <cell r="E1733" t="str">
            <v>SKL_ROCZNA_WYK</v>
          </cell>
          <cell r="F1733" t="str">
            <v>WYK_POP</v>
          </cell>
          <cell r="G1733" t="str">
            <v>09</v>
          </cell>
          <cell r="H1733" t="str">
            <v>PKK</v>
          </cell>
          <cell r="I1733" t="str">
            <v>P</v>
          </cell>
        </row>
        <row r="1734">
          <cell r="A1734" t="str">
            <v>IKE</v>
          </cell>
          <cell r="B1734" t="str">
            <v>IKE0</v>
          </cell>
          <cell r="C1734" t="str">
            <v>N</v>
          </cell>
          <cell r="D1734">
            <v>12954763.67</v>
          </cell>
          <cell r="E1734" t="str">
            <v>SKL_ROCZNA_WYK</v>
          </cell>
          <cell r="F1734" t="str">
            <v>WYK_POP</v>
          </cell>
          <cell r="G1734" t="str">
            <v>09</v>
          </cell>
          <cell r="H1734" t="str">
            <v>POU</v>
          </cell>
          <cell r="I1734" t="str">
            <v>P</v>
          </cell>
        </row>
        <row r="1735">
          <cell r="A1735" t="str">
            <v>IKE</v>
          </cell>
          <cell r="B1735" t="str">
            <v>IKE0</v>
          </cell>
          <cell r="C1735" t="str">
            <v>N</v>
          </cell>
          <cell r="D1735">
            <v>24860025.120000005</v>
          </cell>
          <cell r="E1735" t="str">
            <v>SKL_ROCZNA_WYK</v>
          </cell>
          <cell r="F1735" t="str">
            <v>WYK_POP</v>
          </cell>
          <cell r="G1735" t="str">
            <v>09</v>
          </cell>
          <cell r="H1735" t="str">
            <v>PSA</v>
          </cell>
          <cell r="I1735" t="str">
            <v>P</v>
          </cell>
        </row>
        <row r="1736">
          <cell r="A1736" t="str">
            <v>IKE</v>
          </cell>
          <cell r="B1736" t="str">
            <v>IKE0</v>
          </cell>
          <cell r="C1736" t="str">
            <v>P</v>
          </cell>
          <cell r="D1736">
            <v>55813578.150000006</v>
          </cell>
          <cell r="E1736" t="str">
            <v>SKL_ROCZNA_WYK</v>
          </cell>
          <cell r="F1736" t="str">
            <v>WYK_POP</v>
          </cell>
          <cell r="G1736" t="str">
            <v>09</v>
          </cell>
          <cell r="H1736" t="str">
            <v>PSA</v>
          </cell>
          <cell r="I1736" t="str">
            <v>P</v>
          </cell>
        </row>
        <row r="1737">
          <cell r="A1737" t="str">
            <v>IKE</v>
          </cell>
          <cell r="B1737" t="str">
            <v>IKE5</v>
          </cell>
          <cell r="C1737" t="str">
            <v>P</v>
          </cell>
          <cell r="D1737">
            <v>144657.59257142857</v>
          </cell>
          <cell r="E1737" t="str">
            <v>L_UBEZP</v>
          </cell>
          <cell r="F1737" t="str">
            <v>PLAN</v>
          </cell>
          <cell r="G1737" t="str">
            <v>01</v>
          </cell>
          <cell r="H1737" t="str">
            <v>PSA</v>
          </cell>
          <cell r="I1737" t="str">
            <v>P</v>
          </cell>
        </row>
        <row r="1738">
          <cell r="A1738" t="str">
            <v>IKE</v>
          </cell>
          <cell r="B1738" t="str">
            <v>IKE5</v>
          </cell>
          <cell r="C1738" t="str">
            <v>P</v>
          </cell>
          <cell r="D1738">
            <v>143899.3637478857</v>
          </cell>
          <cell r="E1738" t="str">
            <v>L_UBEZP</v>
          </cell>
          <cell r="F1738" t="str">
            <v>PLAN</v>
          </cell>
          <cell r="G1738" t="str">
            <v>02</v>
          </cell>
          <cell r="H1738" t="str">
            <v>PSA</v>
          </cell>
          <cell r="I1738" t="str">
            <v>P</v>
          </cell>
        </row>
        <row r="1739">
          <cell r="A1739" t="str">
            <v>IKE</v>
          </cell>
          <cell r="B1739" t="str">
            <v>IKE5</v>
          </cell>
          <cell r="C1739" t="str">
            <v>P</v>
          </cell>
          <cell r="D1739">
            <v>143008.1349579395</v>
          </cell>
          <cell r="E1739" t="str">
            <v>L_UBEZP</v>
          </cell>
          <cell r="F1739" t="str">
            <v>PLAN</v>
          </cell>
          <cell r="G1739" t="str">
            <v>03</v>
          </cell>
          <cell r="H1739" t="str">
            <v>PSA</v>
          </cell>
          <cell r="I1739" t="str">
            <v>P</v>
          </cell>
        </row>
        <row r="1740">
          <cell r="A1740" t="str">
            <v>IKE</v>
          </cell>
          <cell r="B1740" t="str">
            <v>IKE5</v>
          </cell>
          <cell r="C1740" t="str">
            <v>P</v>
          </cell>
          <cell r="D1740">
            <v>142104.90620158656</v>
          </cell>
          <cell r="E1740" t="str">
            <v>L_UBEZP</v>
          </cell>
          <cell r="F1740" t="str">
            <v>PLAN</v>
          </cell>
          <cell r="G1740" t="str">
            <v>04</v>
          </cell>
          <cell r="H1740" t="str">
            <v>PSA</v>
          </cell>
          <cell r="I1740" t="str">
            <v>P</v>
          </cell>
        </row>
        <row r="1741">
          <cell r="A1741" t="str">
            <v>IKE</v>
          </cell>
          <cell r="B1741" t="str">
            <v>IKE5</v>
          </cell>
          <cell r="C1741" t="str">
            <v>P</v>
          </cell>
          <cell r="D1741">
            <v>141198.67747882355</v>
          </cell>
          <cell r="E1741" t="str">
            <v>L_UBEZP</v>
          </cell>
          <cell r="F1741" t="str">
            <v>PLAN</v>
          </cell>
          <cell r="G1741" t="str">
            <v>05</v>
          </cell>
          <cell r="H1741" t="str">
            <v>PSA</v>
          </cell>
          <cell r="I1741" t="str">
            <v>P</v>
          </cell>
        </row>
        <row r="1742">
          <cell r="A1742" t="str">
            <v>IKE</v>
          </cell>
          <cell r="B1742" t="str">
            <v>IKE5</v>
          </cell>
          <cell r="C1742" t="str">
            <v>P</v>
          </cell>
          <cell r="D1742">
            <v>140302.44878964708</v>
          </cell>
          <cell r="E1742" t="str">
            <v>L_UBEZP</v>
          </cell>
          <cell r="F1742" t="str">
            <v>PLAN</v>
          </cell>
          <cell r="G1742" t="str">
            <v>06</v>
          </cell>
          <cell r="H1742" t="str">
            <v>PSA</v>
          </cell>
          <cell r="I1742" t="str">
            <v>P</v>
          </cell>
        </row>
        <row r="1743">
          <cell r="A1743" t="str">
            <v>IKE</v>
          </cell>
          <cell r="B1743" t="str">
            <v>IKE5</v>
          </cell>
          <cell r="C1743" t="str">
            <v>P</v>
          </cell>
          <cell r="D1743">
            <v>139398.22013405384</v>
          </cell>
          <cell r="E1743" t="str">
            <v>L_UBEZP</v>
          </cell>
          <cell r="F1743" t="str">
            <v>PLAN</v>
          </cell>
          <cell r="G1743" t="str">
            <v>07</v>
          </cell>
          <cell r="H1743" t="str">
            <v>PSA</v>
          </cell>
          <cell r="I1743" t="str">
            <v>P</v>
          </cell>
        </row>
        <row r="1744">
          <cell r="A1744" t="str">
            <v>IKE</v>
          </cell>
          <cell r="B1744" t="str">
            <v>IKE5</v>
          </cell>
          <cell r="C1744" t="str">
            <v>P</v>
          </cell>
          <cell r="D1744">
            <v>138500.99151204043</v>
          </cell>
          <cell r="E1744" t="str">
            <v>L_UBEZP</v>
          </cell>
          <cell r="F1744" t="str">
            <v>PLAN</v>
          </cell>
          <cell r="G1744" t="str">
            <v>08</v>
          </cell>
          <cell r="H1744" t="str">
            <v>PSA</v>
          </cell>
          <cell r="I1744" t="str">
            <v>P</v>
          </cell>
        </row>
        <row r="1745">
          <cell r="A1745" t="str">
            <v>IKE</v>
          </cell>
          <cell r="B1745" t="str">
            <v>IKE5</v>
          </cell>
          <cell r="C1745" t="str">
            <v>P</v>
          </cell>
          <cell r="D1745">
            <v>137598.76292360353</v>
          </cell>
          <cell r="E1745" t="str">
            <v>L_UBEZP</v>
          </cell>
          <cell r="F1745" t="str">
            <v>PLAN</v>
          </cell>
          <cell r="G1745" t="str">
            <v>09</v>
          </cell>
          <cell r="H1745" t="str">
            <v>PSA</v>
          </cell>
          <cell r="I1745" t="str">
            <v>P</v>
          </cell>
        </row>
        <row r="1746">
          <cell r="A1746" t="str">
            <v>IKE</v>
          </cell>
          <cell r="B1746" t="str">
            <v>IKE5</v>
          </cell>
          <cell r="C1746" t="str">
            <v>P</v>
          </cell>
          <cell r="D1746">
            <v>136702.53436873973</v>
          </cell>
          <cell r="E1746" t="str">
            <v>L_UBEZP</v>
          </cell>
          <cell r="F1746" t="str">
            <v>PLAN</v>
          </cell>
          <cell r="G1746" t="str">
            <v>10</v>
          </cell>
          <cell r="H1746" t="str">
            <v>PSA</v>
          </cell>
          <cell r="I1746" t="str">
            <v>P</v>
          </cell>
        </row>
        <row r="1747">
          <cell r="A1747" t="str">
            <v>IKE</v>
          </cell>
          <cell r="B1747" t="str">
            <v>IKE5</v>
          </cell>
          <cell r="C1747" t="str">
            <v>P</v>
          </cell>
          <cell r="D1747">
            <v>135811.3058474457</v>
          </cell>
          <cell r="E1747" t="str">
            <v>L_UBEZP</v>
          </cell>
          <cell r="F1747" t="str">
            <v>PLAN</v>
          </cell>
          <cell r="G1747" t="str">
            <v>11</v>
          </cell>
          <cell r="H1747" t="str">
            <v>PSA</v>
          </cell>
          <cell r="I1747" t="str">
            <v>P</v>
          </cell>
        </row>
        <row r="1748">
          <cell r="A1748" t="str">
            <v>IKE</v>
          </cell>
          <cell r="B1748" t="str">
            <v>IKE5</v>
          </cell>
          <cell r="C1748" t="str">
            <v>P</v>
          </cell>
          <cell r="D1748">
            <v>134925.0773597181</v>
          </cell>
          <cell r="E1748" t="str">
            <v>L_UBEZP</v>
          </cell>
          <cell r="F1748" t="str">
            <v>PLAN</v>
          </cell>
          <cell r="G1748" t="str">
            <v>12</v>
          </cell>
          <cell r="H1748" t="str">
            <v>PSA</v>
          </cell>
          <cell r="I1748" t="str">
            <v>P</v>
          </cell>
        </row>
        <row r="1749">
          <cell r="A1749" t="str">
            <v>IKE</v>
          </cell>
          <cell r="B1749" t="str">
            <v>IKE5</v>
          </cell>
          <cell r="C1749" t="str">
            <v>P</v>
          </cell>
          <cell r="D1749">
            <v>98792.60714285713</v>
          </cell>
          <cell r="E1749" t="str">
            <v>L_UBEZP</v>
          </cell>
          <cell r="F1749" t="str">
            <v>PROGNOZA</v>
          </cell>
          <cell r="G1749" t="str">
            <v>10</v>
          </cell>
          <cell r="H1749" t="str">
            <v>PSA</v>
          </cell>
          <cell r="I1749" t="str">
            <v>P</v>
          </cell>
        </row>
        <row r="1750">
          <cell r="A1750" t="str">
            <v>IKE</v>
          </cell>
          <cell r="B1750" t="str">
            <v>IKE5</v>
          </cell>
          <cell r="C1750" t="str">
            <v>P</v>
          </cell>
          <cell r="D1750">
            <v>98243.71428571428</v>
          </cell>
          <cell r="E1750" t="str">
            <v>L_UBEZP</v>
          </cell>
          <cell r="F1750" t="str">
            <v>PROGNOZA</v>
          </cell>
          <cell r="G1750" t="str">
            <v>11</v>
          </cell>
          <cell r="H1750" t="str">
            <v>PSA</v>
          </cell>
          <cell r="I1750" t="str">
            <v>P</v>
          </cell>
        </row>
        <row r="1751">
          <cell r="A1751" t="str">
            <v>IKE</v>
          </cell>
          <cell r="B1751" t="str">
            <v>IKE5</v>
          </cell>
          <cell r="C1751" t="str">
            <v>P</v>
          </cell>
          <cell r="D1751">
            <v>97949.82142857142</v>
          </cell>
          <cell r="E1751" t="str">
            <v>L_UBEZP</v>
          </cell>
          <cell r="F1751" t="str">
            <v>PROGNOZA</v>
          </cell>
          <cell r="G1751" t="str">
            <v>12</v>
          </cell>
          <cell r="H1751" t="str">
            <v>PSA</v>
          </cell>
          <cell r="I1751" t="str">
            <v>P</v>
          </cell>
        </row>
        <row r="1752">
          <cell r="A1752" t="str">
            <v>IKE</v>
          </cell>
          <cell r="B1752" t="str">
            <v>IKE5</v>
          </cell>
          <cell r="C1752" t="str">
            <v>N</v>
          </cell>
          <cell r="D1752">
            <v>1552</v>
          </cell>
          <cell r="E1752" t="str">
            <v>L_UBEZP</v>
          </cell>
          <cell r="F1752" t="str">
            <v>WYK_POP</v>
          </cell>
          <cell r="G1752" t="str">
            <v>02</v>
          </cell>
          <cell r="H1752" t="str">
            <v>PION</v>
          </cell>
          <cell r="I1752" t="str">
            <v>P</v>
          </cell>
        </row>
        <row r="1753">
          <cell r="A1753" t="str">
            <v>IKE</v>
          </cell>
          <cell r="B1753" t="str">
            <v>IKE5</v>
          </cell>
          <cell r="C1753" t="str">
            <v>N</v>
          </cell>
          <cell r="D1753">
            <v>34461</v>
          </cell>
          <cell r="E1753" t="str">
            <v>L_UBEZP</v>
          </cell>
          <cell r="F1753" t="str">
            <v>WYK_POP</v>
          </cell>
          <cell r="G1753" t="str">
            <v>02</v>
          </cell>
          <cell r="H1753" t="str">
            <v>PKK</v>
          </cell>
          <cell r="I1753" t="str">
            <v>P</v>
          </cell>
        </row>
        <row r="1754">
          <cell r="A1754" t="str">
            <v>IKE</v>
          </cell>
          <cell r="B1754" t="str">
            <v>IKE5</v>
          </cell>
          <cell r="C1754" t="str">
            <v>N</v>
          </cell>
          <cell r="D1754">
            <v>17677</v>
          </cell>
          <cell r="E1754" t="str">
            <v>L_UBEZP</v>
          </cell>
          <cell r="F1754" t="str">
            <v>WYK_POP</v>
          </cell>
          <cell r="G1754" t="str">
            <v>02</v>
          </cell>
          <cell r="H1754" t="str">
            <v>POU</v>
          </cell>
          <cell r="I1754" t="str">
            <v>P</v>
          </cell>
        </row>
        <row r="1755">
          <cell r="A1755" t="str">
            <v>IKE</v>
          </cell>
          <cell r="B1755" t="str">
            <v>IKE5</v>
          </cell>
          <cell r="C1755" t="str">
            <v>N</v>
          </cell>
          <cell r="D1755">
            <v>19848</v>
          </cell>
          <cell r="E1755" t="str">
            <v>L_UBEZP</v>
          </cell>
          <cell r="F1755" t="str">
            <v>WYK_POP</v>
          </cell>
          <cell r="G1755" t="str">
            <v>02</v>
          </cell>
          <cell r="H1755" t="str">
            <v>PSA</v>
          </cell>
          <cell r="I1755" t="str">
            <v>P</v>
          </cell>
        </row>
        <row r="1756">
          <cell r="A1756" t="str">
            <v>IKE</v>
          </cell>
          <cell r="B1756" t="str">
            <v>IKE5</v>
          </cell>
          <cell r="C1756" t="str">
            <v>P</v>
          </cell>
          <cell r="D1756">
            <v>101316</v>
          </cell>
          <cell r="E1756" t="str">
            <v>L_UBEZP</v>
          </cell>
          <cell r="F1756" t="str">
            <v>WYK_POP</v>
          </cell>
          <cell r="G1756" t="str">
            <v>02</v>
          </cell>
          <cell r="H1756" t="str">
            <v>PSA</v>
          </cell>
          <cell r="I1756" t="str">
            <v>P</v>
          </cell>
        </row>
        <row r="1757">
          <cell r="A1757" t="str">
            <v>IKE</v>
          </cell>
          <cell r="B1757" t="str">
            <v>IKE5</v>
          </cell>
          <cell r="C1757" t="str">
            <v>N</v>
          </cell>
          <cell r="D1757">
            <v>482</v>
          </cell>
          <cell r="E1757" t="str">
            <v>L_UBEZP</v>
          </cell>
          <cell r="F1757" t="str">
            <v>WYK_POP</v>
          </cell>
          <cell r="G1757" t="str">
            <v>03</v>
          </cell>
          <cell r="H1757" t="str">
            <v>PION</v>
          </cell>
          <cell r="I1757" t="str">
            <v>P</v>
          </cell>
        </row>
        <row r="1758">
          <cell r="A1758" t="str">
            <v>IKE</v>
          </cell>
          <cell r="B1758" t="str">
            <v>IKE5</v>
          </cell>
          <cell r="C1758" t="str">
            <v>N</v>
          </cell>
          <cell r="D1758">
            <v>52466</v>
          </cell>
          <cell r="E1758" t="str">
            <v>L_UBEZP</v>
          </cell>
          <cell r="F1758" t="str">
            <v>WYK_POP</v>
          </cell>
          <cell r="G1758" t="str">
            <v>03</v>
          </cell>
          <cell r="H1758" t="str">
            <v>PKK</v>
          </cell>
          <cell r="I1758" t="str">
            <v>P</v>
          </cell>
        </row>
        <row r="1759">
          <cell r="A1759" t="str">
            <v>IKE</v>
          </cell>
          <cell r="B1759" t="str">
            <v>IKE5</v>
          </cell>
          <cell r="C1759" t="str">
            <v>N</v>
          </cell>
          <cell r="D1759">
            <v>34179</v>
          </cell>
          <cell r="E1759" t="str">
            <v>L_UBEZP</v>
          </cell>
          <cell r="F1759" t="str">
            <v>WYK_POP</v>
          </cell>
          <cell r="G1759" t="str">
            <v>03</v>
          </cell>
          <cell r="H1759" t="str">
            <v>POU</v>
          </cell>
          <cell r="I1759" t="str">
            <v>P</v>
          </cell>
        </row>
        <row r="1760">
          <cell r="A1760" t="str">
            <v>IKE</v>
          </cell>
          <cell r="B1760" t="str">
            <v>IKE5</v>
          </cell>
          <cell r="C1760" t="str">
            <v>N</v>
          </cell>
          <cell r="D1760">
            <v>26497</v>
          </cell>
          <cell r="E1760" t="str">
            <v>L_UBEZP</v>
          </cell>
          <cell r="F1760" t="str">
            <v>WYK_POP</v>
          </cell>
          <cell r="G1760" t="str">
            <v>03</v>
          </cell>
          <cell r="H1760" t="str">
            <v>PSA</v>
          </cell>
          <cell r="I1760" t="str">
            <v>P</v>
          </cell>
        </row>
        <row r="1761">
          <cell r="A1761" t="str">
            <v>IKE</v>
          </cell>
          <cell r="B1761" t="str">
            <v>IKE5</v>
          </cell>
          <cell r="C1761" t="str">
            <v>P</v>
          </cell>
          <cell r="D1761">
            <v>101674</v>
          </cell>
          <cell r="E1761" t="str">
            <v>L_UBEZP</v>
          </cell>
          <cell r="F1761" t="str">
            <v>WYK_POP</v>
          </cell>
          <cell r="G1761" t="str">
            <v>03</v>
          </cell>
          <cell r="H1761" t="str">
            <v>PSA</v>
          </cell>
          <cell r="I1761" t="str">
            <v>P</v>
          </cell>
        </row>
        <row r="1762">
          <cell r="A1762" t="str">
            <v>IKE</v>
          </cell>
          <cell r="B1762" t="str">
            <v>IKE5</v>
          </cell>
          <cell r="C1762" t="str">
            <v>N</v>
          </cell>
          <cell r="D1762">
            <v>1525</v>
          </cell>
          <cell r="E1762" t="str">
            <v>L_UBEZP</v>
          </cell>
          <cell r="F1762" t="str">
            <v>WYK_POP</v>
          </cell>
          <cell r="G1762" t="str">
            <v>04</v>
          </cell>
          <cell r="H1762" t="str">
            <v>PION</v>
          </cell>
          <cell r="I1762" t="str">
            <v>P</v>
          </cell>
        </row>
        <row r="1763">
          <cell r="A1763" t="str">
            <v>IKE</v>
          </cell>
          <cell r="B1763" t="str">
            <v>IKE5</v>
          </cell>
          <cell r="C1763" t="str">
            <v>N</v>
          </cell>
          <cell r="D1763">
            <v>63841</v>
          </cell>
          <cell r="E1763" t="str">
            <v>L_UBEZP</v>
          </cell>
          <cell r="F1763" t="str">
            <v>WYK_POP</v>
          </cell>
          <cell r="G1763" t="str">
            <v>04</v>
          </cell>
          <cell r="H1763" t="str">
            <v>PKK</v>
          </cell>
          <cell r="I1763" t="str">
            <v>P</v>
          </cell>
        </row>
        <row r="1764">
          <cell r="A1764" t="str">
            <v>IKE</v>
          </cell>
          <cell r="B1764" t="str">
            <v>IKE5</v>
          </cell>
          <cell r="C1764" t="str">
            <v>N</v>
          </cell>
          <cell r="D1764">
            <v>49454</v>
          </cell>
          <cell r="E1764" t="str">
            <v>L_UBEZP</v>
          </cell>
          <cell r="F1764" t="str">
            <v>WYK_POP</v>
          </cell>
          <cell r="G1764" t="str">
            <v>04</v>
          </cell>
          <cell r="H1764" t="str">
            <v>POU</v>
          </cell>
          <cell r="I1764" t="str">
            <v>P</v>
          </cell>
        </row>
        <row r="1765">
          <cell r="A1765" t="str">
            <v>IKE</v>
          </cell>
          <cell r="B1765" t="str">
            <v>IKE5</v>
          </cell>
          <cell r="C1765" t="str">
            <v>N</v>
          </cell>
          <cell r="D1765">
            <v>30402</v>
          </cell>
          <cell r="E1765" t="str">
            <v>L_UBEZP</v>
          </cell>
          <cell r="F1765" t="str">
            <v>WYK_POP</v>
          </cell>
          <cell r="G1765" t="str">
            <v>04</v>
          </cell>
          <cell r="H1765" t="str">
            <v>PSA</v>
          </cell>
          <cell r="I1765" t="str">
            <v>P</v>
          </cell>
        </row>
        <row r="1766">
          <cell r="A1766" t="str">
            <v>IKE</v>
          </cell>
          <cell r="B1766" t="str">
            <v>IKE5</v>
          </cell>
          <cell r="C1766" t="str">
            <v>P</v>
          </cell>
          <cell r="D1766">
            <v>101638</v>
          </cell>
          <cell r="E1766" t="str">
            <v>L_UBEZP</v>
          </cell>
          <cell r="F1766" t="str">
            <v>WYK_POP</v>
          </cell>
          <cell r="G1766" t="str">
            <v>04</v>
          </cell>
          <cell r="H1766" t="str">
            <v>PSA</v>
          </cell>
          <cell r="I1766" t="str">
            <v>P</v>
          </cell>
        </row>
        <row r="1767">
          <cell r="A1767" t="str">
            <v>IKE</v>
          </cell>
          <cell r="B1767" t="str">
            <v>IKE5</v>
          </cell>
          <cell r="C1767" t="str">
            <v>N</v>
          </cell>
          <cell r="D1767">
            <v>1371</v>
          </cell>
          <cell r="E1767" t="str">
            <v>L_UBEZP</v>
          </cell>
          <cell r="F1767" t="str">
            <v>WYK_POP</v>
          </cell>
          <cell r="G1767" t="str">
            <v>05</v>
          </cell>
          <cell r="H1767" t="str">
            <v>PION</v>
          </cell>
          <cell r="I1767" t="str">
            <v>P</v>
          </cell>
        </row>
        <row r="1768">
          <cell r="A1768" t="str">
            <v>IKE</v>
          </cell>
          <cell r="B1768" t="str">
            <v>IKE5</v>
          </cell>
          <cell r="C1768" t="str">
            <v>N</v>
          </cell>
          <cell r="D1768">
            <v>74390</v>
          </cell>
          <cell r="E1768" t="str">
            <v>L_UBEZP</v>
          </cell>
          <cell r="F1768" t="str">
            <v>WYK_POP</v>
          </cell>
          <cell r="G1768" t="str">
            <v>05</v>
          </cell>
          <cell r="H1768" t="str">
            <v>PKK</v>
          </cell>
          <cell r="I1768" t="str">
            <v>P</v>
          </cell>
        </row>
        <row r="1769">
          <cell r="A1769" t="str">
            <v>IKE</v>
          </cell>
          <cell r="B1769" t="str">
            <v>IKE5</v>
          </cell>
          <cell r="C1769" t="str">
            <v>N</v>
          </cell>
          <cell r="D1769">
            <v>64435</v>
          </cell>
          <cell r="E1769" t="str">
            <v>L_UBEZP</v>
          </cell>
          <cell r="F1769" t="str">
            <v>WYK_POP</v>
          </cell>
          <cell r="G1769" t="str">
            <v>05</v>
          </cell>
          <cell r="H1769" t="str">
            <v>POU</v>
          </cell>
          <cell r="I1769" t="str">
            <v>P</v>
          </cell>
        </row>
        <row r="1770">
          <cell r="A1770" t="str">
            <v>IKE</v>
          </cell>
          <cell r="B1770" t="str">
            <v>IKE5</v>
          </cell>
          <cell r="C1770" t="str">
            <v>N</v>
          </cell>
          <cell r="D1770">
            <v>34790</v>
          </cell>
          <cell r="E1770" t="str">
            <v>L_UBEZP</v>
          </cell>
          <cell r="F1770" t="str">
            <v>WYK_POP</v>
          </cell>
          <cell r="G1770" t="str">
            <v>05</v>
          </cell>
          <cell r="H1770" t="str">
            <v>PSA</v>
          </cell>
          <cell r="I1770" t="str">
            <v>P</v>
          </cell>
        </row>
        <row r="1771">
          <cell r="A1771" t="str">
            <v>IKE</v>
          </cell>
          <cell r="B1771" t="str">
            <v>IKE5</v>
          </cell>
          <cell r="C1771" t="str">
            <v>P</v>
          </cell>
          <cell r="D1771">
            <v>101546</v>
          </cell>
          <cell r="E1771" t="str">
            <v>L_UBEZP</v>
          </cell>
          <cell r="F1771" t="str">
            <v>WYK_POP</v>
          </cell>
          <cell r="G1771" t="str">
            <v>05</v>
          </cell>
          <cell r="H1771" t="str">
            <v>PSA</v>
          </cell>
          <cell r="I1771" t="str">
            <v>P</v>
          </cell>
        </row>
        <row r="1772">
          <cell r="A1772" t="str">
            <v>IKE</v>
          </cell>
          <cell r="B1772" t="str">
            <v>IKE5</v>
          </cell>
          <cell r="C1772" t="str">
            <v>N</v>
          </cell>
          <cell r="D1772">
            <v>1961</v>
          </cell>
          <cell r="E1772" t="str">
            <v>L_UBEZP</v>
          </cell>
          <cell r="F1772" t="str">
            <v>WYK_POP</v>
          </cell>
          <cell r="G1772" t="str">
            <v>06</v>
          </cell>
          <cell r="H1772" t="str">
            <v>PION</v>
          </cell>
          <cell r="I1772" t="str">
            <v>P</v>
          </cell>
        </row>
        <row r="1773">
          <cell r="A1773" t="str">
            <v>IKE</v>
          </cell>
          <cell r="B1773" t="str">
            <v>IKE5</v>
          </cell>
          <cell r="C1773" t="str">
            <v>N</v>
          </cell>
          <cell r="D1773">
            <v>87432</v>
          </cell>
          <cell r="E1773" t="str">
            <v>L_UBEZP</v>
          </cell>
          <cell r="F1773" t="str">
            <v>WYK_POP</v>
          </cell>
          <cell r="G1773" t="str">
            <v>06</v>
          </cell>
          <cell r="H1773" t="str">
            <v>PKK</v>
          </cell>
          <cell r="I1773" t="str">
            <v>P</v>
          </cell>
        </row>
        <row r="1774">
          <cell r="A1774" t="str">
            <v>IKE</v>
          </cell>
          <cell r="B1774" t="str">
            <v>IKE5</v>
          </cell>
          <cell r="C1774" t="str">
            <v>N</v>
          </cell>
          <cell r="D1774">
            <v>83631</v>
          </cell>
          <cell r="E1774" t="str">
            <v>L_UBEZP</v>
          </cell>
          <cell r="F1774" t="str">
            <v>WYK_POP</v>
          </cell>
          <cell r="G1774" t="str">
            <v>06</v>
          </cell>
          <cell r="H1774" t="str">
            <v>POU</v>
          </cell>
          <cell r="I1774" t="str">
            <v>P</v>
          </cell>
        </row>
        <row r="1775">
          <cell r="A1775" t="str">
            <v>IKE</v>
          </cell>
          <cell r="B1775" t="str">
            <v>IKE5</v>
          </cell>
          <cell r="C1775" t="str">
            <v>N</v>
          </cell>
          <cell r="D1775">
            <v>39580</v>
          </cell>
          <cell r="E1775" t="str">
            <v>L_UBEZP</v>
          </cell>
          <cell r="F1775" t="str">
            <v>WYK_POP</v>
          </cell>
          <cell r="G1775" t="str">
            <v>06</v>
          </cell>
          <cell r="H1775" t="str">
            <v>PSA</v>
          </cell>
          <cell r="I1775" t="str">
            <v>P</v>
          </cell>
        </row>
        <row r="1776">
          <cell r="A1776" t="str">
            <v>IKE</v>
          </cell>
          <cell r="B1776" t="str">
            <v>IKE5</v>
          </cell>
          <cell r="C1776" t="str">
            <v>P</v>
          </cell>
          <cell r="D1776">
            <v>101498</v>
          </cell>
          <cell r="E1776" t="str">
            <v>L_UBEZP</v>
          </cell>
          <cell r="F1776" t="str">
            <v>WYK_POP</v>
          </cell>
          <cell r="G1776" t="str">
            <v>06</v>
          </cell>
          <cell r="H1776" t="str">
            <v>PSA</v>
          </cell>
          <cell r="I1776" t="str">
            <v>P</v>
          </cell>
        </row>
        <row r="1777">
          <cell r="A1777" t="str">
            <v>IKE</v>
          </cell>
          <cell r="B1777" t="str">
            <v>IKE5</v>
          </cell>
          <cell r="C1777" t="str">
            <v>N</v>
          </cell>
          <cell r="D1777">
            <v>2705</v>
          </cell>
          <cell r="E1777" t="str">
            <v>L_UBEZP</v>
          </cell>
          <cell r="F1777" t="str">
            <v>WYK_POP</v>
          </cell>
          <cell r="G1777" t="str">
            <v>07</v>
          </cell>
          <cell r="H1777" t="str">
            <v>PION</v>
          </cell>
          <cell r="I1777" t="str">
            <v>P</v>
          </cell>
        </row>
        <row r="1778">
          <cell r="A1778" t="str">
            <v>IKE</v>
          </cell>
          <cell r="B1778" t="str">
            <v>IKE5</v>
          </cell>
          <cell r="C1778" t="str">
            <v>N</v>
          </cell>
          <cell r="D1778">
            <v>97441</v>
          </cell>
          <cell r="E1778" t="str">
            <v>L_UBEZP</v>
          </cell>
          <cell r="F1778" t="str">
            <v>WYK_POP</v>
          </cell>
          <cell r="G1778" t="str">
            <v>07</v>
          </cell>
          <cell r="H1778" t="str">
            <v>PKK</v>
          </cell>
          <cell r="I1778" t="str">
            <v>P</v>
          </cell>
        </row>
        <row r="1779">
          <cell r="A1779" t="str">
            <v>IKE</v>
          </cell>
          <cell r="B1779" t="str">
            <v>IKE5</v>
          </cell>
          <cell r="C1779" t="str">
            <v>N</v>
          </cell>
          <cell r="D1779">
            <v>98922</v>
          </cell>
          <cell r="E1779" t="str">
            <v>L_UBEZP</v>
          </cell>
          <cell r="F1779" t="str">
            <v>WYK_POP</v>
          </cell>
          <cell r="G1779" t="str">
            <v>07</v>
          </cell>
          <cell r="H1779" t="str">
            <v>POU</v>
          </cell>
          <cell r="I1779" t="str">
            <v>P</v>
          </cell>
        </row>
        <row r="1780">
          <cell r="A1780" t="str">
            <v>IKE</v>
          </cell>
          <cell r="B1780" t="str">
            <v>IKE5</v>
          </cell>
          <cell r="C1780" t="str">
            <v>N</v>
          </cell>
          <cell r="D1780">
            <v>44193</v>
          </cell>
          <cell r="E1780" t="str">
            <v>L_UBEZP</v>
          </cell>
          <cell r="F1780" t="str">
            <v>WYK_POP</v>
          </cell>
          <cell r="G1780" t="str">
            <v>07</v>
          </cell>
          <cell r="H1780" t="str">
            <v>PSA</v>
          </cell>
          <cell r="I1780" t="str">
            <v>P</v>
          </cell>
        </row>
        <row r="1781">
          <cell r="A1781" t="str">
            <v>IKE</v>
          </cell>
          <cell r="B1781" t="str">
            <v>IKE5</v>
          </cell>
          <cell r="C1781" t="str">
            <v>P</v>
          </cell>
          <cell r="D1781">
            <v>101443</v>
          </cell>
          <cell r="E1781" t="str">
            <v>L_UBEZP</v>
          </cell>
          <cell r="F1781" t="str">
            <v>WYK_POP</v>
          </cell>
          <cell r="G1781" t="str">
            <v>07</v>
          </cell>
          <cell r="H1781" t="str">
            <v>PSA</v>
          </cell>
          <cell r="I1781" t="str">
            <v>P</v>
          </cell>
        </row>
        <row r="1782">
          <cell r="A1782" t="str">
            <v>IKE</v>
          </cell>
          <cell r="B1782" t="str">
            <v>IKE5</v>
          </cell>
          <cell r="C1782" t="str">
            <v>N</v>
          </cell>
          <cell r="D1782">
            <v>3191</v>
          </cell>
          <cell r="E1782" t="str">
            <v>L_UBEZP</v>
          </cell>
          <cell r="F1782" t="str">
            <v>WYK_POP</v>
          </cell>
          <cell r="G1782" t="str">
            <v>08</v>
          </cell>
          <cell r="H1782" t="str">
            <v>PION</v>
          </cell>
          <cell r="I1782" t="str">
            <v>P</v>
          </cell>
        </row>
        <row r="1783">
          <cell r="A1783" t="str">
            <v>IKE</v>
          </cell>
          <cell r="B1783" t="str">
            <v>IKE5</v>
          </cell>
          <cell r="C1783" t="str">
            <v>N</v>
          </cell>
          <cell r="D1783">
            <v>113610</v>
          </cell>
          <cell r="E1783" t="str">
            <v>L_UBEZP</v>
          </cell>
          <cell r="F1783" t="str">
            <v>WYK_POP</v>
          </cell>
          <cell r="G1783" t="str">
            <v>08</v>
          </cell>
          <cell r="H1783" t="str">
            <v>PKK</v>
          </cell>
          <cell r="I1783" t="str">
            <v>P</v>
          </cell>
        </row>
        <row r="1784">
          <cell r="A1784" t="str">
            <v>IKE</v>
          </cell>
          <cell r="B1784" t="str">
            <v>IKE5</v>
          </cell>
          <cell r="C1784" t="str">
            <v>N</v>
          </cell>
          <cell r="D1784">
            <v>113995</v>
          </cell>
          <cell r="E1784" t="str">
            <v>L_UBEZP</v>
          </cell>
          <cell r="F1784" t="str">
            <v>WYK_POP</v>
          </cell>
          <cell r="G1784" t="str">
            <v>08</v>
          </cell>
          <cell r="H1784" t="str">
            <v>POU</v>
          </cell>
          <cell r="I1784" t="str">
            <v>P</v>
          </cell>
        </row>
        <row r="1785">
          <cell r="A1785" t="str">
            <v>IKE</v>
          </cell>
          <cell r="B1785" t="str">
            <v>IKE5</v>
          </cell>
          <cell r="C1785" t="str">
            <v>N</v>
          </cell>
          <cell r="D1785">
            <v>51344</v>
          </cell>
          <cell r="E1785" t="str">
            <v>L_UBEZP</v>
          </cell>
          <cell r="F1785" t="str">
            <v>WYK_POP</v>
          </cell>
          <cell r="G1785" t="str">
            <v>08</v>
          </cell>
          <cell r="H1785" t="str">
            <v>PSA</v>
          </cell>
          <cell r="I1785" t="str">
            <v>P</v>
          </cell>
        </row>
        <row r="1786">
          <cell r="A1786" t="str">
            <v>IKE</v>
          </cell>
          <cell r="B1786" t="str">
            <v>IKE5</v>
          </cell>
          <cell r="C1786" t="str">
            <v>P</v>
          </cell>
          <cell r="D1786">
            <v>101378</v>
          </cell>
          <cell r="E1786" t="str">
            <v>L_UBEZP</v>
          </cell>
          <cell r="F1786" t="str">
            <v>WYK_POP</v>
          </cell>
          <cell r="G1786" t="str">
            <v>08</v>
          </cell>
          <cell r="H1786" t="str">
            <v>PSA</v>
          </cell>
          <cell r="I1786" t="str">
            <v>P</v>
          </cell>
        </row>
        <row r="1787">
          <cell r="A1787" t="str">
            <v>IKE</v>
          </cell>
          <cell r="B1787" t="str">
            <v>IKE5</v>
          </cell>
          <cell r="C1787" t="str">
            <v>N</v>
          </cell>
          <cell r="D1787">
            <v>3619</v>
          </cell>
          <cell r="E1787" t="str">
            <v>L_UBEZP</v>
          </cell>
          <cell r="F1787" t="str">
            <v>WYK_POP</v>
          </cell>
          <cell r="G1787" t="str">
            <v>09</v>
          </cell>
          <cell r="H1787" t="str">
            <v>PION</v>
          </cell>
          <cell r="I1787" t="str">
            <v>P</v>
          </cell>
        </row>
        <row r="1788">
          <cell r="A1788" t="str">
            <v>IKE</v>
          </cell>
          <cell r="B1788" t="str">
            <v>IKE5</v>
          </cell>
          <cell r="C1788" t="str">
            <v>N</v>
          </cell>
          <cell r="D1788">
            <v>114514</v>
          </cell>
          <cell r="E1788" t="str">
            <v>L_UBEZP</v>
          </cell>
          <cell r="F1788" t="str">
            <v>WYK_POP</v>
          </cell>
          <cell r="G1788" t="str">
            <v>09</v>
          </cell>
          <cell r="H1788" t="str">
            <v>PKK</v>
          </cell>
          <cell r="I1788" t="str">
            <v>P</v>
          </cell>
        </row>
        <row r="1789">
          <cell r="A1789" t="str">
            <v>IKE</v>
          </cell>
          <cell r="B1789" t="str">
            <v>IKE5</v>
          </cell>
          <cell r="C1789" t="str">
            <v>N</v>
          </cell>
          <cell r="D1789">
            <v>130770</v>
          </cell>
          <cell r="E1789" t="str">
            <v>L_UBEZP</v>
          </cell>
          <cell r="F1789" t="str">
            <v>WYK_POP</v>
          </cell>
          <cell r="G1789" t="str">
            <v>09</v>
          </cell>
          <cell r="H1789" t="str">
            <v>POU</v>
          </cell>
          <cell r="I1789" t="str">
            <v>P</v>
          </cell>
        </row>
        <row r="1790">
          <cell r="A1790" t="str">
            <v>IKE</v>
          </cell>
          <cell r="B1790" t="str">
            <v>IKE5</v>
          </cell>
          <cell r="C1790" t="str">
            <v>N</v>
          </cell>
          <cell r="D1790">
            <v>55067</v>
          </cell>
          <cell r="E1790" t="str">
            <v>L_UBEZP</v>
          </cell>
          <cell r="F1790" t="str">
            <v>WYK_POP</v>
          </cell>
          <cell r="G1790" t="str">
            <v>09</v>
          </cell>
          <cell r="H1790" t="str">
            <v>PSA</v>
          </cell>
          <cell r="I1790" t="str">
            <v>P</v>
          </cell>
        </row>
        <row r="1791">
          <cell r="A1791" t="str">
            <v>IKE</v>
          </cell>
          <cell r="B1791" t="str">
            <v>IKE5</v>
          </cell>
          <cell r="C1791" t="str">
            <v>P</v>
          </cell>
          <cell r="D1791">
            <v>101321</v>
          </cell>
          <cell r="E1791" t="str">
            <v>L_UBEZP</v>
          </cell>
          <cell r="F1791" t="str">
            <v>WYK_POP</v>
          </cell>
          <cell r="G1791" t="str">
            <v>09</v>
          </cell>
          <cell r="H1791" t="str">
            <v>PSA</v>
          </cell>
          <cell r="I1791" t="str">
            <v>P</v>
          </cell>
        </row>
        <row r="1792">
          <cell r="A1792" t="str">
            <v>IKE</v>
          </cell>
          <cell r="B1792" t="str">
            <v>IKE5</v>
          </cell>
          <cell r="C1792" t="str">
            <v>P</v>
          </cell>
          <cell r="D1792">
            <v>1874203.3060062502</v>
          </cell>
          <cell r="E1792" t="str">
            <v>PRZYPIS_MIES_WYK</v>
          </cell>
          <cell r="F1792" t="str">
            <v>PLAN</v>
          </cell>
          <cell r="G1792" t="str">
            <v>01</v>
          </cell>
          <cell r="H1792" t="str">
            <v>PSA</v>
          </cell>
          <cell r="I1792" t="str">
            <v>P</v>
          </cell>
        </row>
        <row r="1793">
          <cell r="A1793" t="str">
            <v>IKE</v>
          </cell>
          <cell r="B1793" t="str">
            <v>IKE5</v>
          </cell>
          <cell r="C1793" t="str">
            <v>P</v>
          </cell>
          <cell r="D1793">
            <v>1944951.3028065627</v>
          </cell>
          <cell r="E1793" t="str">
            <v>PRZYPIS_MIES_WYK</v>
          </cell>
          <cell r="F1793" t="str">
            <v>PLAN</v>
          </cell>
          <cell r="G1793" t="str">
            <v>02</v>
          </cell>
          <cell r="H1793" t="str">
            <v>PSA</v>
          </cell>
          <cell r="I1793" t="str">
            <v>P</v>
          </cell>
        </row>
        <row r="1794">
          <cell r="A1794" t="str">
            <v>IKE</v>
          </cell>
          <cell r="B1794" t="str">
            <v>IKE5</v>
          </cell>
          <cell r="C1794" t="str">
            <v>P</v>
          </cell>
          <cell r="D1794">
            <v>2236896.724446891</v>
          </cell>
          <cell r="E1794" t="str">
            <v>PRZYPIS_MIES_WYK</v>
          </cell>
          <cell r="F1794" t="str">
            <v>PLAN</v>
          </cell>
          <cell r="G1794" t="str">
            <v>03</v>
          </cell>
          <cell r="H1794" t="str">
            <v>PSA</v>
          </cell>
          <cell r="I1794" t="str">
            <v>P</v>
          </cell>
        </row>
        <row r="1795">
          <cell r="A1795" t="str">
            <v>IKE</v>
          </cell>
          <cell r="B1795" t="str">
            <v>IKE5</v>
          </cell>
          <cell r="C1795" t="str">
            <v>P</v>
          </cell>
          <cell r="D1795">
            <v>2117409.1421692353</v>
          </cell>
          <cell r="E1795" t="str">
            <v>PRZYPIS_MIES_WYK</v>
          </cell>
          <cell r="F1795" t="str">
            <v>PLAN</v>
          </cell>
          <cell r="G1795" t="str">
            <v>04</v>
          </cell>
          <cell r="H1795" t="str">
            <v>PSA</v>
          </cell>
          <cell r="I1795" t="str">
            <v>P</v>
          </cell>
        </row>
        <row r="1796">
          <cell r="A1796" t="str">
            <v>IKE</v>
          </cell>
          <cell r="B1796" t="str">
            <v>IKE5</v>
          </cell>
          <cell r="C1796" t="str">
            <v>P</v>
          </cell>
          <cell r="D1796">
            <v>2127977.2057776973</v>
          </cell>
          <cell r="E1796" t="str">
            <v>PRZYPIS_MIES_WYK</v>
          </cell>
          <cell r="F1796" t="str">
            <v>PLAN</v>
          </cell>
          <cell r="G1796" t="str">
            <v>05</v>
          </cell>
          <cell r="H1796" t="str">
            <v>PSA</v>
          </cell>
          <cell r="I1796" t="str">
            <v>P</v>
          </cell>
        </row>
        <row r="1797">
          <cell r="A1797" t="str">
            <v>IKE</v>
          </cell>
          <cell r="B1797" t="str">
            <v>IKE5</v>
          </cell>
          <cell r="C1797" t="str">
            <v>P</v>
          </cell>
          <cell r="D1797">
            <v>2197850.647566582</v>
          </cell>
          <cell r="E1797" t="str">
            <v>PRZYPIS_MIES_WYK</v>
          </cell>
          <cell r="F1797" t="str">
            <v>PLAN</v>
          </cell>
          <cell r="G1797" t="str">
            <v>06</v>
          </cell>
          <cell r="H1797" t="str">
            <v>PSA</v>
          </cell>
          <cell r="I1797" t="str">
            <v>P</v>
          </cell>
        </row>
        <row r="1798">
          <cell r="A1798" t="str">
            <v>IKE</v>
          </cell>
          <cell r="B1798" t="str">
            <v>IKE5</v>
          </cell>
          <cell r="C1798" t="str">
            <v>P</v>
          </cell>
          <cell r="D1798">
            <v>3615977.711846975</v>
          </cell>
          <cell r="E1798" t="str">
            <v>PRZYPIS_MIES_WYK</v>
          </cell>
          <cell r="F1798" t="str">
            <v>PLAN</v>
          </cell>
          <cell r="G1798" t="str">
            <v>07</v>
          </cell>
          <cell r="H1798" t="str">
            <v>PSA</v>
          </cell>
          <cell r="I1798" t="str">
            <v>P</v>
          </cell>
        </row>
        <row r="1799">
          <cell r="A1799" t="str">
            <v>IKE</v>
          </cell>
          <cell r="B1799" t="str">
            <v>IKE5</v>
          </cell>
          <cell r="C1799" t="str">
            <v>P</v>
          </cell>
          <cell r="D1799">
            <v>3687979.4576692204</v>
          </cell>
          <cell r="E1799" t="str">
            <v>PRZYPIS_MIES_WYK</v>
          </cell>
          <cell r="F1799" t="str">
            <v>PLAN</v>
          </cell>
          <cell r="G1799" t="str">
            <v>08</v>
          </cell>
          <cell r="H1799" t="str">
            <v>PSA</v>
          </cell>
          <cell r="I1799" t="str">
            <v>P</v>
          </cell>
        </row>
        <row r="1800">
          <cell r="A1800" t="str">
            <v>IKE</v>
          </cell>
          <cell r="B1800" t="str">
            <v>IKE5</v>
          </cell>
          <cell r="C1800" t="str">
            <v>P</v>
          </cell>
          <cell r="D1800">
            <v>3801012.315782578</v>
          </cell>
          <cell r="E1800" t="str">
            <v>PRZYPIS_MIES_WYK</v>
          </cell>
          <cell r="F1800" t="str">
            <v>PLAN</v>
          </cell>
          <cell r="G1800" t="str">
            <v>09</v>
          </cell>
          <cell r="H1800" t="str">
            <v>PSA</v>
          </cell>
          <cell r="I1800" t="str">
            <v>P</v>
          </cell>
        </row>
        <row r="1801">
          <cell r="A1801" t="str">
            <v>IKE</v>
          </cell>
          <cell r="B1801" t="str">
            <v>IKE5</v>
          </cell>
          <cell r="C1801" t="str">
            <v>P</v>
          </cell>
          <cell r="D1801">
            <v>3860270.391801604</v>
          </cell>
          <cell r="E1801" t="str">
            <v>PRZYPIS_MIES_WYK</v>
          </cell>
          <cell r="F1801" t="str">
            <v>PLAN</v>
          </cell>
          <cell r="G1801" t="str">
            <v>10</v>
          </cell>
          <cell r="H1801" t="str">
            <v>PSA</v>
          </cell>
          <cell r="I1801" t="str">
            <v>P</v>
          </cell>
        </row>
        <row r="1802">
          <cell r="A1802" t="str">
            <v>IKE</v>
          </cell>
          <cell r="B1802" t="str">
            <v>IKE5</v>
          </cell>
          <cell r="C1802" t="str">
            <v>P</v>
          </cell>
          <cell r="D1802">
            <v>3966922.896621581</v>
          </cell>
          <cell r="E1802" t="str">
            <v>PRZYPIS_MIES_WYK</v>
          </cell>
          <cell r="F1802" t="str">
            <v>PLAN</v>
          </cell>
          <cell r="G1802" t="str">
            <v>11</v>
          </cell>
          <cell r="H1802" t="str">
            <v>PSA</v>
          </cell>
          <cell r="I1802" t="str">
            <v>P</v>
          </cell>
        </row>
        <row r="1803">
          <cell r="A1803" t="str">
            <v>IKE</v>
          </cell>
          <cell r="B1803" t="str">
            <v>IKE5</v>
          </cell>
          <cell r="C1803" t="str">
            <v>P</v>
          </cell>
          <cell r="D1803">
            <v>4365769.677859092</v>
          </cell>
          <cell r="E1803" t="str">
            <v>PRZYPIS_MIES_WYK</v>
          </cell>
          <cell r="F1803" t="str">
            <v>PLAN</v>
          </cell>
          <cell r="G1803" t="str">
            <v>12</v>
          </cell>
          <cell r="H1803" t="str">
            <v>PSA</v>
          </cell>
          <cell r="I1803" t="str">
            <v>P</v>
          </cell>
        </row>
        <row r="1804">
          <cell r="A1804" t="str">
            <v>IKE</v>
          </cell>
          <cell r="B1804" t="str">
            <v>IKE5</v>
          </cell>
          <cell r="C1804" t="str">
            <v>P</v>
          </cell>
          <cell r="D1804">
            <v>473520.59</v>
          </cell>
          <cell r="E1804" t="str">
            <v>PRZYPIS_MIES_WYK</v>
          </cell>
          <cell r="F1804" t="str">
            <v>PROGNOZA</v>
          </cell>
          <cell r="G1804" t="str">
            <v>10</v>
          </cell>
          <cell r="H1804" t="str">
            <v>PSA</v>
          </cell>
          <cell r="I1804" t="str">
            <v>P</v>
          </cell>
        </row>
        <row r="1805">
          <cell r="A1805" t="str">
            <v>IKE</v>
          </cell>
          <cell r="B1805" t="str">
            <v>IKE5</v>
          </cell>
          <cell r="C1805" t="str">
            <v>P</v>
          </cell>
          <cell r="D1805">
            <v>489019.2485</v>
          </cell>
          <cell r="E1805" t="str">
            <v>PRZYPIS_MIES_WYK</v>
          </cell>
          <cell r="F1805" t="str">
            <v>PROGNOZA</v>
          </cell>
          <cell r="G1805" t="str">
            <v>11</v>
          </cell>
          <cell r="H1805" t="str">
            <v>PSA</v>
          </cell>
          <cell r="I1805" t="str">
            <v>P</v>
          </cell>
        </row>
        <row r="1806">
          <cell r="A1806" t="str">
            <v>IKE</v>
          </cell>
          <cell r="B1806" t="str">
            <v>IKE5</v>
          </cell>
          <cell r="C1806" t="str">
            <v>P</v>
          </cell>
          <cell r="D1806">
            <v>486283.6696249998</v>
          </cell>
          <cell r="E1806" t="str">
            <v>PRZYPIS_MIES_WYK</v>
          </cell>
          <cell r="F1806" t="str">
            <v>PROGNOZA</v>
          </cell>
          <cell r="G1806" t="str">
            <v>12</v>
          </cell>
          <cell r="H1806" t="str">
            <v>PSA</v>
          </cell>
          <cell r="I1806" t="str">
            <v>P</v>
          </cell>
        </row>
        <row r="1807">
          <cell r="A1807" t="str">
            <v>IKE</v>
          </cell>
          <cell r="B1807" t="str">
            <v>IKE5</v>
          </cell>
          <cell r="C1807" t="str">
            <v>N</v>
          </cell>
          <cell r="D1807">
            <v>-61421</v>
          </cell>
          <cell r="E1807" t="str">
            <v>PRZYPIS_MIES_WYK</v>
          </cell>
          <cell r="F1807" t="str">
            <v>WYK_POP</v>
          </cell>
          <cell r="G1807" t="str">
            <v>03</v>
          </cell>
          <cell r="H1807" t="str">
            <v>PION</v>
          </cell>
          <cell r="I1807" t="str">
            <v>P</v>
          </cell>
        </row>
        <row r="1808">
          <cell r="A1808" t="str">
            <v>IKE</v>
          </cell>
          <cell r="B1808" t="str">
            <v>IKE5</v>
          </cell>
          <cell r="C1808" t="str">
            <v>N</v>
          </cell>
          <cell r="D1808">
            <v>1297459.55</v>
          </cell>
          <cell r="E1808" t="str">
            <v>PRZYPIS_MIES_WYK</v>
          </cell>
          <cell r="F1808" t="str">
            <v>WYK_POP</v>
          </cell>
          <cell r="G1808" t="str">
            <v>03</v>
          </cell>
          <cell r="H1808" t="str">
            <v>PKK</v>
          </cell>
          <cell r="I1808" t="str">
            <v>P</v>
          </cell>
        </row>
        <row r="1809">
          <cell r="A1809" t="str">
            <v>IKE</v>
          </cell>
          <cell r="B1809" t="str">
            <v>IKE5</v>
          </cell>
          <cell r="C1809" t="str">
            <v>N</v>
          </cell>
          <cell r="D1809">
            <v>2741566.73</v>
          </cell>
          <cell r="E1809" t="str">
            <v>PRZYPIS_MIES_WYK</v>
          </cell>
          <cell r="F1809" t="str">
            <v>WYK_POP</v>
          </cell>
          <cell r="G1809" t="str">
            <v>03</v>
          </cell>
          <cell r="H1809" t="str">
            <v>POU</v>
          </cell>
          <cell r="I1809" t="str">
            <v>P</v>
          </cell>
        </row>
        <row r="1810">
          <cell r="A1810" t="str">
            <v>IKE</v>
          </cell>
          <cell r="B1810" t="str">
            <v>IKE5</v>
          </cell>
          <cell r="C1810" t="str">
            <v>N</v>
          </cell>
          <cell r="D1810">
            <v>399148.65</v>
          </cell>
          <cell r="E1810" t="str">
            <v>PRZYPIS_MIES_WYK</v>
          </cell>
          <cell r="F1810" t="str">
            <v>WYK_POP</v>
          </cell>
          <cell r="G1810" t="str">
            <v>03</v>
          </cell>
          <cell r="H1810" t="str">
            <v>PSA</v>
          </cell>
          <cell r="I1810" t="str">
            <v>P</v>
          </cell>
        </row>
        <row r="1811">
          <cell r="A1811" t="str">
            <v>IKE</v>
          </cell>
          <cell r="B1811" t="str">
            <v>IKE5</v>
          </cell>
          <cell r="C1811" t="str">
            <v>P</v>
          </cell>
          <cell r="D1811">
            <v>1943117.05</v>
          </cell>
          <cell r="E1811" t="str">
            <v>PRZYPIS_MIES_WYK</v>
          </cell>
          <cell r="F1811" t="str">
            <v>WYK_POP</v>
          </cell>
          <cell r="G1811" t="str">
            <v>03</v>
          </cell>
          <cell r="H1811" t="str">
            <v>PSA</v>
          </cell>
          <cell r="I1811" t="str">
            <v>P</v>
          </cell>
        </row>
        <row r="1812">
          <cell r="A1812" t="str">
            <v>IKE</v>
          </cell>
          <cell r="B1812" t="str">
            <v>IKE5</v>
          </cell>
          <cell r="C1812" t="str">
            <v>N</v>
          </cell>
          <cell r="D1812">
            <v>121201</v>
          </cell>
          <cell r="E1812" t="str">
            <v>PRZYPIS_MIES_WYK</v>
          </cell>
          <cell r="F1812" t="str">
            <v>WYK_POP</v>
          </cell>
          <cell r="G1812" t="str">
            <v>04</v>
          </cell>
          <cell r="H1812" t="str">
            <v>PION</v>
          </cell>
          <cell r="I1812" t="str">
            <v>P</v>
          </cell>
        </row>
        <row r="1813">
          <cell r="A1813" t="str">
            <v>IKE</v>
          </cell>
          <cell r="B1813" t="str">
            <v>IKE5</v>
          </cell>
          <cell r="C1813" t="str">
            <v>N</v>
          </cell>
          <cell r="D1813">
            <v>990393.55</v>
          </cell>
          <cell r="E1813" t="str">
            <v>PRZYPIS_MIES_WYK</v>
          </cell>
          <cell r="F1813" t="str">
            <v>WYK_POP</v>
          </cell>
          <cell r="G1813" t="str">
            <v>04</v>
          </cell>
          <cell r="H1813" t="str">
            <v>PKK</v>
          </cell>
          <cell r="I1813" t="str">
            <v>P</v>
          </cell>
        </row>
        <row r="1814">
          <cell r="A1814" t="str">
            <v>IKE</v>
          </cell>
          <cell r="B1814" t="str">
            <v>IKE5</v>
          </cell>
          <cell r="C1814" t="str">
            <v>N</v>
          </cell>
          <cell r="D1814">
            <v>2712279.74</v>
          </cell>
          <cell r="E1814" t="str">
            <v>PRZYPIS_MIES_WYK</v>
          </cell>
          <cell r="F1814" t="str">
            <v>WYK_POP</v>
          </cell>
          <cell r="G1814" t="str">
            <v>04</v>
          </cell>
          <cell r="H1814" t="str">
            <v>POU</v>
          </cell>
          <cell r="I1814" t="str">
            <v>P</v>
          </cell>
        </row>
        <row r="1815">
          <cell r="A1815" t="str">
            <v>IKE</v>
          </cell>
          <cell r="B1815" t="str">
            <v>IKE5</v>
          </cell>
          <cell r="C1815" t="str">
            <v>N</v>
          </cell>
          <cell r="D1815">
            <v>1159431.38</v>
          </cell>
          <cell r="E1815" t="str">
            <v>PRZYPIS_MIES_WYK</v>
          </cell>
          <cell r="F1815" t="str">
            <v>WYK_POP</v>
          </cell>
          <cell r="G1815" t="str">
            <v>04</v>
          </cell>
          <cell r="H1815" t="str">
            <v>PSA</v>
          </cell>
          <cell r="I1815" t="str">
            <v>P</v>
          </cell>
        </row>
        <row r="1816">
          <cell r="A1816" t="str">
            <v>IKE</v>
          </cell>
          <cell r="B1816" t="str">
            <v>IKE5</v>
          </cell>
          <cell r="C1816" t="str">
            <v>P</v>
          </cell>
          <cell r="D1816">
            <v>580488.53</v>
          </cell>
          <cell r="E1816" t="str">
            <v>PRZYPIS_MIES_WYK</v>
          </cell>
          <cell r="F1816" t="str">
            <v>WYK_POP</v>
          </cell>
          <cell r="G1816" t="str">
            <v>04</v>
          </cell>
          <cell r="H1816" t="str">
            <v>PSA</v>
          </cell>
          <cell r="I1816" t="str">
            <v>P</v>
          </cell>
        </row>
        <row r="1817">
          <cell r="A1817" t="str">
            <v>IKE</v>
          </cell>
          <cell r="B1817" t="str">
            <v>IKE5</v>
          </cell>
          <cell r="C1817" t="str">
            <v>N</v>
          </cell>
          <cell r="D1817">
            <v>137537</v>
          </cell>
          <cell r="E1817" t="str">
            <v>PRZYPIS_MIES_WYK</v>
          </cell>
          <cell r="F1817" t="str">
            <v>WYK_POP</v>
          </cell>
          <cell r="G1817" t="str">
            <v>05</v>
          </cell>
          <cell r="H1817" t="str">
            <v>PION</v>
          </cell>
          <cell r="I1817" t="str">
            <v>P</v>
          </cell>
        </row>
        <row r="1818">
          <cell r="A1818" t="str">
            <v>IKE</v>
          </cell>
          <cell r="B1818" t="str">
            <v>IKE5</v>
          </cell>
          <cell r="C1818" t="str">
            <v>N</v>
          </cell>
          <cell r="D1818">
            <v>789771.03</v>
          </cell>
          <cell r="E1818" t="str">
            <v>PRZYPIS_MIES_WYK</v>
          </cell>
          <cell r="F1818" t="str">
            <v>WYK_POP</v>
          </cell>
          <cell r="G1818" t="str">
            <v>05</v>
          </cell>
          <cell r="H1818" t="str">
            <v>PKK</v>
          </cell>
          <cell r="I1818" t="str">
            <v>P</v>
          </cell>
        </row>
        <row r="1819">
          <cell r="A1819" t="str">
            <v>IKE</v>
          </cell>
          <cell r="B1819" t="str">
            <v>IKE5</v>
          </cell>
          <cell r="C1819" t="str">
            <v>N</v>
          </cell>
          <cell r="D1819">
            <v>2947591.5</v>
          </cell>
          <cell r="E1819" t="str">
            <v>PRZYPIS_MIES_WYK</v>
          </cell>
          <cell r="F1819" t="str">
            <v>WYK_POP</v>
          </cell>
          <cell r="G1819" t="str">
            <v>05</v>
          </cell>
          <cell r="H1819" t="str">
            <v>POU</v>
          </cell>
          <cell r="I1819" t="str">
            <v>P</v>
          </cell>
        </row>
        <row r="1820">
          <cell r="A1820" t="str">
            <v>IKE</v>
          </cell>
          <cell r="B1820" t="str">
            <v>IKE5</v>
          </cell>
          <cell r="C1820" t="str">
            <v>N</v>
          </cell>
          <cell r="D1820">
            <v>1108624.83</v>
          </cell>
          <cell r="E1820" t="str">
            <v>PRZYPIS_MIES_WYK</v>
          </cell>
          <cell r="F1820" t="str">
            <v>WYK_POP</v>
          </cell>
          <cell r="G1820" t="str">
            <v>05</v>
          </cell>
          <cell r="H1820" t="str">
            <v>PSA</v>
          </cell>
          <cell r="I1820" t="str">
            <v>P</v>
          </cell>
        </row>
        <row r="1821">
          <cell r="A1821" t="str">
            <v>IKE</v>
          </cell>
          <cell r="B1821" t="str">
            <v>IKE5</v>
          </cell>
          <cell r="C1821" t="str">
            <v>P</v>
          </cell>
          <cell r="D1821">
            <v>518402.34</v>
          </cell>
          <cell r="E1821" t="str">
            <v>PRZYPIS_MIES_WYK</v>
          </cell>
          <cell r="F1821" t="str">
            <v>WYK_POP</v>
          </cell>
          <cell r="G1821" t="str">
            <v>05</v>
          </cell>
          <cell r="H1821" t="str">
            <v>PSA</v>
          </cell>
          <cell r="I1821" t="str">
            <v>P</v>
          </cell>
        </row>
        <row r="1822">
          <cell r="A1822" t="str">
            <v>IKE</v>
          </cell>
          <cell r="B1822" t="str">
            <v>IKE5</v>
          </cell>
          <cell r="C1822" t="str">
            <v>N</v>
          </cell>
          <cell r="D1822">
            <v>-97409.94</v>
          </cell>
          <cell r="E1822" t="str">
            <v>PRZYPIS_MIES_WYK</v>
          </cell>
          <cell r="F1822" t="str">
            <v>WYK_POP</v>
          </cell>
          <cell r="G1822" t="str">
            <v>06</v>
          </cell>
          <cell r="H1822" t="str">
            <v>PION</v>
          </cell>
          <cell r="I1822" t="str">
            <v>P</v>
          </cell>
        </row>
        <row r="1823">
          <cell r="A1823" t="str">
            <v>IKE</v>
          </cell>
          <cell r="B1823" t="str">
            <v>IKE5</v>
          </cell>
          <cell r="C1823" t="str">
            <v>N</v>
          </cell>
          <cell r="D1823">
            <v>1335967</v>
          </cell>
          <cell r="E1823" t="str">
            <v>PRZYPIS_MIES_WYK</v>
          </cell>
          <cell r="F1823" t="str">
            <v>WYK_POP</v>
          </cell>
          <cell r="G1823" t="str">
            <v>06</v>
          </cell>
          <cell r="H1823" t="str">
            <v>PKK</v>
          </cell>
          <cell r="I1823" t="str">
            <v>P</v>
          </cell>
        </row>
        <row r="1824">
          <cell r="A1824" t="str">
            <v>IKE</v>
          </cell>
          <cell r="B1824" t="str">
            <v>IKE5</v>
          </cell>
          <cell r="C1824" t="str">
            <v>N</v>
          </cell>
          <cell r="D1824">
            <v>3636653.96</v>
          </cell>
          <cell r="E1824" t="str">
            <v>PRZYPIS_MIES_WYK</v>
          </cell>
          <cell r="F1824" t="str">
            <v>WYK_POP</v>
          </cell>
          <cell r="G1824" t="str">
            <v>06</v>
          </cell>
          <cell r="H1824" t="str">
            <v>POU</v>
          </cell>
          <cell r="I1824" t="str">
            <v>P</v>
          </cell>
        </row>
        <row r="1825">
          <cell r="A1825" t="str">
            <v>IKE</v>
          </cell>
          <cell r="B1825" t="str">
            <v>IKE5</v>
          </cell>
          <cell r="C1825" t="str">
            <v>N</v>
          </cell>
          <cell r="D1825">
            <v>1610643.79</v>
          </cell>
          <cell r="E1825" t="str">
            <v>PRZYPIS_MIES_WYK</v>
          </cell>
          <cell r="F1825" t="str">
            <v>WYK_POP</v>
          </cell>
          <cell r="G1825" t="str">
            <v>06</v>
          </cell>
          <cell r="H1825" t="str">
            <v>PSA</v>
          </cell>
          <cell r="I1825" t="str">
            <v>P</v>
          </cell>
        </row>
        <row r="1826">
          <cell r="A1826" t="str">
            <v>IKE</v>
          </cell>
          <cell r="B1826" t="str">
            <v>IKE5</v>
          </cell>
          <cell r="C1826" t="str">
            <v>P</v>
          </cell>
          <cell r="D1826">
            <v>422715.52</v>
          </cell>
          <cell r="E1826" t="str">
            <v>PRZYPIS_MIES_WYK</v>
          </cell>
          <cell r="F1826" t="str">
            <v>WYK_POP</v>
          </cell>
          <cell r="G1826" t="str">
            <v>06</v>
          </cell>
          <cell r="H1826" t="str">
            <v>PSA</v>
          </cell>
          <cell r="I1826" t="str">
            <v>P</v>
          </cell>
        </row>
        <row r="1827">
          <cell r="A1827" t="str">
            <v>IKE</v>
          </cell>
          <cell r="B1827" t="str">
            <v>IKE5</v>
          </cell>
          <cell r="C1827" t="str">
            <v>N</v>
          </cell>
          <cell r="D1827">
            <v>84479.54</v>
          </cell>
          <cell r="E1827" t="str">
            <v>PRZYPIS_MIES_WYK</v>
          </cell>
          <cell r="F1827" t="str">
            <v>WYK_POP</v>
          </cell>
          <cell r="G1827" t="str">
            <v>07</v>
          </cell>
          <cell r="H1827" t="str">
            <v>PION</v>
          </cell>
          <cell r="I1827" t="str">
            <v>P</v>
          </cell>
        </row>
        <row r="1828">
          <cell r="A1828" t="str">
            <v>IKE</v>
          </cell>
          <cell r="B1828" t="str">
            <v>IKE5</v>
          </cell>
          <cell r="C1828" t="str">
            <v>N</v>
          </cell>
          <cell r="D1828">
            <v>914641.21</v>
          </cell>
          <cell r="E1828" t="str">
            <v>PRZYPIS_MIES_WYK</v>
          </cell>
          <cell r="F1828" t="str">
            <v>WYK_POP</v>
          </cell>
          <cell r="G1828" t="str">
            <v>07</v>
          </cell>
          <cell r="H1828" t="str">
            <v>PKK</v>
          </cell>
          <cell r="I1828" t="str">
            <v>P</v>
          </cell>
        </row>
        <row r="1829">
          <cell r="A1829" t="str">
            <v>IKE</v>
          </cell>
          <cell r="B1829" t="str">
            <v>IKE5</v>
          </cell>
          <cell r="C1829" t="str">
            <v>N</v>
          </cell>
          <cell r="D1829">
            <v>3152700.42</v>
          </cell>
          <cell r="E1829" t="str">
            <v>PRZYPIS_MIES_WYK</v>
          </cell>
          <cell r="F1829" t="str">
            <v>WYK_POP</v>
          </cell>
          <cell r="G1829" t="str">
            <v>07</v>
          </cell>
          <cell r="H1829" t="str">
            <v>POU</v>
          </cell>
          <cell r="I1829" t="str">
            <v>P</v>
          </cell>
        </row>
        <row r="1830">
          <cell r="A1830" t="str">
            <v>IKE</v>
          </cell>
          <cell r="B1830" t="str">
            <v>IKE5</v>
          </cell>
          <cell r="C1830" t="str">
            <v>N</v>
          </cell>
          <cell r="D1830">
            <v>1233464.66</v>
          </cell>
          <cell r="E1830" t="str">
            <v>PRZYPIS_MIES_WYK</v>
          </cell>
          <cell r="F1830" t="str">
            <v>WYK_POP</v>
          </cell>
          <cell r="G1830" t="str">
            <v>07</v>
          </cell>
          <cell r="H1830" t="str">
            <v>PSA</v>
          </cell>
          <cell r="I1830" t="str">
            <v>P</v>
          </cell>
        </row>
        <row r="1831">
          <cell r="A1831" t="str">
            <v>IKE</v>
          </cell>
          <cell r="B1831" t="str">
            <v>IKE5</v>
          </cell>
          <cell r="C1831" t="str">
            <v>P</v>
          </cell>
          <cell r="D1831">
            <v>270428.9</v>
          </cell>
          <cell r="E1831" t="str">
            <v>PRZYPIS_MIES_WYK</v>
          </cell>
          <cell r="F1831" t="str">
            <v>WYK_POP</v>
          </cell>
          <cell r="G1831" t="str">
            <v>07</v>
          </cell>
          <cell r="H1831" t="str">
            <v>PSA</v>
          </cell>
          <cell r="I1831" t="str">
            <v>P</v>
          </cell>
        </row>
        <row r="1832">
          <cell r="A1832" t="str">
            <v>IKE</v>
          </cell>
          <cell r="B1832" t="str">
            <v>IKE5</v>
          </cell>
          <cell r="C1832" t="str">
            <v>N</v>
          </cell>
          <cell r="D1832">
            <v>26138.79</v>
          </cell>
          <cell r="E1832" t="str">
            <v>PRZYPIS_MIES_WYK</v>
          </cell>
          <cell r="F1832" t="str">
            <v>WYK_POP</v>
          </cell>
          <cell r="G1832" t="str">
            <v>08</v>
          </cell>
          <cell r="H1832" t="str">
            <v>PION</v>
          </cell>
          <cell r="I1832" t="str">
            <v>P</v>
          </cell>
        </row>
        <row r="1833">
          <cell r="A1833" t="str">
            <v>IKE</v>
          </cell>
          <cell r="B1833" t="str">
            <v>IKE5</v>
          </cell>
          <cell r="C1833" t="str">
            <v>N</v>
          </cell>
          <cell r="D1833">
            <v>1020508.85</v>
          </cell>
          <cell r="E1833" t="str">
            <v>PRZYPIS_MIES_WYK</v>
          </cell>
          <cell r="F1833" t="str">
            <v>WYK_POP</v>
          </cell>
          <cell r="G1833" t="str">
            <v>08</v>
          </cell>
          <cell r="H1833" t="str">
            <v>PKK</v>
          </cell>
          <cell r="I1833" t="str">
            <v>P</v>
          </cell>
        </row>
        <row r="1834">
          <cell r="A1834" t="str">
            <v>IKE</v>
          </cell>
          <cell r="B1834" t="str">
            <v>IKE5</v>
          </cell>
          <cell r="C1834" t="str">
            <v>N</v>
          </cell>
          <cell r="D1834">
            <v>2524466.9</v>
          </cell>
          <cell r="E1834" t="str">
            <v>PRZYPIS_MIES_WYK</v>
          </cell>
          <cell r="F1834" t="str">
            <v>WYK_POP</v>
          </cell>
          <cell r="G1834" t="str">
            <v>08</v>
          </cell>
          <cell r="H1834" t="str">
            <v>POU</v>
          </cell>
          <cell r="I1834" t="str">
            <v>P</v>
          </cell>
        </row>
        <row r="1835">
          <cell r="A1835" t="str">
            <v>IKE</v>
          </cell>
          <cell r="B1835" t="str">
            <v>IKE5</v>
          </cell>
          <cell r="C1835" t="str">
            <v>N</v>
          </cell>
          <cell r="D1835">
            <v>1500952.92</v>
          </cell>
          <cell r="E1835" t="str">
            <v>PRZYPIS_MIES_WYK</v>
          </cell>
          <cell r="F1835" t="str">
            <v>WYK_POP</v>
          </cell>
          <cell r="G1835" t="str">
            <v>08</v>
          </cell>
          <cell r="H1835" t="str">
            <v>PSA</v>
          </cell>
          <cell r="I1835" t="str">
            <v>P</v>
          </cell>
        </row>
        <row r="1836">
          <cell r="A1836" t="str">
            <v>IKE</v>
          </cell>
          <cell r="B1836" t="str">
            <v>IKE5</v>
          </cell>
          <cell r="C1836" t="str">
            <v>P</v>
          </cell>
          <cell r="D1836">
            <v>411931.32</v>
          </cell>
          <cell r="E1836" t="str">
            <v>PRZYPIS_MIES_WYK</v>
          </cell>
          <cell r="F1836" t="str">
            <v>WYK_POP</v>
          </cell>
          <cell r="G1836" t="str">
            <v>08</v>
          </cell>
          <cell r="H1836" t="str">
            <v>PSA</v>
          </cell>
          <cell r="I1836" t="str">
            <v>P</v>
          </cell>
        </row>
        <row r="1837">
          <cell r="A1837" t="str">
            <v>IKE</v>
          </cell>
          <cell r="B1837" t="str">
            <v>IKE5</v>
          </cell>
          <cell r="C1837" t="str">
            <v>N</v>
          </cell>
          <cell r="D1837">
            <v>73903.54</v>
          </cell>
          <cell r="E1837" t="str">
            <v>PRZYPIS_MIES_WYK</v>
          </cell>
          <cell r="F1837" t="str">
            <v>WYK_POP</v>
          </cell>
          <cell r="G1837" t="str">
            <v>09</v>
          </cell>
          <cell r="H1837" t="str">
            <v>PION</v>
          </cell>
          <cell r="I1837" t="str">
            <v>P</v>
          </cell>
        </row>
        <row r="1838">
          <cell r="A1838" t="str">
            <v>IKE</v>
          </cell>
          <cell r="B1838" t="str">
            <v>IKE5</v>
          </cell>
          <cell r="C1838" t="str">
            <v>N</v>
          </cell>
          <cell r="D1838">
            <v>242027.5</v>
          </cell>
          <cell r="E1838" t="str">
            <v>PRZYPIS_MIES_WYK</v>
          </cell>
          <cell r="F1838" t="str">
            <v>WYK_POP</v>
          </cell>
          <cell r="G1838" t="str">
            <v>09</v>
          </cell>
          <cell r="H1838" t="str">
            <v>PKK</v>
          </cell>
          <cell r="I1838" t="str">
            <v>P</v>
          </cell>
        </row>
        <row r="1839">
          <cell r="A1839" t="str">
            <v>IKE</v>
          </cell>
          <cell r="B1839" t="str">
            <v>IKE5</v>
          </cell>
          <cell r="C1839" t="str">
            <v>N</v>
          </cell>
          <cell r="D1839">
            <v>2657976.27</v>
          </cell>
          <cell r="E1839" t="str">
            <v>PRZYPIS_MIES_WYK</v>
          </cell>
          <cell r="F1839" t="str">
            <v>WYK_POP</v>
          </cell>
          <cell r="G1839" t="str">
            <v>09</v>
          </cell>
          <cell r="H1839" t="str">
            <v>POU</v>
          </cell>
          <cell r="I1839" t="str">
            <v>P</v>
          </cell>
        </row>
        <row r="1840">
          <cell r="A1840" t="str">
            <v>IKE</v>
          </cell>
          <cell r="B1840" t="str">
            <v>IKE5</v>
          </cell>
          <cell r="C1840" t="str">
            <v>N</v>
          </cell>
          <cell r="D1840">
            <v>1333087.22</v>
          </cell>
          <cell r="E1840" t="str">
            <v>PRZYPIS_MIES_WYK</v>
          </cell>
          <cell r="F1840" t="str">
            <v>WYK_POP</v>
          </cell>
          <cell r="G1840" t="str">
            <v>09</v>
          </cell>
          <cell r="H1840" t="str">
            <v>PSA</v>
          </cell>
          <cell r="I1840" t="str">
            <v>P</v>
          </cell>
        </row>
        <row r="1841">
          <cell r="A1841" t="str">
            <v>IKE</v>
          </cell>
          <cell r="B1841" t="str">
            <v>IKE5</v>
          </cell>
          <cell r="C1841" t="str">
            <v>P</v>
          </cell>
          <cell r="D1841">
            <v>460119.82</v>
          </cell>
          <cell r="E1841" t="str">
            <v>PRZYPIS_MIES_WYK</v>
          </cell>
          <cell r="F1841" t="str">
            <v>WYK_POP</v>
          </cell>
          <cell r="G1841" t="str">
            <v>09</v>
          </cell>
          <cell r="H1841" t="str">
            <v>PSA</v>
          </cell>
          <cell r="I1841" t="str">
            <v>P</v>
          </cell>
        </row>
        <row r="1842">
          <cell r="A1842" t="str">
            <v>IKE</v>
          </cell>
          <cell r="B1842" t="str">
            <v>IKE5</v>
          </cell>
          <cell r="C1842" t="str">
            <v>P</v>
          </cell>
          <cell r="D1842">
            <v>1874203.3060062502</v>
          </cell>
          <cell r="E1842" t="str">
            <v>SKL_PRZYPIS_WYK</v>
          </cell>
          <cell r="F1842" t="str">
            <v>PLAN</v>
          </cell>
          <cell r="G1842" t="str">
            <v>01</v>
          </cell>
          <cell r="H1842" t="str">
            <v>PSA</v>
          </cell>
          <cell r="I1842" t="str">
            <v>P</v>
          </cell>
        </row>
        <row r="1843">
          <cell r="A1843" t="str">
            <v>IKE</v>
          </cell>
          <cell r="B1843" t="str">
            <v>IKE5</v>
          </cell>
          <cell r="C1843" t="str">
            <v>P</v>
          </cell>
          <cell r="D1843">
            <v>3819154.6088128127</v>
          </cell>
          <cell r="E1843" t="str">
            <v>SKL_PRZYPIS_WYK</v>
          </cell>
          <cell r="F1843" t="str">
            <v>PLAN</v>
          </cell>
          <cell r="G1843" t="str">
            <v>02</v>
          </cell>
          <cell r="H1843" t="str">
            <v>PSA</v>
          </cell>
          <cell r="I1843" t="str">
            <v>P</v>
          </cell>
        </row>
        <row r="1844">
          <cell r="A1844" t="str">
            <v>IKE</v>
          </cell>
          <cell r="B1844" t="str">
            <v>IKE5</v>
          </cell>
          <cell r="C1844" t="str">
            <v>P</v>
          </cell>
          <cell r="D1844">
            <v>6056051.333259704</v>
          </cell>
          <cell r="E1844" t="str">
            <v>SKL_PRZYPIS_WYK</v>
          </cell>
          <cell r="F1844" t="str">
            <v>PLAN</v>
          </cell>
          <cell r="G1844" t="str">
            <v>03</v>
          </cell>
          <cell r="H1844" t="str">
            <v>PSA</v>
          </cell>
          <cell r="I1844" t="str">
            <v>P</v>
          </cell>
        </row>
        <row r="1845">
          <cell r="A1845" t="str">
            <v>IKE</v>
          </cell>
          <cell r="B1845" t="str">
            <v>IKE5</v>
          </cell>
          <cell r="C1845" t="str">
            <v>P</v>
          </cell>
          <cell r="D1845">
            <v>8173460.475428939</v>
          </cell>
          <cell r="E1845" t="str">
            <v>SKL_PRZYPIS_WYK</v>
          </cell>
          <cell r="F1845" t="str">
            <v>PLAN</v>
          </cell>
          <cell r="G1845" t="str">
            <v>04</v>
          </cell>
          <cell r="H1845" t="str">
            <v>PSA</v>
          </cell>
          <cell r="I1845" t="str">
            <v>P</v>
          </cell>
        </row>
        <row r="1846">
          <cell r="A1846" t="str">
            <v>IKE</v>
          </cell>
          <cell r="B1846" t="str">
            <v>IKE5</v>
          </cell>
          <cell r="C1846" t="str">
            <v>P</v>
          </cell>
          <cell r="D1846">
            <v>10301437.681206636</v>
          </cell>
          <cell r="E1846" t="str">
            <v>SKL_PRZYPIS_WYK</v>
          </cell>
          <cell r="F1846" t="str">
            <v>PLAN</v>
          </cell>
          <cell r="G1846" t="str">
            <v>05</v>
          </cell>
          <cell r="H1846" t="str">
            <v>PSA</v>
          </cell>
          <cell r="I1846" t="str">
            <v>P</v>
          </cell>
        </row>
        <row r="1847">
          <cell r="A1847" t="str">
            <v>IKE</v>
          </cell>
          <cell r="B1847" t="str">
            <v>IKE5</v>
          </cell>
          <cell r="C1847" t="str">
            <v>P</v>
          </cell>
          <cell r="D1847">
            <v>12499288.328773217</v>
          </cell>
          <cell r="E1847" t="str">
            <v>SKL_PRZYPIS_WYK</v>
          </cell>
          <cell r="F1847" t="str">
            <v>PLAN</v>
          </cell>
          <cell r="G1847" t="str">
            <v>06</v>
          </cell>
          <cell r="H1847" t="str">
            <v>PSA</v>
          </cell>
          <cell r="I1847" t="str">
            <v>P</v>
          </cell>
        </row>
        <row r="1848">
          <cell r="A1848" t="str">
            <v>IKE</v>
          </cell>
          <cell r="B1848" t="str">
            <v>IKE5</v>
          </cell>
          <cell r="C1848" t="str">
            <v>P</v>
          </cell>
          <cell r="D1848">
            <v>16115266.040620193</v>
          </cell>
          <cell r="E1848" t="str">
            <v>SKL_PRZYPIS_WYK</v>
          </cell>
          <cell r="F1848" t="str">
            <v>PLAN</v>
          </cell>
          <cell r="G1848" t="str">
            <v>07</v>
          </cell>
          <cell r="H1848" t="str">
            <v>PSA</v>
          </cell>
          <cell r="I1848" t="str">
            <v>P</v>
          </cell>
        </row>
        <row r="1849">
          <cell r="A1849" t="str">
            <v>IKE</v>
          </cell>
          <cell r="B1849" t="str">
            <v>IKE5</v>
          </cell>
          <cell r="C1849" t="str">
            <v>P</v>
          </cell>
          <cell r="D1849">
            <v>19803245.498289414</v>
          </cell>
          <cell r="E1849" t="str">
            <v>SKL_PRZYPIS_WYK</v>
          </cell>
          <cell r="F1849" t="str">
            <v>PLAN</v>
          </cell>
          <cell r="G1849" t="str">
            <v>08</v>
          </cell>
          <cell r="H1849" t="str">
            <v>PSA</v>
          </cell>
          <cell r="I1849" t="str">
            <v>P</v>
          </cell>
        </row>
        <row r="1850">
          <cell r="A1850" t="str">
            <v>IKE</v>
          </cell>
          <cell r="B1850" t="str">
            <v>IKE5</v>
          </cell>
          <cell r="C1850" t="str">
            <v>P</v>
          </cell>
          <cell r="D1850">
            <v>23604257.814071994</v>
          </cell>
          <cell r="E1850" t="str">
            <v>SKL_PRZYPIS_WYK</v>
          </cell>
          <cell r="F1850" t="str">
            <v>PLAN</v>
          </cell>
          <cell r="G1850" t="str">
            <v>09</v>
          </cell>
          <cell r="H1850" t="str">
            <v>PSA</v>
          </cell>
          <cell r="I1850" t="str">
            <v>P</v>
          </cell>
        </row>
        <row r="1851">
          <cell r="A1851" t="str">
            <v>IKE</v>
          </cell>
          <cell r="B1851" t="str">
            <v>IKE5</v>
          </cell>
          <cell r="C1851" t="str">
            <v>P</v>
          </cell>
          <cell r="D1851">
            <v>27464528.205873597</v>
          </cell>
          <cell r="E1851" t="str">
            <v>SKL_PRZYPIS_WYK</v>
          </cell>
          <cell r="F1851" t="str">
            <v>PLAN</v>
          </cell>
          <cell r="G1851" t="str">
            <v>10</v>
          </cell>
          <cell r="H1851" t="str">
            <v>PSA</v>
          </cell>
          <cell r="I1851" t="str">
            <v>P</v>
          </cell>
        </row>
        <row r="1852">
          <cell r="A1852" t="str">
            <v>IKE</v>
          </cell>
          <cell r="B1852" t="str">
            <v>IKE5</v>
          </cell>
          <cell r="C1852" t="str">
            <v>P</v>
          </cell>
          <cell r="D1852">
            <v>31431451.102495175</v>
          </cell>
          <cell r="E1852" t="str">
            <v>SKL_PRZYPIS_WYK</v>
          </cell>
          <cell r="F1852" t="str">
            <v>PLAN</v>
          </cell>
          <cell r="G1852" t="str">
            <v>11</v>
          </cell>
          <cell r="H1852" t="str">
            <v>PSA</v>
          </cell>
          <cell r="I1852" t="str">
            <v>P</v>
          </cell>
        </row>
        <row r="1853">
          <cell r="A1853" t="str">
            <v>IKE</v>
          </cell>
          <cell r="B1853" t="str">
            <v>IKE5</v>
          </cell>
          <cell r="C1853" t="str">
            <v>P</v>
          </cell>
          <cell r="D1853">
            <v>35797220.78035427</v>
          </cell>
          <cell r="E1853" t="str">
            <v>SKL_PRZYPIS_WYK</v>
          </cell>
          <cell r="F1853" t="str">
            <v>PLAN</v>
          </cell>
          <cell r="G1853" t="str">
            <v>12</v>
          </cell>
          <cell r="H1853" t="str">
            <v>PSA</v>
          </cell>
          <cell r="I1853" t="str">
            <v>P</v>
          </cell>
        </row>
        <row r="1854">
          <cell r="A1854" t="str">
            <v>IKE</v>
          </cell>
          <cell r="B1854" t="str">
            <v>IKE5</v>
          </cell>
          <cell r="C1854" t="str">
            <v>N</v>
          </cell>
          <cell r="D1854">
            <v>398729.93</v>
          </cell>
          <cell r="E1854" t="str">
            <v>SKL_PRZYPIS_WYK</v>
          </cell>
          <cell r="F1854" t="str">
            <v>PROGNOZA</v>
          </cell>
          <cell r="G1854" t="str">
            <v>10</v>
          </cell>
          <cell r="H1854" t="str">
            <v>PION</v>
          </cell>
          <cell r="I1854" t="str">
            <v>P</v>
          </cell>
        </row>
        <row r="1855">
          <cell r="A1855" t="str">
            <v>IKE</v>
          </cell>
          <cell r="B1855" t="str">
            <v>IKE5</v>
          </cell>
          <cell r="C1855" t="str">
            <v>N</v>
          </cell>
          <cell r="D1855">
            <v>8968726.369999995</v>
          </cell>
          <cell r="E1855" t="str">
            <v>SKL_PRZYPIS_WYK</v>
          </cell>
          <cell r="F1855" t="str">
            <v>PROGNOZA</v>
          </cell>
          <cell r="G1855" t="str">
            <v>10</v>
          </cell>
          <cell r="H1855" t="str">
            <v>PKK</v>
          </cell>
          <cell r="I1855" t="str">
            <v>P</v>
          </cell>
        </row>
        <row r="1856">
          <cell r="A1856" t="str">
            <v>IKE</v>
          </cell>
          <cell r="B1856" t="str">
            <v>IKE5</v>
          </cell>
          <cell r="C1856" t="str">
            <v>N</v>
          </cell>
          <cell r="D1856">
            <v>23035948.359999977</v>
          </cell>
          <cell r="E1856" t="str">
            <v>SKL_PRZYPIS_WYK</v>
          </cell>
          <cell r="F1856" t="str">
            <v>PROGNOZA</v>
          </cell>
          <cell r="G1856" t="str">
            <v>10</v>
          </cell>
          <cell r="H1856" t="str">
            <v>POU</v>
          </cell>
          <cell r="I1856" t="str">
            <v>P</v>
          </cell>
        </row>
        <row r="1857">
          <cell r="A1857" t="str">
            <v>IKE</v>
          </cell>
          <cell r="B1857" t="str">
            <v>IKE5</v>
          </cell>
          <cell r="C1857" t="str">
            <v>N</v>
          </cell>
          <cell r="D1857">
            <v>11773133.439999992</v>
          </cell>
          <cell r="E1857" t="str">
            <v>SKL_PRZYPIS_WYK</v>
          </cell>
          <cell r="F1857" t="str">
            <v>PROGNOZA</v>
          </cell>
          <cell r="G1857" t="str">
            <v>10</v>
          </cell>
          <cell r="H1857" t="str">
            <v>PSA</v>
          </cell>
          <cell r="I1857" t="str">
            <v>P</v>
          </cell>
        </row>
        <row r="1858">
          <cell r="A1858" t="str">
            <v>IKE</v>
          </cell>
          <cell r="B1858" t="str">
            <v>IKE5</v>
          </cell>
          <cell r="C1858" t="str">
            <v>P</v>
          </cell>
          <cell r="D1858">
            <v>6606288.529999995</v>
          </cell>
          <cell r="E1858" t="str">
            <v>SKL_PRZYPIS_WYK</v>
          </cell>
          <cell r="F1858" t="str">
            <v>PROGNOZA</v>
          </cell>
          <cell r="G1858" t="str">
            <v>10</v>
          </cell>
          <cell r="H1858" t="str">
            <v>PSA</v>
          </cell>
          <cell r="I1858" t="str">
            <v>P</v>
          </cell>
        </row>
        <row r="1859">
          <cell r="A1859" t="str">
            <v>IKE</v>
          </cell>
          <cell r="B1859" t="str">
            <v>IKE5</v>
          </cell>
          <cell r="C1859" t="str">
            <v>N</v>
          </cell>
          <cell r="D1859">
            <v>398729.93</v>
          </cell>
          <cell r="E1859" t="str">
            <v>SKL_PRZYPIS_WYK</v>
          </cell>
          <cell r="F1859" t="str">
            <v>PROGNOZA</v>
          </cell>
          <cell r="G1859" t="str">
            <v>11</v>
          </cell>
          <cell r="H1859" t="str">
            <v>PION</v>
          </cell>
          <cell r="I1859" t="str">
            <v>P</v>
          </cell>
        </row>
        <row r="1860">
          <cell r="A1860" t="str">
            <v>IKE</v>
          </cell>
          <cell r="B1860" t="str">
            <v>IKE5</v>
          </cell>
          <cell r="C1860" t="str">
            <v>N</v>
          </cell>
          <cell r="D1860">
            <v>8968726.369999995</v>
          </cell>
          <cell r="E1860" t="str">
            <v>SKL_PRZYPIS_WYK</v>
          </cell>
          <cell r="F1860" t="str">
            <v>PROGNOZA</v>
          </cell>
          <cell r="G1860" t="str">
            <v>11</v>
          </cell>
          <cell r="H1860" t="str">
            <v>PKK</v>
          </cell>
          <cell r="I1860" t="str">
            <v>P</v>
          </cell>
        </row>
        <row r="1861">
          <cell r="A1861" t="str">
            <v>IKE</v>
          </cell>
          <cell r="B1861" t="str">
            <v>IKE5</v>
          </cell>
          <cell r="C1861" t="str">
            <v>N</v>
          </cell>
          <cell r="D1861">
            <v>23035948.359999977</v>
          </cell>
          <cell r="E1861" t="str">
            <v>SKL_PRZYPIS_WYK</v>
          </cell>
          <cell r="F1861" t="str">
            <v>PROGNOZA</v>
          </cell>
          <cell r="G1861" t="str">
            <v>11</v>
          </cell>
          <cell r="H1861" t="str">
            <v>POU</v>
          </cell>
          <cell r="I1861" t="str">
            <v>P</v>
          </cell>
        </row>
        <row r="1862">
          <cell r="A1862" t="str">
            <v>IKE</v>
          </cell>
          <cell r="B1862" t="str">
            <v>IKE5</v>
          </cell>
          <cell r="C1862" t="str">
            <v>N</v>
          </cell>
          <cell r="D1862">
            <v>11773133.439999992</v>
          </cell>
          <cell r="E1862" t="str">
            <v>SKL_PRZYPIS_WYK</v>
          </cell>
          <cell r="F1862" t="str">
            <v>PROGNOZA</v>
          </cell>
          <cell r="G1862" t="str">
            <v>11</v>
          </cell>
          <cell r="H1862" t="str">
            <v>PSA</v>
          </cell>
          <cell r="I1862" t="str">
            <v>P</v>
          </cell>
        </row>
        <row r="1863">
          <cell r="A1863" t="str">
            <v>IKE</v>
          </cell>
          <cell r="B1863" t="str">
            <v>IKE5</v>
          </cell>
          <cell r="C1863" t="str">
            <v>P</v>
          </cell>
          <cell r="D1863">
            <v>7095307.778499996</v>
          </cell>
          <cell r="E1863" t="str">
            <v>SKL_PRZYPIS_WYK</v>
          </cell>
          <cell r="F1863" t="str">
            <v>PROGNOZA</v>
          </cell>
          <cell r="G1863" t="str">
            <v>11</v>
          </cell>
          <cell r="H1863" t="str">
            <v>PSA</v>
          </cell>
          <cell r="I1863" t="str">
            <v>P</v>
          </cell>
        </row>
        <row r="1864">
          <cell r="A1864" t="str">
            <v>IKE</v>
          </cell>
          <cell r="B1864" t="str">
            <v>IKE5</v>
          </cell>
          <cell r="C1864" t="str">
            <v>N</v>
          </cell>
          <cell r="D1864">
            <v>398729.93</v>
          </cell>
          <cell r="E1864" t="str">
            <v>SKL_PRZYPIS_WYK</v>
          </cell>
          <cell r="F1864" t="str">
            <v>PROGNOZA</v>
          </cell>
          <cell r="G1864" t="str">
            <v>12</v>
          </cell>
          <cell r="H1864" t="str">
            <v>PION</v>
          </cell>
          <cell r="I1864" t="str">
            <v>P</v>
          </cell>
        </row>
        <row r="1865">
          <cell r="A1865" t="str">
            <v>IKE</v>
          </cell>
          <cell r="B1865" t="str">
            <v>IKE5</v>
          </cell>
          <cell r="C1865" t="str">
            <v>N</v>
          </cell>
          <cell r="D1865">
            <v>8968726.369999995</v>
          </cell>
          <cell r="E1865" t="str">
            <v>SKL_PRZYPIS_WYK</v>
          </cell>
          <cell r="F1865" t="str">
            <v>PROGNOZA</v>
          </cell>
          <cell r="G1865" t="str">
            <v>12</v>
          </cell>
          <cell r="H1865" t="str">
            <v>PKK</v>
          </cell>
          <cell r="I1865" t="str">
            <v>P</v>
          </cell>
        </row>
        <row r="1866">
          <cell r="A1866" t="str">
            <v>IKE</v>
          </cell>
          <cell r="B1866" t="str">
            <v>IKE5</v>
          </cell>
          <cell r="C1866" t="str">
            <v>N</v>
          </cell>
          <cell r="D1866">
            <v>23035948.359999977</v>
          </cell>
          <cell r="E1866" t="str">
            <v>SKL_PRZYPIS_WYK</v>
          </cell>
          <cell r="F1866" t="str">
            <v>PROGNOZA</v>
          </cell>
          <cell r="G1866" t="str">
            <v>12</v>
          </cell>
          <cell r="H1866" t="str">
            <v>POU</v>
          </cell>
          <cell r="I1866" t="str">
            <v>P</v>
          </cell>
        </row>
        <row r="1867">
          <cell r="A1867" t="str">
            <v>IKE</v>
          </cell>
          <cell r="B1867" t="str">
            <v>IKE5</v>
          </cell>
          <cell r="C1867" t="str">
            <v>N</v>
          </cell>
          <cell r="D1867">
            <v>11773133.439999992</v>
          </cell>
          <cell r="E1867" t="str">
            <v>SKL_PRZYPIS_WYK</v>
          </cell>
          <cell r="F1867" t="str">
            <v>PROGNOZA</v>
          </cell>
          <cell r="G1867" t="str">
            <v>12</v>
          </cell>
          <cell r="H1867" t="str">
            <v>PSA</v>
          </cell>
          <cell r="I1867" t="str">
            <v>P</v>
          </cell>
        </row>
        <row r="1868">
          <cell r="A1868" t="str">
            <v>IKE</v>
          </cell>
          <cell r="B1868" t="str">
            <v>IKE5</v>
          </cell>
          <cell r="C1868" t="str">
            <v>P</v>
          </cell>
          <cell r="D1868">
            <v>7581591.4481249945</v>
          </cell>
          <cell r="E1868" t="str">
            <v>SKL_PRZYPIS_WYK</v>
          </cell>
          <cell r="F1868" t="str">
            <v>PROGNOZA</v>
          </cell>
          <cell r="G1868" t="str">
            <v>12</v>
          </cell>
          <cell r="H1868" t="str">
            <v>PSA</v>
          </cell>
          <cell r="I1868" t="str">
            <v>P</v>
          </cell>
        </row>
        <row r="1869">
          <cell r="A1869" t="str">
            <v>IKE</v>
          </cell>
          <cell r="B1869" t="str">
            <v>IKE5</v>
          </cell>
          <cell r="C1869" t="str">
            <v>N</v>
          </cell>
          <cell r="D1869">
            <v>114301</v>
          </cell>
          <cell r="E1869" t="str">
            <v>SKL_PRZYPIS_WYK</v>
          </cell>
          <cell r="F1869" t="str">
            <v>WYK_POP</v>
          </cell>
          <cell r="G1869" t="str">
            <v>02</v>
          </cell>
          <cell r="H1869" t="str">
            <v>PION</v>
          </cell>
          <cell r="I1869" t="str">
            <v>P</v>
          </cell>
        </row>
        <row r="1870">
          <cell r="A1870" t="str">
            <v>IKE</v>
          </cell>
          <cell r="B1870" t="str">
            <v>IKE5</v>
          </cell>
          <cell r="C1870" t="str">
            <v>N</v>
          </cell>
          <cell r="D1870">
            <v>2377957.68</v>
          </cell>
          <cell r="E1870" t="str">
            <v>SKL_PRZYPIS_WYK</v>
          </cell>
          <cell r="F1870" t="str">
            <v>WYK_POP</v>
          </cell>
          <cell r="G1870" t="str">
            <v>02</v>
          </cell>
          <cell r="H1870" t="str">
            <v>PKK</v>
          </cell>
          <cell r="I1870" t="str">
            <v>P</v>
          </cell>
        </row>
        <row r="1871">
          <cell r="A1871" t="str">
            <v>IKE</v>
          </cell>
          <cell r="B1871" t="str">
            <v>IKE5</v>
          </cell>
          <cell r="C1871" t="str">
            <v>N</v>
          </cell>
          <cell r="D1871">
            <v>2662712.84</v>
          </cell>
          <cell r="E1871" t="str">
            <v>SKL_PRZYPIS_WYK</v>
          </cell>
          <cell r="F1871" t="str">
            <v>WYK_POP</v>
          </cell>
          <cell r="G1871" t="str">
            <v>02</v>
          </cell>
          <cell r="H1871" t="str">
            <v>POU</v>
          </cell>
          <cell r="I1871" t="str">
            <v>P</v>
          </cell>
        </row>
        <row r="1872">
          <cell r="A1872" t="str">
            <v>IKE</v>
          </cell>
          <cell r="B1872" t="str">
            <v>IKE5</v>
          </cell>
          <cell r="C1872" t="str">
            <v>N</v>
          </cell>
          <cell r="D1872">
            <v>3427779.99</v>
          </cell>
          <cell r="E1872" t="str">
            <v>SKL_PRZYPIS_WYK</v>
          </cell>
          <cell r="F1872" t="str">
            <v>WYK_POP</v>
          </cell>
          <cell r="G1872" t="str">
            <v>02</v>
          </cell>
          <cell r="H1872" t="str">
            <v>PSA</v>
          </cell>
          <cell r="I1872" t="str">
            <v>P</v>
          </cell>
        </row>
        <row r="1873">
          <cell r="A1873" t="str">
            <v>IKE</v>
          </cell>
          <cell r="B1873" t="str">
            <v>IKE5</v>
          </cell>
          <cell r="C1873" t="str">
            <v>P</v>
          </cell>
          <cell r="D1873">
            <v>1525564.46</v>
          </cell>
          <cell r="E1873" t="str">
            <v>SKL_PRZYPIS_WYK</v>
          </cell>
          <cell r="F1873" t="str">
            <v>WYK_POP</v>
          </cell>
          <cell r="G1873" t="str">
            <v>02</v>
          </cell>
          <cell r="H1873" t="str">
            <v>PSA</v>
          </cell>
          <cell r="I1873" t="str">
            <v>P</v>
          </cell>
        </row>
        <row r="1874">
          <cell r="A1874" t="str">
            <v>IKE</v>
          </cell>
          <cell r="B1874" t="str">
            <v>IKE5</v>
          </cell>
          <cell r="C1874" t="str">
            <v>N</v>
          </cell>
          <cell r="D1874">
            <v>52880</v>
          </cell>
          <cell r="E1874" t="str">
            <v>SKL_PRZYPIS_WYK</v>
          </cell>
          <cell r="F1874" t="str">
            <v>WYK_POP</v>
          </cell>
          <cell r="G1874" t="str">
            <v>03</v>
          </cell>
          <cell r="H1874" t="str">
            <v>PION</v>
          </cell>
          <cell r="I1874" t="str">
            <v>P</v>
          </cell>
        </row>
        <row r="1875">
          <cell r="A1875" t="str">
            <v>IKE</v>
          </cell>
          <cell r="B1875" t="str">
            <v>IKE5</v>
          </cell>
          <cell r="C1875" t="str">
            <v>N</v>
          </cell>
          <cell r="D1875">
            <v>3675417.23</v>
          </cell>
          <cell r="E1875" t="str">
            <v>SKL_PRZYPIS_WYK</v>
          </cell>
          <cell r="F1875" t="str">
            <v>WYK_POP</v>
          </cell>
          <cell r="G1875" t="str">
            <v>03</v>
          </cell>
          <cell r="H1875" t="str">
            <v>PKK</v>
          </cell>
          <cell r="I1875" t="str">
            <v>P</v>
          </cell>
        </row>
        <row r="1876">
          <cell r="A1876" t="str">
            <v>IKE</v>
          </cell>
          <cell r="B1876" t="str">
            <v>IKE5</v>
          </cell>
          <cell r="C1876" t="str">
            <v>N</v>
          </cell>
          <cell r="D1876">
            <v>5404279.570000001</v>
          </cell>
          <cell r="E1876" t="str">
            <v>SKL_PRZYPIS_WYK</v>
          </cell>
          <cell r="F1876" t="str">
            <v>WYK_POP</v>
          </cell>
          <cell r="G1876" t="str">
            <v>03</v>
          </cell>
          <cell r="H1876" t="str">
            <v>POU</v>
          </cell>
          <cell r="I1876" t="str">
            <v>P</v>
          </cell>
        </row>
        <row r="1877">
          <cell r="A1877" t="str">
            <v>IKE</v>
          </cell>
          <cell r="B1877" t="str">
            <v>IKE5</v>
          </cell>
          <cell r="C1877" t="str">
            <v>N</v>
          </cell>
          <cell r="D1877">
            <v>3826928.64</v>
          </cell>
          <cell r="E1877" t="str">
            <v>SKL_PRZYPIS_WYK</v>
          </cell>
          <cell r="F1877" t="str">
            <v>WYK_POP</v>
          </cell>
          <cell r="G1877" t="str">
            <v>03</v>
          </cell>
          <cell r="H1877" t="str">
            <v>PSA</v>
          </cell>
          <cell r="I1877" t="str">
            <v>P</v>
          </cell>
        </row>
        <row r="1878">
          <cell r="A1878" t="str">
            <v>IKE</v>
          </cell>
          <cell r="B1878" t="str">
            <v>IKE5</v>
          </cell>
          <cell r="C1878" t="str">
            <v>P</v>
          </cell>
          <cell r="D1878">
            <v>3468681.51</v>
          </cell>
          <cell r="E1878" t="str">
            <v>SKL_PRZYPIS_WYK</v>
          </cell>
          <cell r="F1878" t="str">
            <v>WYK_POP</v>
          </cell>
          <cell r="G1878" t="str">
            <v>03</v>
          </cell>
          <cell r="H1878" t="str">
            <v>PSA</v>
          </cell>
          <cell r="I1878" t="str">
            <v>P</v>
          </cell>
        </row>
        <row r="1879">
          <cell r="A1879" t="str">
            <v>IKE</v>
          </cell>
          <cell r="B1879" t="str">
            <v>IKE5</v>
          </cell>
          <cell r="C1879" t="str">
            <v>N</v>
          </cell>
          <cell r="D1879">
            <v>174081</v>
          </cell>
          <cell r="E1879" t="str">
            <v>SKL_PRZYPIS_WYK</v>
          </cell>
          <cell r="F1879" t="str">
            <v>WYK_POP</v>
          </cell>
          <cell r="G1879" t="str">
            <v>04</v>
          </cell>
          <cell r="H1879" t="str">
            <v>PION</v>
          </cell>
          <cell r="I1879" t="str">
            <v>P</v>
          </cell>
        </row>
        <row r="1880">
          <cell r="A1880" t="str">
            <v>IKE</v>
          </cell>
          <cell r="B1880" t="str">
            <v>IKE5</v>
          </cell>
          <cell r="C1880" t="str">
            <v>N</v>
          </cell>
          <cell r="D1880">
            <v>4665810.78</v>
          </cell>
          <cell r="E1880" t="str">
            <v>SKL_PRZYPIS_WYK</v>
          </cell>
          <cell r="F1880" t="str">
            <v>WYK_POP</v>
          </cell>
          <cell r="G1880" t="str">
            <v>04</v>
          </cell>
          <cell r="H1880" t="str">
            <v>PKK</v>
          </cell>
          <cell r="I1880" t="str">
            <v>P</v>
          </cell>
        </row>
        <row r="1881">
          <cell r="A1881" t="str">
            <v>IKE</v>
          </cell>
          <cell r="B1881" t="str">
            <v>IKE5</v>
          </cell>
          <cell r="C1881" t="str">
            <v>N</v>
          </cell>
          <cell r="D1881">
            <v>8116559.31</v>
          </cell>
          <cell r="E1881" t="str">
            <v>SKL_PRZYPIS_WYK</v>
          </cell>
          <cell r="F1881" t="str">
            <v>WYK_POP</v>
          </cell>
          <cell r="G1881" t="str">
            <v>04</v>
          </cell>
          <cell r="H1881" t="str">
            <v>POU</v>
          </cell>
          <cell r="I1881" t="str">
            <v>P</v>
          </cell>
        </row>
        <row r="1882">
          <cell r="A1882" t="str">
            <v>IKE</v>
          </cell>
          <cell r="B1882" t="str">
            <v>IKE5</v>
          </cell>
          <cell r="C1882" t="str">
            <v>N</v>
          </cell>
          <cell r="D1882">
            <v>4986360.02</v>
          </cell>
          <cell r="E1882" t="str">
            <v>SKL_PRZYPIS_WYK</v>
          </cell>
          <cell r="F1882" t="str">
            <v>WYK_POP</v>
          </cell>
          <cell r="G1882" t="str">
            <v>04</v>
          </cell>
          <cell r="H1882" t="str">
            <v>PSA</v>
          </cell>
          <cell r="I1882" t="str">
            <v>P</v>
          </cell>
        </row>
        <row r="1883">
          <cell r="A1883" t="str">
            <v>IKE</v>
          </cell>
          <cell r="B1883" t="str">
            <v>IKE5</v>
          </cell>
          <cell r="C1883" t="str">
            <v>P</v>
          </cell>
          <cell r="D1883">
            <v>4049170.04</v>
          </cell>
          <cell r="E1883" t="str">
            <v>SKL_PRZYPIS_WYK</v>
          </cell>
          <cell r="F1883" t="str">
            <v>WYK_POP</v>
          </cell>
          <cell r="G1883" t="str">
            <v>04</v>
          </cell>
          <cell r="H1883" t="str">
            <v>PSA</v>
          </cell>
          <cell r="I1883" t="str">
            <v>P</v>
          </cell>
        </row>
        <row r="1884">
          <cell r="A1884" t="str">
            <v>IKE</v>
          </cell>
          <cell r="B1884" t="str">
            <v>IKE5</v>
          </cell>
          <cell r="C1884" t="str">
            <v>N</v>
          </cell>
          <cell r="D1884">
            <v>311618</v>
          </cell>
          <cell r="E1884" t="str">
            <v>SKL_PRZYPIS_WYK</v>
          </cell>
          <cell r="F1884" t="str">
            <v>WYK_POP</v>
          </cell>
          <cell r="G1884" t="str">
            <v>05</v>
          </cell>
          <cell r="H1884" t="str">
            <v>PION</v>
          </cell>
          <cell r="I1884" t="str">
            <v>P</v>
          </cell>
        </row>
        <row r="1885">
          <cell r="A1885" t="str">
            <v>IKE</v>
          </cell>
          <cell r="B1885" t="str">
            <v>IKE5</v>
          </cell>
          <cell r="C1885" t="str">
            <v>N</v>
          </cell>
          <cell r="D1885">
            <v>5455581.8100000005</v>
          </cell>
          <cell r="E1885" t="str">
            <v>SKL_PRZYPIS_WYK</v>
          </cell>
          <cell r="F1885" t="str">
            <v>WYK_POP</v>
          </cell>
          <cell r="G1885" t="str">
            <v>05</v>
          </cell>
          <cell r="H1885" t="str">
            <v>PKK</v>
          </cell>
          <cell r="I1885" t="str">
            <v>P</v>
          </cell>
        </row>
        <row r="1886">
          <cell r="A1886" t="str">
            <v>IKE</v>
          </cell>
          <cell r="B1886" t="str">
            <v>IKE5</v>
          </cell>
          <cell r="C1886" t="str">
            <v>N</v>
          </cell>
          <cell r="D1886">
            <v>11064150.809999999</v>
          </cell>
          <cell r="E1886" t="str">
            <v>SKL_PRZYPIS_WYK</v>
          </cell>
          <cell r="F1886" t="str">
            <v>WYK_POP</v>
          </cell>
          <cell r="G1886" t="str">
            <v>05</v>
          </cell>
          <cell r="H1886" t="str">
            <v>POU</v>
          </cell>
          <cell r="I1886" t="str">
            <v>P</v>
          </cell>
        </row>
        <row r="1887">
          <cell r="A1887" t="str">
            <v>IKE</v>
          </cell>
          <cell r="B1887" t="str">
            <v>IKE5</v>
          </cell>
          <cell r="C1887" t="str">
            <v>N</v>
          </cell>
          <cell r="D1887">
            <v>6094984.85</v>
          </cell>
          <cell r="E1887" t="str">
            <v>SKL_PRZYPIS_WYK</v>
          </cell>
          <cell r="F1887" t="str">
            <v>WYK_POP</v>
          </cell>
          <cell r="G1887" t="str">
            <v>05</v>
          </cell>
          <cell r="H1887" t="str">
            <v>PSA</v>
          </cell>
          <cell r="I1887" t="str">
            <v>P</v>
          </cell>
        </row>
        <row r="1888">
          <cell r="A1888" t="str">
            <v>IKE</v>
          </cell>
          <cell r="B1888" t="str">
            <v>IKE5</v>
          </cell>
          <cell r="C1888" t="str">
            <v>P</v>
          </cell>
          <cell r="D1888">
            <v>4567572.38</v>
          </cell>
          <cell r="E1888" t="str">
            <v>SKL_PRZYPIS_WYK</v>
          </cell>
          <cell r="F1888" t="str">
            <v>WYK_POP</v>
          </cell>
          <cell r="G1888" t="str">
            <v>05</v>
          </cell>
          <cell r="H1888" t="str">
            <v>PSA</v>
          </cell>
          <cell r="I1888" t="str">
            <v>P</v>
          </cell>
        </row>
        <row r="1889">
          <cell r="A1889" t="str">
            <v>IKE</v>
          </cell>
          <cell r="B1889" t="str">
            <v>IKE5</v>
          </cell>
          <cell r="C1889" t="str">
            <v>N</v>
          </cell>
          <cell r="D1889">
            <v>214208.06</v>
          </cell>
          <cell r="E1889" t="str">
            <v>SKL_PRZYPIS_WYK</v>
          </cell>
          <cell r="F1889" t="str">
            <v>WYK_POP</v>
          </cell>
          <cell r="G1889" t="str">
            <v>06</v>
          </cell>
          <cell r="H1889" t="str">
            <v>PION</v>
          </cell>
          <cell r="I1889" t="str">
            <v>P</v>
          </cell>
        </row>
        <row r="1890">
          <cell r="A1890" t="str">
            <v>IKE</v>
          </cell>
          <cell r="B1890" t="str">
            <v>IKE5</v>
          </cell>
          <cell r="C1890" t="str">
            <v>N</v>
          </cell>
          <cell r="D1890">
            <v>6791548.8100000005</v>
          </cell>
          <cell r="E1890" t="str">
            <v>SKL_PRZYPIS_WYK</v>
          </cell>
          <cell r="F1890" t="str">
            <v>WYK_POP</v>
          </cell>
          <cell r="G1890" t="str">
            <v>06</v>
          </cell>
          <cell r="H1890" t="str">
            <v>PKK</v>
          </cell>
          <cell r="I1890" t="str">
            <v>P</v>
          </cell>
        </row>
        <row r="1891">
          <cell r="A1891" t="str">
            <v>IKE</v>
          </cell>
          <cell r="B1891" t="str">
            <v>IKE5</v>
          </cell>
          <cell r="C1891" t="str">
            <v>N</v>
          </cell>
          <cell r="D1891">
            <v>14700804.77</v>
          </cell>
          <cell r="E1891" t="str">
            <v>SKL_PRZYPIS_WYK</v>
          </cell>
          <cell r="F1891" t="str">
            <v>WYK_POP</v>
          </cell>
          <cell r="G1891" t="str">
            <v>06</v>
          </cell>
          <cell r="H1891" t="str">
            <v>POU</v>
          </cell>
          <cell r="I1891" t="str">
            <v>P</v>
          </cell>
        </row>
        <row r="1892">
          <cell r="A1892" t="str">
            <v>IKE</v>
          </cell>
          <cell r="B1892" t="str">
            <v>IKE5</v>
          </cell>
          <cell r="C1892" t="str">
            <v>N</v>
          </cell>
          <cell r="D1892">
            <v>7705628.640000001</v>
          </cell>
          <cell r="E1892" t="str">
            <v>SKL_PRZYPIS_WYK</v>
          </cell>
          <cell r="F1892" t="str">
            <v>WYK_POP</v>
          </cell>
          <cell r="G1892" t="str">
            <v>06</v>
          </cell>
          <cell r="H1892" t="str">
            <v>PSA</v>
          </cell>
          <cell r="I1892" t="str">
            <v>P</v>
          </cell>
        </row>
        <row r="1893">
          <cell r="A1893" t="str">
            <v>IKE</v>
          </cell>
          <cell r="B1893" t="str">
            <v>IKE5</v>
          </cell>
          <cell r="C1893" t="str">
            <v>P</v>
          </cell>
          <cell r="D1893">
            <v>4990287.9</v>
          </cell>
          <cell r="E1893" t="str">
            <v>SKL_PRZYPIS_WYK</v>
          </cell>
          <cell r="F1893" t="str">
            <v>WYK_POP</v>
          </cell>
          <cell r="G1893" t="str">
            <v>06</v>
          </cell>
          <cell r="H1893" t="str">
            <v>PSA</v>
          </cell>
          <cell r="I1893" t="str">
            <v>P</v>
          </cell>
        </row>
        <row r="1894">
          <cell r="A1894" t="str">
            <v>IKE</v>
          </cell>
          <cell r="B1894" t="str">
            <v>IKE5</v>
          </cell>
          <cell r="C1894" t="str">
            <v>N</v>
          </cell>
          <cell r="D1894">
            <v>298687.6</v>
          </cell>
          <cell r="E1894" t="str">
            <v>SKL_PRZYPIS_WYK</v>
          </cell>
          <cell r="F1894" t="str">
            <v>WYK_POP</v>
          </cell>
          <cell r="G1894" t="str">
            <v>07</v>
          </cell>
          <cell r="H1894" t="str">
            <v>PION</v>
          </cell>
          <cell r="I1894" t="str">
            <v>P</v>
          </cell>
        </row>
        <row r="1895">
          <cell r="A1895" t="str">
            <v>IKE</v>
          </cell>
          <cell r="B1895" t="str">
            <v>IKE5</v>
          </cell>
          <cell r="C1895" t="str">
            <v>N</v>
          </cell>
          <cell r="D1895">
            <v>7706190.0200000005</v>
          </cell>
          <cell r="E1895" t="str">
            <v>SKL_PRZYPIS_WYK</v>
          </cell>
          <cell r="F1895" t="str">
            <v>WYK_POP</v>
          </cell>
          <cell r="G1895" t="str">
            <v>07</v>
          </cell>
          <cell r="H1895" t="str">
            <v>PKK</v>
          </cell>
          <cell r="I1895" t="str">
            <v>P</v>
          </cell>
        </row>
        <row r="1896">
          <cell r="A1896" t="str">
            <v>IKE</v>
          </cell>
          <cell r="B1896" t="str">
            <v>IKE5</v>
          </cell>
          <cell r="C1896" t="str">
            <v>N</v>
          </cell>
          <cell r="D1896">
            <v>17853505.189999998</v>
          </cell>
          <cell r="E1896" t="str">
            <v>SKL_PRZYPIS_WYK</v>
          </cell>
          <cell r="F1896" t="str">
            <v>WYK_POP</v>
          </cell>
          <cell r="G1896" t="str">
            <v>07</v>
          </cell>
          <cell r="H1896" t="str">
            <v>POU</v>
          </cell>
          <cell r="I1896" t="str">
            <v>P</v>
          </cell>
        </row>
        <row r="1897">
          <cell r="A1897" t="str">
            <v>IKE</v>
          </cell>
          <cell r="B1897" t="str">
            <v>IKE5</v>
          </cell>
          <cell r="C1897" t="str">
            <v>N</v>
          </cell>
          <cell r="D1897">
            <v>8939093.299999999</v>
          </cell>
          <cell r="E1897" t="str">
            <v>SKL_PRZYPIS_WYK</v>
          </cell>
          <cell r="F1897" t="str">
            <v>WYK_POP</v>
          </cell>
          <cell r="G1897" t="str">
            <v>07</v>
          </cell>
          <cell r="H1897" t="str">
            <v>PSA</v>
          </cell>
          <cell r="I1897" t="str">
            <v>P</v>
          </cell>
        </row>
        <row r="1898">
          <cell r="A1898" t="str">
            <v>IKE</v>
          </cell>
          <cell r="B1898" t="str">
            <v>IKE5</v>
          </cell>
          <cell r="C1898" t="str">
            <v>P</v>
          </cell>
          <cell r="D1898">
            <v>5260716.8</v>
          </cell>
          <cell r="E1898" t="str">
            <v>SKL_PRZYPIS_WYK</v>
          </cell>
          <cell r="F1898" t="str">
            <v>WYK_POP</v>
          </cell>
          <cell r="G1898" t="str">
            <v>07</v>
          </cell>
          <cell r="H1898" t="str">
            <v>PSA</v>
          </cell>
          <cell r="I1898" t="str">
            <v>P</v>
          </cell>
        </row>
        <row r="1899">
          <cell r="A1899" t="str">
            <v>IKE</v>
          </cell>
          <cell r="B1899" t="str">
            <v>IKE5</v>
          </cell>
          <cell r="C1899" t="str">
            <v>N</v>
          </cell>
          <cell r="D1899">
            <v>324826.39</v>
          </cell>
          <cell r="E1899" t="str">
            <v>SKL_PRZYPIS_WYK</v>
          </cell>
          <cell r="F1899" t="str">
            <v>WYK_POP</v>
          </cell>
          <cell r="G1899" t="str">
            <v>08</v>
          </cell>
          <cell r="H1899" t="str">
            <v>PION</v>
          </cell>
          <cell r="I1899" t="str">
            <v>P</v>
          </cell>
        </row>
        <row r="1900">
          <cell r="A1900" t="str">
            <v>IKE</v>
          </cell>
          <cell r="B1900" t="str">
            <v>IKE5</v>
          </cell>
          <cell r="C1900" t="str">
            <v>N</v>
          </cell>
          <cell r="D1900">
            <v>8726698.87</v>
          </cell>
          <cell r="E1900" t="str">
            <v>SKL_PRZYPIS_WYK</v>
          </cell>
          <cell r="F1900" t="str">
            <v>WYK_POP</v>
          </cell>
          <cell r="G1900" t="str">
            <v>08</v>
          </cell>
          <cell r="H1900" t="str">
            <v>PKK</v>
          </cell>
          <cell r="I1900" t="str">
            <v>P</v>
          </cell>
        </row>
        <row r="1901">
          <cell r="A1901" t="str">
            <v>IKE</v>
          </cell>
          <cell r="B1901" t="str">
            <v>IKE5</v>
          </cell>
          <cell r="C1901" t="str">
            <v>N</v>
          </cell>
          <cell r="D1901">
            <v>20377972.09</v>
          </cell>
          <cell r="E1901" t="str">
            <v>SKL_PRZYPIS_WYK</v>
          </cell>
          <cell r="F1901" t="str">
            <v>WYK_POP</v>
          </cell>
          <cell r="G1901" t="str">
            <v>08</v>
          </cell>
          <cell r="H1901" t="str">
            <v>POU</v>
          </cell>
          <cell r="I1901" t="str">
            <v>P</v>
          </cell>
        </row>
        <row r="1902">
          <cell r="A1902" t="str">
            <v>IKE</v>
          </cell>
          <cell r="B1902" t="str">
            <v>IKE5</v>
          </cell>
          <cell r="C1902" t="str">
            <v>N</v>
          </cell>
          <cell r="D1902">
            <v>10440046.22</v>
          </cell>
          <cell r="E1902" t="str">
            <v>SKL_PRZYPIS_WYK</v>
          </cell>
          <cell r="F1902" t="str">
            <v>WYK_POP</v>
          </cell>
          <cell r="G1902" t="str">
            <v>08</v>
          </cell>
          <cell r="H1902" t="str">
            <v>PSA</v>
          </cell>
          <cell r="I1902" t="str">
            <v>P</v>
          </cell>
        </row>
        <row r="1903">
          <cell r="A1903" t="str">
            <v>IKE</v>
          </cell>
          <cell r="B1903" t="str">
            <v>IKE5</v>
          </cell>
          <cell r="C1903" t="str">
            <v>P</v>
          </cell>
          <cell r="D1903">
            <v>5672648.12</v>
          </cell>
          <cell r="E1903" t="str">
            <v>SKL_PRZYPIS_WYK</v>
          </cell>
          <cell r="F1903" t="str">
            <v>WYK_POP</v>
          </cell>
          <cell r="G1903" t="str">
            <v>08</v>
          </cell>
          <cell r="H1903" t="str">
            <v>PSA</v>
          </cell>
          <cell r="I1903" t="str">
            <v>P</v>
          </cell>
        </row>
        <row r="1904">
          <cell r="A1904" t="str">
            <v>IKE</v>
          </cell>
          <cell r="B1904" t="str">
            <v>IKE5</v>
          </cell>
          <cell r="C1904" t="str">
            <v>N</v>
          </cell>
          <cell r="D1904">
            <v>398729.93</v>
          </cell>
          <cell r="E1904" t="str">
            <v>SKL_PRZYPIS_WYK</v>
          </cell>
          <cell r="F1904" t="str">
            <v>WYK_POP</v>
          </cell>
          <cell r="G1904" t="str">
            <v>09</v>
          </cell>
          <cell r="H1904" t="str">
            <v>PION</v>
          </cell>
          <cell r="I1904" t="str">
            <v>P</v>
          </cell>
        </row>
        <row r="1905">
          <cell r="A1905" t="str">
            <v>IKE</v>
          </cell>
          <cell r="B1905" t="str">
            <v>IKE5</v>
          </cell>
          <cell r="C1905" t="str">
            <v>N</v>
          </cell>
          <cell r="D1905">
            <v>8968726.37</v>
          </cell>
          <cell r="E1905" t="str">
            <v>SKL_PRZYPIS_WYK</v>
          </cell>
          <cell r="F1905" t="str">
            <v>WYK_POP</v>
          </cell>
          <cell r="G1905" t="str">
            <v>09</v>
          </cell>
          <cell r="H1905" t="str">
            <v>PKK</v>
          </cell>
          <cell r="I1905" t="str">
            <v>P</v>
          </cell>
        </row>
        <row r="1906">
          <cell r="A1906" t="str">
            <v>IKE</v>
          </cell>
          <cell r="B1906" t="str">
            <v>IKE5</v>
          </cell>
          <cell r="C1906" t="str">
            <v>N</v>
          </cell>
          <cell r="D1906">
            <v>23035948.36</v>
          </cell>
          <cell r="E1906" t="str">
            <v>SKL_PRZYPIS_WYK</v>
          </cell>
          <cell r="F1906" t="str">
            <v>WYK_POP</v>
          </cell>
          <cell r="G1906" t="str">
            <v>09</v>
          </cell>
          <cell r="H1906" t="str">
            <v>POU</v>
          </cell>
          <cell r="I1906" t="str">
            <v>P</v>
          </cell>
        </row>
        <row r="1907">
          <cell r="A1907" t="str">
            <v>IKE</v>
          </cell>
          <cell r="B1907" t="str">
            <v>IKE5</v>
          </cell>
          <cell r="C1907" t="str">
            <v>N</v>
          </cell>
          <cell r="D1907">
            <v>11773133.44</v>
          </cell>
          <cell r="E1907" t="str">
            <v>SKL_PRZYPIS_WYK</v>
          </cell>
          <cell r="F1907" t="str">
            <v>WYK_POP</v>
          </cell>
          <cell r="G1907" t="str">
            <v>09</v>
          </cell>
          <cell r="H1907" t="str">
            <v>PSA</v>
          </cell>
          <cell r="I1907" t="str">
            <v>P</v>
          </cell>
        </row>
        <row r="1908">
          <cell r="A1908" t="str">
            <v>IKE</v>
          </cell>
          <cell r="B1908" t="str">
            <v>IKE5</v>
          </cell>
          <cell r="C1908" t="str">
            <v>P</v>
          </cell>
          <cell r="D1908">
            <v>6132767.939999998</v>
          </cell>
          <cell r="E1908" t="str">
            <v>SKL_PRZYPIS_WYK</v>
          </cell>
          <cell r="F1908" t="str">
            <v>WYK_POP</v>
          </cell>
          <cell r="G1908" t="str">
            <v>09</v>
          </cell>
          <cell r="H1908" t="str">
            <v>PSA</v>
          </cell>
          <cell r="I1908" t="str">
            <v>P</v>
          </cell>
        </row>
        <row r="1909">
          <cell r="A1909" t="str">
            <v>IKE</v>
          </cell>
          <cell r="B1909" t="str">
            <v>IKE5</v>
          </cell>
          <cell r="C1909" t="str">
            <v>N</v>
          </cell>
          <cell r="D1909">
            <v>53330</v>
          </cell>
          <cell r="E1909" t="str">
            <v>SKL_ROCZNA_WYK</v>
          </cell>
          <cell r="F1909" t="str">
            <v>WYK_POP</v>
          </cell>
          <cell r="G1909" t="str">
            <v>03</v>
          </cell>
          <cell r="H1909" t="str">
            <v>PION</v>
          </cell>
          <cell r="I1909" t="str">
            <v>P</v>
          </cell>
        </row>
        <row r="1910">
          <cell r="A1910" t="str">
            <v>IKE</v>
          </cell>
          <cell r="B1910" t="str">
            <v>IKE5</v>
          </cell>
          <cell r="C1910" t="str">
            <v>N</v>
          </cell>
          <cell r="D1910">
            <v>3719291.87</v>
          </cell>
          <cell r="E1910" t="str">
            <v>SKL_ROCZNA_WYK</v>
          </cell>
          <cell r="F1910" t="str">
            <v>WYK_POP</v>
          </cell>
          <cell r="G1910" t="str">
            <v>03</v>
          </cell>
          <cell r="H1910" t="str">
            <v>PKK</v>
          </cell>
          <cell r="I1910" t="str">
            <v>P</v>
          </cell>
        </row>
        <row r="1911">
          <cell r="A1911" t="str">
            <v>IKE</v>
          </cell>
          <cell r="B1911" t="str">
            <v>IKE5</v>
          </cell>
          <cell r="C1911" t="str">
            <v>N</v>
          </cell>
          <cell r="D1911">
            <v>5435503.180000001</v>
          </cell>
          <cell r="E1911" t="str">
            <v>SKL_ROCZNA_WYK</v>
          </cell>
          <cell r="F1911" t="str">
            <v>WYK_POP</v>
          </cell>
          <cell r="G1911" t="str">
            <v>03</v>
          </cell>
          <cell r="H1911" t="str">
            <v>POU</v>
          </cell>
          <cell r="I1911" t="str">
            <v>P</v>
          </cell>
        </row>
        <row r="1912">
          <cell r="A1912" t="str">
            <v>IKE</v>
          </cell>
          <cell r="B1912" t="str">
            <v>IKE5</v>
          </cell>
          <cell r="C1912" t="str">
            <v>N</v>
          </cell>
          <cell r="D1912">
            <v>3857888.47</v>
          </cell>
          <cell r="E1912" t="str">
            <v>SKL_ROCZNA_WYK</v>
          </cell>
          <cell r="F1912" t="str">
            <v>WYK_POP</v>
          </cell>
          <cell r="G1912" t="str">
            <v>03</v>
          </cell>
          <cell r="H1912" t="str">
            <v>PSA</v>
          </cell>
          <cell r="I1912" t="str">
            <v>P</v>
          </cell>
        </row>
        <row r="1913">
          <cell r="A1913" t="str">
            <v>IKE</v>
          </cell>
          <cell r="B1913" t="str">
            <v>IKE5</v>
          </cell>
          <cell r="C1913" t="str">
            <v>P</v>
          </cell>
          <cell r="D1913">
            <v>20198329.769999996</v>
          </cell>
          <cell r="E1913" t="str">
            <v>SKL_ROCZNA_WYK</v>
          </cell>
          <cell r="F1913" t="str">
            <v>WYK_POP</v>
          </cell>
          <cell r="G1913" t="str">
            <v>03</v>
          </cell>
          <cell r="H1913" t="str">
            <v>PSA</v>
          </cell>
          <cell r="I1913" t="str">
            <v>P</v>
          </cell>
        </row>
        <row r="1914">
          <cell r="A1914" t="str">
            <v>IKE</v>
          </cell>
          <cell r="B1914" t="str">
            <v>IKE5</v>
          </cell>
          <cell r="C1914" t="str">
            <v>N</v>
          </cell>
          <cell r="D1914">
            <v>174130.94</v>
          </cell>
          <cell r="E1914" t="str">
            <v>SKL_ROCZNA_WYK</v>
          </cell>
          <cell r="F1914" t="str">
            <v>WYK_POP</v>
          </cell>
          <cell r="G1914" t="str">
            <v>04</v>
          </cell>
          <cell r="H1914" t="str">
            <v>PION</v>
          </cell>
          <cell r="I1914" t="str">
            <v>P</v>
          </cell>
        </row>
        <row r="1915">
          <cell r="A1915" t="str">
            <v>IKE</v>
          </cell>
          <cell r="B1915" t="str">
            <v>IKE5</v>
          </cell>
          <cell r="C1915" t="str">
            <v>N</v>
          </cell>
          <cell r="D1915">
            <v>4691002.02</v>
          </cell>
          <cell r="E1915" t="str">
            <v>SKL_ROCZNA_WYK</v>
          </cell>
          <cell r="F1915" t="str">
            <v>WYK_POP</v>
          </cell>
          <cell r="G1915" t="str">
            <v>04</v>
          </cell>
          <cell r="H1915" t="str">
            <v>PKK</v>
          </cell>
          <cell r="I1915" t="str">
            <v>P</v>
          </cell>
        </row>
        <row r="1916">
          <cell r="A1916" t="str">
            <v>IKE</v>
          </cell>
          <cell r="B1916" t="str">
            <v>IKE5</v>
          </cell>
          <cell r="C1916" t="str">
            <v>N</v>
          </cell>
          <cell r="D1916">
            <v>8159427.42</v>
          </cell>
          <cell r="E1916" t="str">
            <v>SKL_ROCZNA_WYK</v>
          </cell>
          <cell r="F1916" t="str">
            <v>WYK_POP</v>
          </cell>
          <cell r="G1916" t="str">
            <v>04</v>
          </cell>
          <cell r="H1916" t="str">
            <v>POU</v>
          </cell>
          <cell r="I1916" t="str">
            <v>P</v>
          </cell>
        </row>
        <row r="1917">
          <cell r="A1917" t="str">
            <v>IKE</v>
          </cell>
          <cell r="B1917" t="str">
            <v>IKE5</v>
          </cell>
          <cell r="C1917" t="str">
            <v>N</v>
          </cell>
          <cell r="D1917">
            <v>5001436.9</v>
          </cell>
          <cell r="E1917" t="str">
            <v>SKL_ROCZNA_WYK</v>
          </cell>
          <cell r="F1917" t="str">
            <v>WYK_POP</v>
          </cell>
          <cell r="G1917" t="str">
            <v>04</v>
          </cell>
          <cell r="H1917" t="str">
            <v>PSA</v>
          </cell>
          <cell r="I1917" t="str">
            <v>P</v>
          </cell>
        </row>
        <row r="1918">
          <cell r="A1918" t="str">
            <v>IKE</v>
          </cell>
          <cell r="B1918" t="str">
            <v>IKE5</v>
          </cell>
          <cell r="C1918" t="str">
            <v>P</v>
          </cell>
          <cell r="D1918">
            <v>20460629.55</v>
          </cell>
          <cell r="E1918" t="str">
            <v>SKL_ROCZNA_WYK</v>
          </cell>
          <cell r="F1918" t="str">
            <v>WYK_POP</v>
          </cell>
          <cell r="G1918" t="str">
            <v>04</v>
          </cell>
          <cell r="H1918" t="str">
            <v>PSA</v>
          </cell>
          <cell r="I1918" t="str">
            <v>P</v>
          </cell>
        </row>
        <row r="1919">
          <cell r="A1919" t="str">
            <v>IKE</v>
          </cell>
          <cell r="B1919" t="str">
            <v>IKE5</v>
          </cell>
          <cell r="C1919" t="str">
            <v>N</v>
          </cell>
          <cell r="D1919">
            <v>311617.94</v>
          </cell>
          <cell r="E1919" t="str">
            <v>SKL_ROCZNA_WYK</v>
          </cell>
          <cell r="F1919" t="str">
            <v>WYK_POP</v>
          </cell>
          <cell r="G1919" t="str">
            <v>05</v>
          </cell>
          <cell r="H1919" t="str">
            <v>PION</v>
          </cell>
          <cell r="I1919" t="str">
            <v>P</v>
          </cell>
        </row>
        <row r="1920">
          <cell r="A1920" t="str">
            <v>IKE</v>
          </cell>
          <cell r="B1920" t="str">
            <v>IKE5</v>
          </cell>
          <cell r="C1920" t="str">
            <v>N</v>
          </cell>
          <cell r="D1920">
            <v>5485456.93</v>
          </cell>
          <cell r="E1920" t="str">
            <v>SKL_ROCZNA_WYK</v>
          </cell>
          <cell r="F1920" t="str">
            <v>WYK_POP</v>
          </cell>
          <cell r="G1920" t="str">
            <v>05</v>
          </cell>
          <cell r="H1920" t="str">
            <v>PKK</v>
          </cell>
          <cell r="I1920" t="str">
            <v>P</v>
          </cell>
        </row>
        <row r="1921">
          <cell r="A1921" t="str">
            <v>IKE</v>
          </cell>
          <cell r="B1921" t="str">
            <v>IKE5</v>
          </cell>
          <cell r="C1921" t="str">
            <v>N</v>
          </cell>
          <cell r="D1921">
            <v>11053993.340000002</v>
          </cell>
          <cell r="E1921" t="str">
            <v>SKL_ROCZNA_WYK</v>
          </cell>
          <cell r="F1921" t="str">
            <v>WYK_POP</v>
          </cell>
          <cell r="G1921" t="str">
            <v>05</v>
          </cell>
          <cell r="H1921" t="str">
            <v>POU</v>
          </cell>
          <cell r="I1921" t="str">
            <v>P</v>
          </cell>
        </row>
        <row r="1922">
          <cell r="A1922" t="str">
            <v>IKE</v>
          </cell>
          <cell r="B1922" t="str">
            <v>IKE5</v>
          </cell>
          <cell r="C1922" t="str">
            <v>N</v>
          </cell>
          <cell r="D1922">
            <v>6110764.609999999</v>
          </cell>
          <cell r="E1922" t="str">
            <v>SKL_ROCZNA_WYK</v>
          </cell>
          <cell r="F1922" t="str">
            <v>WYK_POP</v>
          </cell>
          <cell r="G1922" t="str">
            <v>05</v>
          </cell>
          <cell r="H1922" t="str">
            <v>PSA</v>
          </cell>
          <cell r="I1922" t="str">
            <v>P</v>
          </cell>
        </row>
        <row r="1923">
          <cell r="A1923" t="str">
            <v>IKE</v>
          </cell>
          <cell r="B1923" t="str">
            <v>IKE5</v>
          </cell>
          <cell r="C1923" t="str">
            <v>P</v>
          </cell>
          <cell r="D1923">
            <v>20975765.080000002</v>
          </cell>
          <cell r="E1923" t="str">
            <v>SKL_ROCZNA_WYK</v>
          </cell>
          <cell r="F1923" t="str">
            <v>WYK_POP</v>
          </cell>
          <cell r="G1923" t="str">
            <v>05</v>
          </cell>
          <cell r="H1923" t="str">
            <v>PSA</v>
          </cell>
          <cell r="I1923" t="str">
            <v>P</v>
          </cell>
        </row>
        <row r="1924">
          <cell r="A1924" t="str">
            <v>IKE</v>
          </cell>
          <cell r="B1924" t="str">
            <v>IKE5</v>
          </cell>
          <cell r="C1924" t="str">
            <v>N</v>
          </cell>
          <cell r="D1924">
            <v>214208</v>
          </cell>
          <cell r="E1924" t="str">
            <v>SKL_ROCZNA_WYK</v>
          </cell>
          <cell r="F1924" t="str">
            <v>WYK_POP</v>
          </cell>
          <cell r="G1924" t="str">
            <v>06</v>
          </cell>
          <cell r="H1924" t="str">
            <v>PION</v>
          </cell>
          <cell r="I1924" t="str">
            <v>P</v>
          </cell>
        </row>
        <row r="1925">
          <cell r="A1925" t="str">
            <v>IKE</v>
          </cell>
          <cell r="B1925" t="str">
            <v>IKE5</v>
          </cell>
          <cell r="C1925" t="str">
            <v>N</v>
          </cell>
          <cell r="D1925">
            <v>6825095.220000001</v>
          </cell>
          <cell r="E1925" t="str">
            <v>SKL_ROCZNA_WYK</v>
          </cell>
          <cell r="F1925" t="str">
            <v>WYK_POP</v>
          </cell>
          <cell r="G1925" t="str">
            <v>06</v>
          </cell>
          <cell r="H1925" t="str">
            <v>PKK</v>
          </cell>
          <cell r="I1925" t="str">
            <v>P</v>
          </cell>
        </row>
        <row r="1926">
          <cell r="A1926" t="str">
            <v>IKE</v>
          </cell>
          <cell r="B1926" t="str">
            <v>IKE5</v>
          </cell>
          <cell r="C1926" t="str">
            <v>N</v>
          </cell>
          <cell r="D1926">
            <v>14695174.470000003</v>
          </cell>
          <cell r="E1926" t="str">
            <v>SKL_ROCZNA_WYK</v>
          </cell>
          <cell r="F1926" t="str">
            <v>WYK_POP</v>
          </cell>
          <cell r="G1926" t="str">
            <v>06</v>
          </cell>
          <cell r="H1926" t="str">
            <v>POU</v>
          </cell>
          <cell r="I1926" t="str">
            <v>P</v>
          </cell>
        </row>
        <row r="1927">
          <cell r="A1927" t="str">
            <v>IKE</v>
          </cell>
          <cell r="B1927" t="str">
            <v>IKE5</v>
          </cell>
          <cell r="C1927" t="str">
            <v>N</v>
          </cell>
          <cell r="D1927">
            <v>7726671.719999999</v>
          </cell>
          <cell r="E1927" t="str">
            <v>SKL_ROCZNA_WYK</v>
          </cell>
          <cell r="F1927" t="str">
            <v>WYK_POP</v>
          </cell>
          <cell r="G1927" t="str">
            <v>06</v>
          </cell>
          <cell r="H1927" t="str">
            <v>PSA</v>
          </cell>
          <cell r="I1927" t="str">
            <v>P</v>
          </cell>
        </row>
        <row r="1928">
          <cell r="A1928" t="str">
            <v>IKE</v>
          </cell>
          <cell r="B1928" t="str">
            <v>IKE5</v>
          </cell>
          <cell r="C1928" t="str">
            <v>P</v>
          </cell>
          <cell r="D1928">
            <v>21398230.6</v>
          </cell>
          <cell r="E1928" t="str">
            <v>SKL_ROCZNA_WYK</v>
          </cell>
          <cell r="F1928" t="str">
            <v>WYK_POP</v>
          </cell>
          <cell r="G1928" t="str">
            <v>06</v>
          </cell>
          <cell r="H1928" t="str">
            <v>PSA</v>
          </cell>
          <cell r="I1928" t="str">
            <v>P</v>
          </cell>
        </row>
        <row r="1929">
          <cell r="A1929" t="str">
            <v>IKE</v>
          </cell>
          <cell r="B1929" t="str">
            <v>IKE5</v>
          </cell>
          <cell r="C1929" t="str">
            <v>N</v>
          </cell>
          <cell r="D1929">
            <v>298987.54</v>
          </cell>
          <cell r="E1929" t="str">
            <v>SKL_ROCZNA_WYK</v>
          </cell>
          <cell r="F1929" t="str">
            <v>WYK_POP</v>
          </cell>
          <cell r="G1929" t="str">
            <v>07</v>
          </cell>
          <cell r="H1929" t="str">
            <v>PION</v>
          </cell>
          <cell r="I1929" t="str">
            <v>P</v>
          </cell>
        </row>
        <row r="1930">
          <cell r="A1930" t="str">
            <v>IKE</v>
          </cell>
          <cell r="B1930" t="str">
            <v>IKE5</v>
          </cell>
          <cell r="C1930" t="str">
            <v>N</v>
          </cell>
          <cell r="D1930">
            <v>7752574.300000001</v>
          </cell>
          <cell r="E1930" t="str">
            <v>SKL_ROCZNA_WYK</v>
          </cell>
          <cell r="F1930" t="str">
            <v>WYK_POP</v>
          </cell>
          <cell r="G1930" t="str">
            <v>07</v>
          </cell>
          <cell r="H1930" t="str">
            <v>PKK</v>
          </cell>
          <cell r="I1930" t="str">
            <v>P</v>
          </cell>
        </row>
        <row r="1931">
          <cell r="A1931" t="str">
            <v>IKE</v>
          </cell>
          <cell r="B1931" t="str">
            <v>IKE5</v>
          </cell>
          <cell r="C1931" t="str">
            <v>N</v>
          </cell>
          <cell r="D1931">
            <v>17989465.23</v>
          </cell>
          <cell r="E1931" t="str">
            <v>SKL_ROCZNA_WYK</v>
          </cell>
          <cell r="F1931" t="str">
            <v>WYK_POP</v>
          </cell>
          <cell r="G1931" t="str">
            <v>07</v>
          </cell>
          <cell r="H1931" t="str">
            <v>POU</v>
          </cell>
          <cell r="I1931" t="str">
            <v>P</v>
          </cell>
        </row>
        <row r="1932">
          <cell r="A1932" t="str">
            <v>IKE</v>
          </cell>
          <cell r="B1932" t="str">
            <v>IKE5</v>
          </cell>
          <cell r="C1932" t="str">
            <v>N</v>
          </cell>
          <cell r="D1932">
            <v>9043828.78</v>
          </cell>
          <cell r="E1932" t="str">
            <v>SKL_ROCZNA_WYK</v>
          </cell>
          <cell r="F1932" t="str">
            <v>WYK_POP</v>
          </cell>
          <cell r="G1932" t="str">
            <v>07</v>
          </cell>
          <cell r="H1932" t="str">
            <v>PSA</v>
          </cell>
          <cell r="I1932" t="str">
            <v>P</v>
          </cell>
        </row>
        <row r="1933">
          <cell r="A1933" t="str">
            <v>IKE</v>
          </cell>
          <cell r="B1933" t="str">
            <v>IKE5</v>
          </cell>
          <cell r="C1933" t="str">
            <v>P</v>
          </cell>
          <cell r="D1933">
            <v>21897722.049999997</v>
          </cell>
          <cell r="E1933" t="str">
            <v>SKL_ROCZNA_WYK</v>
          </cell>
          <cell r="F1933" t="str">
            <v>WYK_POP</v>
          </cell>
          <cell r="G1933" t="str">
            <v>07</v>
          </cell>
          <cell r="H1933" t="str">
            <v>PSA</v>
          </cell>
          <cell r="I1933" t="str">
            <v>P</v>
          </cell>
        </row>
        <row r="1934">
          <cell r="A1934" t="str">
            <v>IKE</v>
          </cell>
          <cell r="B1934" t="str">
            <v>IKE5</v>
          </cell>
          <cell r="C1934" t="str">
            <v>N</v>
          </cell>
          <cell r="D1934">
            <v>327026.39</v>
          </cell>
          <cell r="E1934" t="str">
            <v>SKL_ROCZNA_WYK</v>
          </cell>
          <cell r="F1934" t="str">
            <v>WYK_POP</v>
          </cell>
          <cell r="G1934" t="str">
            <v>08</v>
          </cell>
          <cell r="H1934" t="str">
            <v>PION</v>
          </cell>
          <cell r="I1934" t="str">
            <v>P</v>
          </cell>
        </row>
        <row r="1935">
          <cell r="A1935" t="str">
            <v>IKE</v>
          </cell>
          <cell r="B1935" t="str">
            <v>IKE5</v>
          </cell>
          <cell r="C1935" t="str">
            <v>N</v>
          </cell>
          <cell r="D1935">
            <v>8764314.19</v>
          </cell>
          <cell r="E1935" t="str">
            <v>SKL_ROCZNA_WYK</v>
          </cell>
          <cell r="F1935" t="str">
            <v>WYK_POP</v>
          </cell>
          <cell r="G1935" t="str">
            <v>08</v>
          </cell>
          <cell r="H1935" t="str">
            <v>PKK</v>
          </cell>
          <cell r="I1935" t="str">
            <v>P</v>
          </cell>
        </row>
        <row r="1936">
          <cell r="A1936" t="str">
            <v>IKE</v>
          </cell>
          <cell r="B1936" t="str">
            <v>IKE5</v>
          </cell>
          <cell r="C1936" t="str">
            <v>N</v>
          </cell>
          <cell r="D1936">
            <v>20599739.65</v>
          </cell>
          <cell r="E1936" t="str">
            <v>SKL_ROCZNA_WYK</v>
          </cell>
          <cell r="F1936" t="str">
            <v>WYK_POP</v>
          </cell>
          <cell r="G1936" t="str">
            <v>08</v>
          </cell>
          <cell r="H1936" t="str">
            <v>POU</v>
          </cell>
          <cell r="I1936" t="str">
            <v>P</v>
          </cell>
        </row>
        <row r="1937">
          <cell r="A1937" t="str">
            <v>IKE</v>
          </cell>
          <cell r="B1937" t="str">
            <v>IKE5</v>
          </cell>
          <cell r="C1937" t="str">
            <v>N</v>
          </cell>
          <cell r="D1937">
            <v>10545312.56</v>
          </cell>
          <cell r="E1937" t="str">
            <v>SKL_ROCZNA_WYK</v>
          </cell>
          <cell r="F1937" t="str">
            <v>WYK_POP</v>
          </cell>
          <cell r="G1937" t="str">
            <v>08</v>
          </cell>
          <cell r="H1937" t="str">
            <v>PSA</v>
          </cell>
          <cell r="I1937" t="str">
            <v>P</v>
          </cell>
        </row>
        <row r="1938">
          <cell r="A1938" t="str">
            <v>IKE</v>
          </cell>
          <cell r="B1938" t="str">
            <v>IKE5</v>
          </cell>
          <cell r="C1938" t="str">
            <v>P</v>
          </cell>
          <cell r="D1938">
            <v>22421193.299999997</v>
          </cell>
          <cell r="E1938" t="str">
            <v>SKL_ROCZNA_WYK</v>
          </cell>
          <cell r="F1938" t="str">
            <v>WYK_POP</v>
          </cell>
          <cell r="G1938" t="str">
            <v>08</v>
          </cell>
          <cell r="H1938" t="str">
            <v>PSA</v>
          </cell>
          <cell r="I1938" t="str">
            <v>P</v>
          </cell>
        </row>
        <row r="1939">
          <cell r="A1939" t="str">
            <v>IKE</v>
          </cell>
          <cell r="B1939" t="str">
            <v>IKE5</v>
          </cell>
          <cell r="C1939" t="str">
            <v>N</v>
          </cell>
          <cell r="D1939">
            <v>401429.93</v>
          </cell>
          <cell r="E1939" t="str">
            <v>SKL_ROCZNA_WYK</v>
          </cell>
          <cell r="F1939" t="str">
            <v>WYK_POP</v>
          </cell>
          <cell r="G1939" t="str">
            <v>09</v>
          </cell>
          <cell r="H1939" t="str">
            <v>PION</v>
          </cell>
          <cell r="I1939" t="str">
            <v>P</v>
          </cell>
        </row>
        <row r="1940">
          <cell r="A1940" t="str">
            <v>IKE</v>
          </cell>
          <cell r="B1940" t="str">
            <v>IKE5</v>
          </cell>
          <cell r="C1940" t="str">
            <v>N</v>
          </cell>
          <cell r="D1940">
            <v>8994721.579999998</v>
          </cell>
          <cell r="E1940" t="str">
            <v>SKL_ROCZNA_WYK</v>
          </cell>
          <cell r="F1940" t="str">
            <v>WYK_POP</v>
          </cell>
          <cell r="G1940" t="str">
            <v>09</v>
          </cell>
          <cell r="H1940" t="str">
            <v>PKK</v>
          </cell>
          <cell r="I1940" t="str">
            <v>P</v>
          </cell>
        </row>
        <row r="1941">
          <cell r="A1941" t="str">
            <v>IKE</v>
          </cell>
          <cell r="B1941" t="str">
            <v>IKE5</v>
          </cell>
          <cell r="C1941" t="str">
            <v>N</v>
          </cell>
          <cell r="D1941">
            <v>23281483.34</v>
          </cell>
          <cell r="E1941" t="str">
            <v>SKL_ROCZNA_WYK</v>
          </cell>
          <cell r="F1941" t="str">
            <v>WYK_POP</v>
          </cell>
          <cell r="G1941" t="str">
            <v>09</v>
          </cell>
          <cell r="H1941" t="str">
            <v>POU</v>
          </cell>
          <cell r="I1941" t="str">
            <v>P</v>
          </cell>
        </row>
        <row r="1942">
          <cell r="A1942" t="str">
            <v>IKE</v>
          </cell>
          <cell r="B1942" t="str">
            <v>IKE5</v>
          </cell>
          <cell r="C1942" t="str">
            <v>N</v>
          </cell>
          <cell r="D1942">
            <v>11884699.779999996</v>
          </cell>
          <cell r="E1942" t="str">
            <v>SKL_ROCZNA_WYK</v>
          </cell>
          <cell r="F1942" t="str">
            <v>WYK_POP</v>
          </cell>
          <cell r="G1942" t="str">
            <v>09</v>
          </cell>
          <cell r="H1942" t="str">
            <v>PSA</v>
          </cell>
          <cell r="I1942" t="str">
            <v>P</v>
          </cell>
        </row>
        <row r="1943">
          <cell r="A1943" t="str">
            <v>IKE</v>
          </cell>
          <cell r="B1943" t="str">
            <v>IKE5</v>
          </cell>
          <cell r="C1943" t="str">
            <v>P</v>
          </cell>
          <cell r="D1943">
            <v>22841278.73</v>
          </cell>
          <cell r="E1943" t="str">
            <v>SKL_ROCZNA_WYK</v>
          </cell>
          <cell r="F1943" t="str">
            <v>WYK_POP</v>
          </cell>
          <cell r="G1943" t="str">
            <v>09</v>
          </cell>
          <cell r="H1943" t="str">
            <v>PSA</v>
          </cell>
          <cell r="I1943" t="str">
            <v>P</v>
          </cell>
        </row>
        <row r="1944">
          <cell r="A1944" t="str">
            <v>JOTY i CZASOWE</v>
          </cell>
          <cell r="B1944" t="str">
            <v>XJOT</v>
          </cell>
          <cell r="C1944" t="str">
            <v>N</v>
          </cell>
          <cell r="D1944">
            <v>183</v>
          </cell>
          <cell r="E1944" t="str">
            <v>L_UBEZP</v>
          </cell>
          <cell r="F1944" t="str">
            <v>PLAN</v>
          </cell>
          <cell r="G1944" t="str">
            <v>01</v>
          </cell>
          <cell r="H1944" t="str">
            <v>POU</v>
          </cell>
          <cell r="I1944" t="str">
            <v>J</v>
          </cell>
        </row>
        <row r="1945">
          <cell r="A1945" t="str">
            <v>JOTY i CZASOWE</v>
          </cell>
          <cell r="B1945" t="str">
            <v>XJOT</v>
          </cell>
          <cell r="C1945" t="str">
            <v>N</v>
          </cell>
          <cell r="D1945">
            <v>26.6</v>
          </cell>
          <cell r="E1945" t="str">
            <v>L_UBEZP</v>
          </cell>
          <cell r="F1945" t="str">
            <v>PLAN</v>
          </cell>
          <cell r="G1945" t="str">
            <v>01</v>
          </cell>
          <cell r="H1945" t="str">
            <v>POU</v>
          </cell>
          <cell r="I1945" t="str">
            <v>P</v>
          </cell>
        </row>
        <row r="1946">
          <cell r="A1946" t="str">
            <v>JOTY i CZASOWE</v>
          </cell>
          <cell r="B1946" t="str">
            <v>XJOT</v>
          </cell>
          <cell r="C1946" t="str">
            <v>N</v>
          </cell>
          <cell r="D1946">
            <v>134.38</v>
          </cell>
          <cell r="E1946" t="str">
            <v>L_UBEZP</v>
          </cell>
          <cell r="F1946" t="str">
            <v>PLAN</v>
          </cell>
          <cell r="G1946" t="str">
            <v>01</v>
          </cell>
          <cell r="H1946" t="str">
            <v>PSA</v>
          </cell>
          <cell r="I1946" t="str">
            <v>J</v>
          </cell>
        </row>
        <row r="1947">
          <cell r="A1947" t="str">
            <v>JOTY i CZASOWE</v>
          </cell>
          <cell r="B1947" t="str">
            <v>XJOT</v>
          </cell>
          <cell r="C1947" t="str">
            <v>N</v>
          </cell>
          <cell r="D1947">
            <v>701.849568</v>
          </cell>
          <cell r="E1947" t="str">
            <v>L_UBEZP</v>
          </cell>
          <cell r="F1947" t="str">
            <v>PLAN</v>
          </cell>
          <cell r="G1947" t="str">
            <v>01</v>
          </cell>
          <cell r="H1947" t="str">
            <v>PSA</v>
          </cell>
          <cell r="I1947" t="str">
            <v>P</v>
          </cell>
        </row>
        <row r="1948">
          <cell r="A1948" t="str">
            <v>JOTY i CZASOWE</v>
          </cell>
          <cell r="B1948" t="str">
            <v>XJOT</v>
          </cell>
          <cell r="C1948" t="str">
            <v>P</v>
          </cell>
          <cell r="D1948">
            <v>308010</v>
          </cell>
          <cell r="E1948" t="str">
            <v>L_UBEZP</v>
          </cell>
          <cell r="F1948" t="str">
            <v>PLAN</v>
          </cell>
          <cell r="G1948" t="str">
            <v>01</v>
          </cell>
          <cell r="H1948" t="str">
            <v>PSA</v>
          </cell>
          <cell r="I1948" t="str">
            <v>P</v>
          </cell>
        </row>
        <row r="1949">
          <cell r="A1949" t="str">
            <v>JOTY i CZASOWE</v>
          </cell>
          <cell r="B1949" t="str">
            <v>XJOT</v>
          </cell>
          <cell r="C1949" t="str">
            <v>N</v>
          </cell>
          <cell r="D1949">
            <v>388</v>
          </cell>
          <cell r="E1949" t="str">
            <v>L_UBEZP</v>
          </cell>
          <cell r="F1949" t="str">
            <v>PLAN</v>
          </cell>
          <cell r="G1949" t="str">
            <v>02</v>
          </cell>
          <cell r="H1949" t="str">
            <v>POU</v>
          </cell>
          <cell r="I1949" t="str">
            <v>J</v>
          </cell>
        </row>
        <row r="1950">
          <cell r="A1950" t="str">
            <v>JOTY i CZASOWE</v>
          </cell>
          <cell r="B1950" t="str">
            <v>XJOT</v>
          </cell>
          <cell r="C1950" t="str">
            <v>N</v>
          </cell>
          <cell r="D1950">
            <v>59.6</v>
          </cell>
          <cell r="E1950" t="str">
            <v>L_UBEZP</v>
          </cell>
          <cell r="F1950" t="str">
            <v>PLAN</v>
          </cell>
          <cell r="G1950" t="str">
            <v>02</v>
          </cell>
          <cell r="H1950" t="str">
            <v>POU</v>
          </cell>
          <cell r="I1950" t="str">
            <v>P</v>
          </cell>
        </row>
        <row r="1951">
          <cell r="A1951" t="str">
            <v>JOTY i CZASOWE</v>
          </cell>
          <cell r="B1951" t="str">
            <v>XJOT</v>
          </cell>
          <cell r="C1951" t="str">
            <v>N</v>
          </cell>
          <cell r="D1951">
            <v>277.76</v>
          </cell>
          <cell r="E1951" t="str">
            <v>L_UBEZP</v>
          </cell>
          <cell r="F1951" t="str">
            <v>PLAN</v>
          </cell>
          <cell r="G1951" t="str">
            <v>02</v>
          </cell>
          <cell r="H1951" t="str">
            <v>PSA</v>
          </cell>
          <cell r="I1951" t="str">
            <v>J</v>
          </cell>
        </row>
        <row r="1952">
          <cell r="A1952" t="str">
            <v>JOTY i CZASOWE</v>
          </cell>
          <cell r="B1952" t="str">
            <v>XJOT</v>
          </cell>
          <cell r="C1952" t="str">
            <v>N</v>
          </cell>
          <cell r="D1952">
            <v>1514.89392</v>
          </cell>
          <cell r="E1952" t="str">
            <v>L_UBEZP</v>
          </cell>
          <cell r="F1952" t="str">
            <v>PLAN</v>
          </cell>
          <cell r="G1952" t="str">
            <v>02</v>
          </cell>
          <cell r="H1952" t="str">
            <v>PSA</v>
          </cell>
          <cell r="I1952" t="str">
            <v>P</v>
          </cell>
        </row>
        <row r="1953">
          <cell r="A1953" t="str">
            <v>JOTY i CZASOWE</v>
          </cell>
          <cell r="B1953" t="str">
            <v>XJOT</v>
          </cell>
          <cell r="C1953" t="str">
            <v>P</v>
          </cell>
          <cell r="D1953">
            <v>306605</v>
          </cell>
          <cell r="E1953" t="str">
            <v>L_UBEZP</v>
          </cell>
          <cell r="F1953" t="str">
            <v>PLAN</v>
          </cell>
          <cell r="G1953" t="str">
            <v>02</v>
          </cell>
          <cell r="H1953" t="str">
            <v>PSA</v>
          </cell>
          <cell r="I1953" t="str">
            <v>P</v>
          </cell>
        </row>
        <row r="1954">
          <cell r="A1954" t="str">
            <v>JOTY i CZASOWE</v>
          </cell>
          <cell r="B1954" t="str">
            <v>XJOT</v>
          </cell>
          <cell r="C1954" t="str">
            <v>N</v>
          </cell>
          <cell r="D1954">
            <v>602</v>
          </cell>
          <cell r="E1954" t="str">
            <v>L_UBEZP</v>
          </cell>
          <cell r="F1954" t="str">
            <v>PLAN</v>
          </cell>
          <cell r="G1954" t="str">
            <v>03</v>
          </cell>
          <cell r="H1954" t="str">
            <v>POU</v>
          </cell>
          <cell r="I1954" t="str">
            <v>J</v>
          </cell>
        </row>
        <row r="1955">
          <cell r="A1955" t="str">
            <v>JOTY i CZASOWE</v>
          </cell>
          <cell r="B1955" t="str">
            <v>XJOT</v>
          </cell>
          <cell r="C1955" t="str">
            <v>N</v>
          </cell>
          <cell r="D1955">
            <v>90.35</v>
          </cell>
          <cell r="E1955" t="str">
            <v>L_UBEZP</v>
          </cell>
          <cell r="F1955" t="str">
            <v>PLAN</v>
          </cell>
          <cell r="G1955" t="str">
            <v>03</v>
          </cell>
          <cell r="H1955" t="str">
            <v>POU</v>
          </cell>
          <cell r="I1955" t="str">
            <v>P</v>
          </cell>
        </row>
        <row r="1956">
          <cell r="A1956" t="str">
            <v>JOTY i CZASOWE</v>
          </cell>
          <cell r="B1956" t="str">
            <v>XJOT</v>
          </cell>
          <cell r="C1956" t="str">
            <v>N</v>
          </cell>
          <cell r="D1956">
            <v>414.78</v>
          </cell>
          <cell r="E1956" t="str">
            <v>L_UBEZP</v>
          </cell>
          <cell r="F1956" t="str">
            <v>PLAN</v>
          </cell>
          <cell r="G1956" t="str">
            <v>03</v>
          </cell>
          <cell r="H1956" t="str">
            <v>PSA</v>
          </cell>
          <cell r="I1956" t="str">
            <v>J</v>
          </cell>
        </row>
        <row r="1957">
          <cell r="A1957" t="str">
            <v>JOTY i CZASOWE</v>
          </cell>
          <cell r="B1957" t="str">
            <v>XJOT</v>
          </cell>
          <cell r="C1957" t="str">
            <v>N</v>
          </cell>
          <cell r="D1957">
            <v>2366.92784</v>
          </cell>
          <cell r="E1957" t="str">
            <v>L_UBEZP</v>
          </cell>
          <cell r="F1957" t="str">
            <v>PLAN</v>
          </cell>
          <cell r="G1957" t="str">
            <v>03</v>
          </cell>
          <cell r="H1957" t="str">
            <v>PSA</v>
          </cell>
          <cell r="I1957" t="str">
            <v>P</v>
          </cell>
        </row>
        <row r="1958">
          <cell r="A1958" t="str">
            <v>JOTY i CZASOWE</v>
          </cell>
          <cell r="B1958" t="str">
            <v>XJOT</v>
          </cell>
          <cell r="C1958" t="str">
            <v>P</v>
          </cell>
          <cell r="D1958">
            <v>304511</v>
          </cell>
          <cell r="E1958" t="str">
            <v>L_UBEZP</v>
          </cell>
          <cell r="F1958" t="str">
            <v>PLAN</v>
          </cell>
          <cell r="G1958" t="str">
            <v>03</v>
          </cell>
          <cell r="H1958" t="str">
            <v>PSA</v>
          </cell>
          <cell r="I1958" t="str">
            <v>P</v>
          </cell>
        </row>
        <row r="1959">
          <cell r="A1959" t="str">
            <v>JOTY i CZASOWE</v>
          </cell>
          <cell r="B1959" t="str">
            <v>XJOT</v>
          </cell>
          <cell r="C1959" t="str">
            <v>N</v>
          </cell>
          <cell r="D1959">
            <v>796</v>
          </cell>
          <cell r="E1959" t="str">
            <v>L_UBEZP</v>
          </cell>
          <cell r="F1959" t="str">
            <v>PLAN</v>
          </cell>
          <cell r="G1959" t="str">
            <v>04</v>
          </cell>
          <cell r="H1959" t="str">
            <v>POU</v>
          </cell>
          <cell r="I1959" t="str">
            <v>J</v>
          </cell>
        </row>
        <row r="1960">
          <cell r="A1960" t="str">
            <v>JOTY i CZASOWE</v>
          </cell>
          <cell r="B1960" t="str">
            <v>XJOT</v>
          </cell>
          <cell r="C1960" t="str">
            <v>N</v>
          </cell>
          <cell r="D1960">
            <v>125.1</v>
          </cell>
          <cell r="E1960" t="str">
            <v>L_UBEZP</v>
          </cell>
          <cell r="F1960" t="str">
            <v>PLAN</v>
          </cell>
          <cell r="G1960" t="str">
            <v>04</v>
          </cell>
          <cell r="H1960" t="str">
            <v>POU</v>
          </cell>
          <cell r="I1960" t="str">
            <v>P</v>
          </cell>
        </row>
        <row r="1961">
          <cell r="A1961" t="str">
            <v>JOTY i CZASOWE</v>
          </cell>
          <cell r="B1961" t="str">
            <v>XJOT</v>
          </cell>
          <cell r="C1961" t="str">
            <v>N</v>
          </cell>
          <cell r="D1961">
            <v>565.8</v>
          </cell>
          <cell r="E1961" t="str">
            <v>L_UBEZP</v>
          </cell>
          <cell r="F1961" t="str">
            <v>PLAN</v>
          </cell>
          <cell r="G1961" t="str">
            <v>04</v>
          </cell>
          <cell r="H1961" t="str">
            <v>PSA</v>
          </cell>
          <cell r="I1961" t="str">
            <v>J</v>
          </cell>
        </row>
        <row r="1962">
          <cell r="A1962" t="str">
            <v>JOTY i CZASOWE</v>
          </cell>
          <cell r="B1962" t="str">
            <v>XJOT</v>
          </cell>
          <cell r="C1962" t="str">
            <v>N</v>
          </cell>
          <cell r="D1962">
            <v>3255.714368</v>
          </cell>
          <cell r="E1962" t="str">
            <v>L_UBEZP</v>
          </cell>
          <cell r="F1962" t="str">
            <v>PLAN</v>
          </cell>
          <cell r="G1962" t="str">
            <v>04</v>
          </cell>
          <cell r="H1962" t="str">
            <v>PSA</v>
          </cell>
          <cell r="I1962" t="str">
            <v>P</v>
          </cell>
        </row>
        <row r="1963">
          <cell r="A1963" t="str">
            <v>JOTY i CZASOWE</v>
          </cell>
          <cell r="B1963" t="str">
            <v>XJOT</v>
          </cell>
          <cell r="C1963" t="str">
            <v>P</v>
          </cell>
          <cell r="D1963">
            <v>302241</v>
          </cell>
          <cell r="E1963" t="str">
            <v>L_UBEZP</v>
          </cell>
          <cell r="F1963" t="str">
            <v>PLAN</v>
          </cell>
          <cell r="G1963" t="str">
            <v>04</v>
          </cell>
          <cell r="H1963" t="str">
            <v>PSA</v>
          </cell>
          <cell r="I1963" t="str">
            <v>P</v>
          </cell>
        </row>
        <row r="1964">
          <cell r="A1964" t="str">
            <v>JOTY i CZASOWE</v>
          </cell>
          <cell r="B1964" t="str">
            <v>XJOT</v>
          </cell>
          <cell r="C1964" t="str">
            <v>N</v>
          </cell>
          <cell r="D1964">
            <v>1016</v>
          </cell>
          <cell r="E1964" t="str">
            <v>L_UBEZP</v>
          </cell>
          <cell r="F1964" t="str">
            <v>PLAN</v>
          </cell>
          <cell r="G1964" t="str">
            <v>05</v>
          </cell>
          <cell r="H1964" t="str">
            <v>POU</v>
          </cell>
          <cell r="I1964" t="str">
            <v>J</v>
          </cell>
        </row>
        <row r="1965">
          <cell r="A1965" t="str">
            <v>JOTY i CZASOWE</v>
          </cell>
          <cell r="B1965" t="str">
            <v>XJOT</v>
          </cell>
          <cell r="C1965" t="str">
            <v>N</v>
          </cell>
          <cell r="D1965">
            <v>158.85</v>
          </cell>
          <cell r="E1965" t="str">
            <v>L_UBEZP</v>
          </cell>
          <cell r="F1965" t="str">
            <v>PLAN</v>
          </cell>
          <cell r="G1965" t="str">
            <v>05</v>
          </cell>
          <cell r="H1965" t="str">
            <v>POU</v>
          </cell>
          <cell r="I1965" t="str">
            <v>P</v>
          </cell>
        </row>
        <row r="1966">
          <cell r="A1966" t="str">
            <v>JOTY i CZASOWE</v>
          </cell>
          <cell r="B1966" t="str">
            <v>XJOT</v>
          </cell>
          <cell r="C1966" t="str">
            <v>N</v>
          </cell>
          <cell r="D1966">
            <v>717.82</v>
          </cell>
          <cell r="E1966" t="str">
            <v>L_UBEZP</v>
          </cell>
          <cell r="F1966" t="str">
            <v>PLAN</v>
          </cell>
          <cell r="G1966" t="str">
            <v>05</v>
          </cell>
          <cell r="H1966" t="str">
            <v>PSA</v>
          </cell>
          <cell r="I1966" t="str">
            <v>J</v>
          </cell>
        </row>
        <row r="1967">
          <cell r="A1967" t="str">
            <v>JOTY i CZASOWE</v>
          </cell>
          <cell r="B1967" t="str">
            <v>XJOT</v>
          </cell>
          <cell r="C1967" t="str">
            <v>N</v>
          </cell>
          <cell r="D1967">
            <v>4123.243072</v>
          </cell>
          <cell r="E1967" t="str">
            <v>L_UBEZP</v>
          </cell>
          <cell r="F1967" t="str">
            <v>PLAN</v>
          </cell>
          <cell r="G1967" t="str">
            <v>05</v>
          </cell>
          <cell r="H1967" t="str">
            <v>PSA</v>
          </cell>
          <cell r="I1967" t="str">
            <v>P</v>
          </cell>
        </row>
        <row r="1968">
          <cell r="A1968" t="str">
            <v>JOTY i CZASOWE</v>
          </cell>
          <cell r="B1968" t="str">
            <v>XJOT</v>
          </cell>
          <cell r="C1968" t="str">
            <v>P</v>
          </cell>
          <cell r="D1968">
            <v>300198</v>
          </cell>
          <cell r="E1968" t="str">
            <v>L_UBEZP</v>
          </cell>
          <cell r="F1968" t="str">
            <v>PLAN</v>
          </cell>
          <cell r="G1968" t="str">
            <v>05</v>
          </cell>
          <cell r="H1968" t="str">
            <v>PSA</v>
          </cell>
          <cell r="I1968" t="str">
            <v>P</v>
          </cell>
        </row>
        <row r="1969">
          <cell r="A1969" t="str">
            <v>JOTY i CZASOWE</v>
          </cell>
          <cell r="B1969" t="str">
            <v>XJOT</v>
          </cell>
          <cell r="C1969" t="str">
            <v>N</v>
          </cell>
          <cell r="D1969">
            <v>1218</v>
          </cell>
          <cell r="E1969" t="str">
            <v>L_UBEZP</v>
          </cell>
          <cell r="F1969" t="str">
            <v>PLAN</v>
          </cell>
          <cell r="G1969" t="str">
            <v>06</v>
          </cell>
          <cell r="H1969" t="str">
            <v>POU</v>
          </cell>
          <cell r="I1969" t="str">
            <v>J</v>
          </cell>
        </row>
        <row r="1970">
          <cell r="A1970" t="str">
            <v>JOTY i CZASOWE</v>
          </cell>
          <cell r="B1970" t="str">
            <v>XJOT</v>
          </cell>
          <cell r="C1970" t="str">
            <v>N</v>
          </cell>
          <cell r="D1970">
            <v>194.6</v>
          </cell>
          <cell r="E1970" t="str">
            <v>L_UBEZP</v>
          </cell>
          <cell r="F1970" t="str">
            <v>PLAN</v>
          </cell>
          <cell r="G1970" t="str">
            <v>06</v>
          </cell>
          <cell r="H1970" t="str">
            <v>POU</v>
          </cell>
          <cell r="I1970" t="str">
            <v>P</v>
          </cell>
        </row>
        <row r="1971">
          <cell r="A1971" t="str">
            <v>JOTY i CZASOWE</v>
          </cell>
          <cell r="B1971" t="str">
            <v>XJOT</v>
          </cell>
          <cell r="C1971" t="str">
            <v>N</v>
          </cell>
          <cell r="D1971">
            <v>867.2</v>
          </cell>
          <cell r="E1971" t="str">
            <v>L_UBEZP</v>
          </cell>
          <cell r="F1971" t="str">
            <v>PLAN</v>
          </cell>
          <cell r="G1971" t="str">
            <v>06</v>
          </cell>
          <cell r="H1971" t="str">
            <v>PSA</v>
          </cell>
          <cell r="I1971" t="str">
            <v>J</v>
          </cell>
        </row>
        <row r="1972">
          <cell r="A1972" t="str">
            <v>JOTY i CZASOWE</v>
          </cell>
          <cell r="B1972" t="str">
            <v>XJOT</v>
          </cell>
          <cell r="C1972" t="str">
            <v>N</v>
          </cell>
          <cell r="D1972">
            <v>4992.0296</v>
          </cell>
          <cell r="E1972" t="str">
            <v>L_UBEZP</v>
          </cell>
          <cell r="F1972" t="str">
            <v>PLAN</v>
          </cell>
          <cell r="G1972" t="str">
            <v>06</v>
          </cell>
          <cell r="H1972" t="str">
            <v>PSA</v>
          </cell>
          <cell r="I1972" t="str">
            <v>P</v>
          </cell>
        </row>
        <row r="1973">
          <cell r="A1973" t="str">
            <v>JOTY i CZASOWE</v>
          </cell>
          <cell r="B1973" t="str">
            <v>XJOT</v>
          </cell>
          <cell r="C1973" t="str">
            <v>P</v>
          </cell>
          <cell r="D1973">
            <v>298025</v>
          </cell>
          <cell r="E1973" t="str">
            <v>L_UBEZP</v>
          </cell>
          <cell r="F1973" t="str">
            <v>PLAN</v>
          </cell>
          <cell r="G1973" t="str">
            <v>06</v>
          </cell>
          <cell r="H1973" t="str">
            <v>PSA</v>
          </cell>
          <cell r="I1973" t="str">
            <v>P</v>
          </cell>
        </row>
        <row r="1974">
          <cell r="A1974" t="str">
            <v>JOTY i CZASOWE</v>
          </cell>
          <cell r="B1974" t="str">
            <v>XJOT</v>
          </cell>
          <cell r="C1974" t="str">
            <v>N</v>
          </cell>
          <cell r="D1974">
            <v>1428</v>
          </cell>
          <cell r="E1974" t="str">
            <v>L_UBEZP</v>
          </cell>
          <cell r="F1974" t="str">
            <v>PLAN</v>
          </cell>
          <cell r="G1974" t="str">
            <v>07</v>
          </cell>
          <cell r="H1974" t="str">
            <v>POU</v>
          </cell>
          <cell r="I1974" t="str">
            <v>J</v>
          </cell>
        </row>
        <row r="1975">
          <cell r="A1975" t="str">
            <v>JOTY i CZASOWE</v>
          </cell>
          <cell r="B1975" t="str">
            <v>XJOT</v>
          </cell>
          <cell r="C1975" t="str">
            <v>N</v>
          </cell>
          <cell r="D1975">
            <v>230.35</v>
          </cell>
          <cell r="E1975" t="str">
            <v>L_UBEZP</v>
          </cell>
          <cell r="F1975" t="str">
            <v>PLAN</v>
          </cell>
          <cell r="G1975" t="str">
            <v>07</v>
          </cell>
          <cell r="H1975" t="str">
            <v>POU</v>
          </cell>
          <cell r="I1975" t="str">
            <v>P</v>
          </cell>
        </row>
        <row r="1976">
          <cell r="A1976" t="str">
            <v>JOTY i CZASOWE</v>
          </cell>
          <cell r="B1976" t="str">
            <v>XJOT</v>
          </cell>
          <cell r="C1976" t="str">
            <v>N</v>
          </cell>
          <cell r="D1976">
            <v>1014.92</v>
          </cell>
          <cell r="E1976" t="str">
            <v>L_UBEZP</v>
          </cell>
          <cell r="F1976" t="str">
            <v>PLAN</v>
          </cell>
          <cell r="G1976" t="str">
            <v>07</v>
          </cell>
          <cell r="H1976" t="str">
            <v>PSA</v>
          </cell>
          <cell r="I1976" t="str">
            <v>J</v>
          </cell>
        </row>
        <row r="1977">
          <cell r="A1977" t="str">
            <v>JOTY i CZASOWE</v>
          </cell>
          <cell r="B1977" t="str">
            <v>XJOT</v>
          </cell>
          <cell r="C1977" t="str">
            <v>N</v>
          </cell>
          <cell r="D1977">
            <v>5796.394369230769</v>
          </cell>
          <cell r="E1977" t="str">
            <v>L_UBEZP</v>
          </cell>
          <cell r="F1977" t="str">
            <v>PLAN</v>
          </cell>
          <cell r="G1977" t="str">
            <v>07</v>
          </cell>
          <cell r="H1977" t="str">
            <v>PSA</v>
          </cell>
          <cell r="I1977" t="str">
            <v>P</v>
          </cell>
        </row>
        <row r="1978">
          <cell r="A1978" t="str">
            <v>JOTY i CZASOWE</v>
          </cell>
          <cell r="B1978" t="str">
            <v>XJOT</v>
          </cell>
          <cell r="C1978" t="str">
            <v>P</v>
          </cell>
          <cell r="D1978">
            <v>295875</v>
          </cell>
          <cell r="E1978" t="str">
            <v>L_UBEZP</v>
          </cell>
          <cell r="F1978" t="str">
            <v>PLAN</v>
          </cell>
          <cell r="G1978" t="str">
            <v>07</v>
          </cell>
          <cell r="H1978" t="str">
            <v>PSA</v>
          </cell>
          <cell r="I1978" t="str">
            <v>P</v>
          </cell>
        </row>
        <row r="1979">
          <cell r="A1979" t="str">
            <v>JOTY i CZASOWE</v>
          </cell>
          <cell r="B1979" t="str">
            <v>XJOT</v>
          </cell>
          <cell r="C1979" t="str">
            <v>N</v>
          </cell>
          <cell r="D1979">
            <v>1641</v>
          </cell>
          <cell r="E1979" t="str">
            <v>L_UBEZP</v>
          </cell>
          <cell r="F1979" t="str">
            <v>PLAN</v>
          </cell>
          <cell r="G1979" t="str">
            <v>08</v>
          </cell>
          <cell r="H1979" t="str">
            <v>POU</v>
          </cell>
          <cell r="I1979" t="str">
            <v>J</v>
          </cell>
        </row>
        <row r="1980">
          <cell r="A1980" t="str">
            <v>JOTY i CZASOWE</v>
          </cell>
          <cell r="B1980" t="str">
            <v>XJOT</v>
          </cell>
          <cell r="C1980" t="str">
            <v>N</v>
          </cell>
          <cell r="D1980">
            <v>260.1</v>
          </cell>
          <cell r="E1980" t="str">
            <v>L_UBEZP</v>
          </cell>
          <cell r="F1980" t="str">
            <v>PLAN</v>
          </cell>
          <cell r="G1980" t="str">
            <v>08</v>
          </cell>
          <cell r="H1980" t="str">
            <v>POU</v>
          </cell>
          <cell r="I1980" t="str">
            <v>P</v>
          </cell>
        </row>
        <row r="1981">
          <cell r="A1981" t="str">
            <v>JOTY i CZASOWE</v>
          </cell>
          <cell r="B1981" t="str">
            <v>XJOT</v>
          </cell>
          <cell r="C1981" t="str">
            <v>N</v>
          </cell>
          <cell r="D1981">
            <v>1163.3</v>
          </cell>
          <cell r="E1981" t="str">
            <v>L_UBEZP</v>
          </cell>
          <cell r="F1981" t="str">
            <v>PLAN</v>
          </cell>
          <cell r="G1981" t="str">
            <v>08</v>
          </cell>
          <cell r="H1981" t="str">
            <v>PSA</v>
          </cell>
          <cell r="I1981" t="str">
            <v>J</v>
          </cell>
        </row>
        <row r="1982">
          <cell r="A1982" t="str">
            <v>JOTY i CZASOWE</v>
          </cell>
          <cell r="B1982" t="str">
            <v>XJOT</v>
          </cell>
          <cell r="C1982" t="str">
            <v>N</v>
          </cell>
          <cell r="D1982">
            <v>6690.561523076924</v>
          </cell>
          <cell r="E1982" t="str">
            <v>L_UBEZP</v>
          </cell>
          <cell r="F1982" t="str">
            <v>PLAN</v>
          </cell>
          <cell r="G1982" t="str">
            <v>08</v>
          </cell>
          <cell r="H1982" t="str">
            <v>PSA</v>
          </cell>
          <cell r="I1982" t="str">
            <v>P</v>
          </cell>
        </row>
        <row r="1983">
          <cell r="A1983" t="str">
            <v>JOTY i CZASOWE</v>
          </cell>
          <cell r="B1983" t="str">
            <v>XJOT</v>
          </cell>
          <cell r="C1983" t="str">
            <v>P</v>
          </cell>
          <cell r="D1983">
            <v>293886</v>
          </cell>
          <cell r="E1983" t="str">
            <v>L_UBEZP</v>
          </cell>
          <cell r="F1983" t="str">
            <v>PLAN</v>
          </cell>
          <cell r="G1983" t="str">
            <v>08</v>
          </cell>
          <cell r="H1983" t="str">
            <v>PSA</v>
          </cell>
          <cell r="I1983" t="str">
            <v>P</v>
          </cell>
        </row>
        <row r="1984">
          <cell r="A1984" t="str">
            <v>JOTY i CZASOWE</v>
          </cell>
          <cell r="B1984" t="str">
            <v>XJOT</v>
          </cell>
          <cell r="C1984" t="str">
            <v>N</v>
          </cell>
          <cell r="D1984">
            <v>1862</v>
          </cell>
          <cell r="E1984" t="str">
            <v>L_UBEZP</v>
          </cell>
          <cell r="F1984" t="str">
            <v>PLAN</v>
          </cell>
          <cell r="G1984" t="str">
            <v>09</v>
          </cell>
          <cell r="H1984" t="str">
            <v>POU</v>
          </cell>
          <cell r="I1984" t="str">
            <v>J</v>
          </cell>
        </row>
        <row r="1985">
          <cell r="A1985" t="str">
            <v>JOTY i CZASOWE</v>
          </cell>
          <cell r="B1985" t="str">
            <v>XJOT</v>
          </cell>
          <cell r="C1985" t="str">
            <v>N</v>
          </cell>
          <cell r="D1985">
            <v>293.85</v>
          </cell>
          <cell r="E1985" t="str">
            <v>L_UBEZP</v>
          </cell>
          <cell r="F1985" t="str">
            <v>PLAN</v>
          </cell>
          <cell r="G1985" t="str">
            <v>09</v>
          </cell>
          <cell r="H1985" t="str">
            <v>POU</v>
          </cell>
          <cell r="I1985" t="str">
            <v>P</v>
          </cell>
        </row>
        <row r="1986">
          <cell r="A1986" t="str">
            <v>JOTY i CZASOWE</v>
          </cell>
          <cell r="B1986" t="str">
            <v>XJOT</v>
          </cell>
          <cell r="C1986" t="str">
            <v>N</v>
          </cell>
          <cell r="D1986">
            <v>1316.68</v>
          </cell>
          <cell r="E1986" t="str">
            <v>L_UBEZP</v>
          </cell>
          <cell r="F1986" t="str">
            <v>PLAN</v>
          </cell>
          <cell r="G1986" t="str">
            <v>09</v>
          </cell>
          <cell r="H1986" t="str">
            <v>PSA</v>
          </cell>
          <cell r="I1986" t="str">
            <v>J</v>
          </cell>
        </row>
        <row r="1987">
          <cell r="A1987" t="str">
            <v>JOTY i CZASOWE</v>
          </cell>
          <cell r="B1987" t="str">
            <v>XJOT</v>
          </cell>
          <cell r="C1987" t="str">
            <v>N</v>
          </cell>
          <cell r="D1987">
            <v>7684.633446153846</v>
          </cell>
          <cell r="E1987" t="str">
            <v>L_UBEZP</v>
          </cell>
          <cell r="F1987" t="str">
            <v>PLAN</v>
          </cell>
          <cell r="G1987" t="str">
            <v>09</v>
          </cell>
          <cell r="H1987" t="str">
            <v>PSA</v>
          </cell>
          <cell r="I1987" t="str">
            <v>P</v>
          </cell>
        </row>
        <row r="1988">
          <cell r="A1988" t="str">
            <v>JOTY i CZASOWE</v>
          </cell>
          <cell r="B1988" t="str">
            <v>XJOT</v>
          </cell>
          <cell r="C1988" t="str">
            <v>P</v>
          </cell>
          <cell r="D1988">
            <v>291876</v>
          </cell>
          <cell r="E1988" t="str">
            <v>L_UBEZP</v>
          </cell>
          <cell r="F1988" t="str">
            <v>PLAN</v>
          </cell>
          <cell r="G1988" t="str">
            <v>09</v>
          </cell>
          <cell r="H1988" t="str">
            <v>PSA</v>
          </cell>
          <cell r="I1988" t="str">
            <v>P</v>
          </cell>
        </row>
        <row r="1989">
          <cell r="A1989" t="str">
            <v>JOTY i CZASOWE</v>
          </cell>
          <cell r="B1989" t="str">
            <v>XJOT</v>
          </cell>
          <cell r="C1989" t="str">
            <v>N</v>
          </cell>
          <cell r="D1989">
            <v>2076</v>
          </cell>
          <cell r="E1989" t="str">
            <v>L_UBEZP</v>
          </cell>
          <cell r="F1989" t="str">
            <v>PLAN</v>
          </cell>
          <cell r="G1989" t="str">
            <v>10</v>
          </cell>
          <cell r="H1989" t="str">
            <v>POU</v>
          </cell>
          <cell r="I1989" t="str">
            <v>J</v>
          </cell>
        </row>
        <row r="1990">
          <cell r="A1990" t="str">
            <v>JOTY i CZASOWE</v>
          </cell>
          <cell r="B1990" t="str">
            <v>XJOT</v>
          </cell>
          <cell r="C1990" t="str">
            <v>N</v>
          </cell>
          <cell r="D1990">
            <v>331</v>
          </cell>
          <cell r="E1990" t="str">
            <v>L_UBEZP</v>
          </cell>
          <cell r="F1990" t="str">
            <v>PLAN</v>
          </cell>
          <cell r="G1990" t="str">
            <v>10</v>
          </cell>
          <cell r="H1990" t="str">
            <v>POU</v>
          </cell>
          <cell r="I1990" t="str">
            <v>P</v>
          </cell>
        </row>
        <row r="1991">
          <cell r="A1991" t="str">
            <v>JOTY i CZASOWE</v>
          </cell>
          <cell r="B1991" t="str">
            <v>XJOT</v>
          </cell>
          <cell r="C1991" t="str">
            <v>N</v>
          </cell>
          <cell r="D1991">
            <v>1492.7</v>
          </cell>
          <cell r="E1991" t="str">
            <v>L_UBEZP</v>
          </cell>
          <cell r="F1991" t="str">
            <v>PLAN</v>
          </cell>
          <cell r="G1991" t="str">
            <v>10</v>
          </cell>
          <cell r="H1991" t="str">
            <v>PSA</v>
          </cell>
          <cell r="I1991" t="str">
            <v>J</v>
          </cell>
        </row>
        <row r="1992">
          <cell r="A1992" t="str">
            <v>JOTY i CZASOWE</v>
          </cell>
          <cell r="B1992" t="str">
            <v>XJOT</v>
          </cell>
          <cell r="C1992" t="str">
            <v>N</v>
          </cell>
          <cell r="D1992">
            <v>8641.802984615384</v>
          </cell>
          <cell r="E1992" t="str">
            <v>L_UBEZP</v>
          </cell>
          <cell r="F1992" t="str">
            <v>PLAN</v>
          </cell>
          <cell r="G1992" t="str">
            <v>10</v>
          </cell>
          <cell r="H1992" t="str">
            <v>PSA</v>
          </cell>
          <cell r="I1992" t="str">
            <v>P</v>
          </cell>
        </row>
        <row r="1993">
          <cell r="A1993" t="str">
            <v>JOTY i CZASOWE</v>
          </cell>
          <cell r="B1993" t="str">
            <v>XJOT</v>
          </cell>
          <cell r="C1993" t="str">
            <v>P</v>
          </cell>
          <cell r="D1993">
            <v>289971</v>
          </cell>
          <cell r="E1993" t="str">
            <v>L_UBEZP</v>
          </cell>
          <cell r="F1993" t="str">
            <v>PLAN</v>
          </cell>
          <cell r="G1993" t="str">
            <v>10</v>
          </cell>
          <cell r="H1993" t="str">
            <v>PSA</v>
          </cell>
          <cell r="I1993" t="str">
            <v>P</v>
          </cell>
        </row>
        <row r="1994">
          <cell r="A1994" t="str">
            <v>JOTY i CZASOWE</v>
          </cell>
          <cell r="B1994" t="str">
            <v>XJOT</v>
          </cell>
          <cell r="C1994" t="str">
            <v>N</v>
          </cell>
          <cell r="D1994">
            <v>2281</v>
          </cell>
          <cell r="E1994" t="str">
            <v>L_UBEZP</v>
          </cell>
          <cell r="F1994" t="str">
            <v>PLAN</v>
          </cell>
          <cell r="G1994" t="str">
            <v>11</v>
          </cell>
          <cell r="H1994" t="str">
            <v>POU</v>
          </cell>
          <cell r="I1994" t="str">
            <v>J</v>
          </cell>
        </row>
        <row r="1995">
          <cell r="A1995" t="str">
            <v>JOTY i CZASOWE</v>
          </cell>
          <cell r="B1995" t="str">
            <v>XJOT</v>
          </cell>
          <cell r="C1995" t="str">
            <v>N</v>
          </cell>
          <cell r="D1995">
            <v>365</v>
          </cell>
          <cell r="E1995" t="str">
            <v>L_UBEZP</v>
          </cell>
          <cell r="F1995" t="str">
            <v>PLAN</v>
          </cell>
          <cell r="G1995" t="str">
            <v>11</v>
          </cell>
          <cell r="H1995" t="str">
            <v>POU</v>
          </cell>
          <cell r="I1995" t="str">
            <v>P</v>
          </cell>
        </row>
        <row r="1996">
          <cell r="A1996" t="str">
            <v>JOTY i CZASOWE</v>
          </cell>
          <cell r="B1996" t="str">
            <v>XJOT</v>
          </cell>
          <cell r="C1996" t="str">
            <v>N</v>
          </cell>
          <cell r="D1996">
            <v>1661.72</v>
          </cell>
          <cell r="E1996" t="str">
            <v>L_UBEZP</v>
          </cell>
          <cell r="F1996" t="str">
            <v>PLAN</v>
          </cell>
          <cell r="G1996" t="str">
            <v>11</v>
          </cell>
          <cell r="H1996" t="str">
            <v>PSA</v>
          </cell>
          <cell r="I1996" t="str">
            <v>J</v>
          </cell>
        </row>
        <row r="1997">
          <cell r="A1997" t="str">
            <v>JOTY i CZASOWE</v>
          </cell>
          <cell r="B1997" t="str">
            <v>XJOT</v>
          </cell>
          <cell r="C1997" t="str">
            <v>N</v>
          </cell>
          <cell r="D1997">
            <v>9582.972523076922</v>
          </cell>
          <cell r="E1997" t="str">
            <v>L_UBEZP</v>
          </cell>
          <cell r="F1997" t="str">
            <v>PLAN</v>
          </cell>
          <cell r="G1997" t="str">
            <v>11</v>
          </cell>
          <cell r="H1997" t="str">
            <v>PSA</v>
          </cell>
          <cell r="I1997" t="str">
            <v>P</v>
          </cell>
        </row>
        <row r="1998">
          <cell r="A1998" t="str">
            <v>JOTY i CZASOWE</v>
          </cell>
          <cell r="B1998" t="str">
            <v>XJOT</v>
          </cell>
          <cell r="C1998" t="str">
            <v>P</v>
          </cell>
          <cell r="D1998">
            <v>288253</v>
          </cell>
          <cell r="E1998" t="str">
            <v>L_UBEZP</v>
          </cell>
          <cell r="F1998" t="str">
            <v>PLAN</v>
          </cell>
          <cell r="G1998" t="str">
            <v>11</v>
          </cell>
          <cell r="H1998" t="str">
            <v>PSA</v>
          </cell>
          <cell r="I1998" t="str">
            <v>P</v>
          </cell>
        </row>
        <row r="1999">
          <cell r="A1999" t="str">
            <v>JOTY i CZASOWE</v>
          </cell>
          <cell r="B1999" t="str">
            <v>XJOT</v>
          </cell>
          <cell r="C1999" t="str">
            <v>N</v>
          </cell>
          <cell r="D1999">
            <v>2495</v>
          </cell>
          <cell r="E1999" t="str">
            <v>L_UBEZP</v>
          </cell>
          <cell r="F1999" t="str">
            <v>PLAN</v>
          </cell>
          <cell r="G1999" t="str">
            <v>12</v>
          </cell>
          <cell r="H1999" t="str">
            <v>POU</v>
          </cell>
          <cell r="I1999" t="str">
            <v>J</v>
          </cell>
        </row>
        <row r="2000">
          <cell r="A2000" t="str">
            <v>JOTY i CZASOWE</v>
          </cell>
          <cell r="B2000" t="str">
            <v>XJOT</v>
          </cell>
          <cell r="C2000" t="str">
            <v>N</v>
          </cell>
          <cell r="D2000">
            <v>394.75</v>
          </cell>
          <cell r="E2000" t="str">
            <v>L_UBEZP</v>
          </cell>
          <cell r="F2000" t="str">
            <v>PLAN</v>
          </cell>
          <cell r="G2000" t="str">
            <v>12</v>
          </cell>
          <cell r="H2000" t="str">
            <v>POU</v>
          </cell>
          <cell r="I2000" t="str">
            <v>P</v>
          </cell>
        </row>
        <row r="2001">
          <cell r="A2001" t="str">
            <v>JOTY i CZASOWE</v>
          </cell>
          <cell r="B2001" t="str">
            <v>XJOT</v>
          </cell>
          <cell r="C2001" t="str">
            <v>N</v>
          </cell>
          <cell r="D2001">
            <v>1828.1</v>
          </cell>
          <cell r="E2001" t="str">
            <v>L_UBEZP</v>
          </cell>
          <cell r="F2001" t="str">
            <v>PLAN</v>
          </cell>
          <cell r="G2001" t="str">
            <v>12</v>
          </cell>
          <cell r="H2001" t="str">
            <v>PSA</v>
          </cell>
          <cell r="I2001" t="str">
            <v>J</v>
          </cell>
        </row>
        <row r="2002">
          <cell r="A2002" t="str">
            <v>JOTY i CZASOWE</v>
          </cell>
          <cell r="B2002" t="str">
            <v>XJOT</v>
          </cell>
          <cell r="C2002" t="str">
            <v>N</v>
          </cell>
          <cell r="D2002">
            <v>10532.337292307693</v>
          </cell>
          <cell r="E2002" t="str">
            <v>L_UBEZP</v>
          </cell>
          <cell r="F2002" t="str">
            <v>PLAN</v>
          </cell>
          <cell r="G2002" t="str">
            <v>12</v>
          </cell>
          <cell r="H2002" t="str">
            <v>PSA</v>
          </cell>
          <cell r="I2002" t="str">
            <v>P</v>
          </cell>
        </row>
        <row r="2003">
          <cell r="A2003" t="str">
            <v>JOTY i CZASOWE</v>
          </cell>
          <cell r="B2003" t="str">
            <v>XJOT</v>
          </cell>
          <cell r="C2003" t="str">
            <v>P</v>
          </cell>
          <cell r="D2003">
            <v>286328</v>
          </cell>
          <cell r="E2003" t="str">
            <v>L_UBEZP</v>
          </cell>
          <cell r="F2003" t="str">
            <v>PLAN</v>
          </cell>
          <cell r="G2003" t="str">
            <v>12</v>
          </cell>
          <cell r="H2003" t="str">
            <v>PSA</v>
          </cell>
          <cell r="I2003" t="str">
            <v>P</v>
          </cell>
        </row>
        <row r="2004">
          <cell r="A2004" t="str">
            <v>JOTY i CZASOWE</v>
          </cell>
          <cell r="B2004" t="str">
            <v>XJOT</v>
          </cell>
          <cell r="C2004" t="str">
            <v>N</v>
          </cell>
          <cell r="D2004">
            <v>2418</v>
          </cell>
          <cell r="E2004" t="str">
            <v>L_UBEZP</v>
          </cell>
          <cell r="F2004" t="str">
            <v>PROGNOZA</v>
          </cell>
          <cell r="G2004" t="str">
            <v>10</v>
          </cell>
          <cell r="H2004" t="str">
            <v>POU</v>
          </cell>
          <cell r="I2004" t="str">
            <v>J</v>
          </cell>
        </row>
        <row r="2005">
          <cell r="A2005" t="str">
            <v>JOTY i CZASOWE</v>
          </cell>
          <cell r="B2005" t="str">
            <v>XJOT</v>
          </cell>
          <cell r="C2005" t="str">
            <v>N</v>
          </cell>
          <cell r="D2005">
            <v>391</v>
          </cell>
          <cell r="E2005" t="str">
            <v>L_UBEZP</v>
          </cell>
          <cell r="F2005" t="str">
            <v>PROGNOZA</v>
          </cell>
          <cell r="G2005" t="str">
            <v>10</v>
          </cell>
          <cell r="H2005" t="str">
            <v>POU</v>
          </cell>
          <cell r="I2005" t="str">
            <v>P</v>
          </cell>
        </row>
        <row r="2006">
          <cell r="A2006" t="str">
            <v>JOTY i CZASOWE</v>
          </cell>
          <cell r="B2006" t="str">
            <v>XJOT</v>
          </cell>
          <cell r="C2006" t="str">
            <v>N</v>
          </cell>
          <cell r="D2006">
            <v>3405</v>
          </cell>
          <cell r="E2006" t="str">
            <v>L_UBEZP</v>
          </cell>
          <cell r="F2006" t="str">
            <v>PROGNOZA</v>
          </cell>
          <cell r="G2006" t="str">
            <v>10</v>
          </cell>
          <cell r="H2006" t="str">
            <v>PSA</v>
          </cell>
          <cell r="I2006" t="str">
            <v>J</v>
          </cell>
        </row>
        <row r="2007">
          <cell r="A2007" t="str">
            <v>JOTY i CZASOWE</v>
          </cell>
          <cell r="B2007" t="str">
            <v>XJOT</v>
          </cell>
          <cell r="C2007" t="str">
            <v>N</v>
          </cell>
          <cell r="D2007">
            <v>5214.64</v>
          </cell>
          <cell r="E2007" t="str">
            <v>L_UBEZP</v>
          </cell>
          <cell r="F2007" t="str">
            <v>PROGNOZA</v>
          </cell>
          <cell r="G2007" t="str">
            <v>10</v>
          </cell>
          <cell r="H2007" t="str">
            <v>PSA</v>
          </cell>
          <cell r="I2007" t="str">
            <v>P</v>
          </cell>
        </row>
        <row r="2008">
          <cell r="A2008" t="str">
            <v>JOTY i CZASOWE</v>
          </cell>
          <cell r="B2008" t="str">
            <v>XJOT</v>
          </cell>
          <cell r="C2008" t="str">
            <v>P</v>
          </cell>
          <cell r="D2008">
            <v>305397.4722222222</v>
          </cell>
          <cell r="E2008" t="str">
            <v>L_UBEZP</v>
          </cell>
          <cell r="F2008" t="str">
            <v>PROGNOZA</v>
          </cell>
          <cell r="G2008" t="str">
            <v>10</v>
          </cell>
          <cell r="H2008" t="str">
            <v>PSA</v>
          </cell>
          <cell r="I2008" t="str">
            <v>P</v>
          </cell>
        </row>
        <row r="2009">
          <cell r="A2009" t="str">
            <v>JOTY i CZASOWE</v>
          </cell>
          <cell r="B2009" t="str">
            <v>XJOT</v>
          </cell>
          <cell r="C2009" t="str">
            <v>N</v>
          </cell>
          <cell r="D2009">
            <v>2603</v>
          </cell>
          <cell r="E2009" t="str">
            <v>L_UBEZP</v>
          </cell>
          <cell r="F2009" t="str">
            <v>PROGNOZA</v>
          </cell>
          <cell r="G2009" t="str">
            <v>11</v>
          </cell>
          <cell r="H2009" t="str">
            <v>POU</v>
          </cell>
          <cell r="I2009" t="str">
            <v>J</v>
          </cell>
        </row>
        <row r="2010">
          <cell r="A2010" t="str">
            <v>JOTY i CZASOWE</v>
          </cell>
          <cell r="B2010" t="str">
            <v>XJOT</v>
          </cell>
          <cell r="C2010" t="str">
            <v>N</v>
          </cell>
          <cell r="D2010">
            <v>420</v>
          </cell>
          <cell r="E2010" t="str">
            <v>L_UBEZP</v>
          </cell>
          <cell r="F2010" t="str">
            <v>PROGNOZA</v>
          </cell>
          <cell r="G2010" t="str">
            <v>11</v>
          </cell>
          <cell r="H2010" t="str">
            <v>POU</v>
          </cell>
          <cell r="I2010" t="str">
            <v>P</v>
          </cell>
        </row>
        <row r="2011">
          <cell r="A2011" t="str">
            <v>JOTY i CZASOWE</v>
          </cell>
          <cell r="B2011" t="str">
            <v>XJOT</v>
          </cell>
          <cell r="C2011" t="str">
            <v>N</v>
          </cell>
          <cell r="D2011">
            <v>3475</v>
          </cell>
          <cell r="E2011" t="str">
            <v>L_UBEZP</v>
          </cell>
          <cell r="F2011" t="str">
            <v>PROGNOZA</v>
          </cell>
          <cell r="G2011" t="str">
            <v>11</v>
          </cell>
          <cell r="H2011" t="str">
            <v>PSA</v>
          </cell>
          <cell r="I2011" t="str">
            <v>J</v>
          </cell>
        </row>
        <row r="2012">
          <cell r="A2012" t="str">
            <v>JOTY i CZASOWE</v>
          </cell>
          <cell r="B2012" t="str">
            <v>XJOT</v>
          </cell>
          <cell r="C2012" t="str">
            <v>N</v>
          </cell>
          <cell r="D2012">
            <v>5728.16</v>
          </cell>
          <cell r="E2012" t="str">
            <v>L_UBEZP</v>
          </cell>
          <cell r="F2012" t="str">
            <v>PROGNOZA</v>
          </cell>
          <cell r="G2012" t="str">
            <v>11</v>
          </cell>
          <cell r="H2012" t="str">
            <v>PSA</v>
          </cell>
          <cell r="I2012" t="str">
            <v>P</v>
          </cell>
        </row>
        <row r="2013">
          <cell r="A2013" t="str">
            <v>JOTY i CZASOWE</v>
          </cell>
          <cell r="B2013" t="str">
            <v>XJOT</v>
          </cell>
          <cell r="C2013" t="str">
            <v>P</v>
          </cell>
          <cell r="D2013">
            <v>303481.1388888889</v>
          </cell>
          <cell r="E2013" t="str">
            <v>L_UBEZP</v>
          </cell>
          <cell r="F2013" t="str">
            <v>PROGNOZA</v>
          </cell>
          <cell r="G2013" t="str">
            <v>11</v>
          </cell>
          <cell r="H2013" t="str">
            <v>PSA</v>
          </cell>
          <cell r="I2013" t="str">
            <v>P</v>
          </cell>
        </row>
        <row r="2014">
          <cell r="A2014" t="str">
            <v>JOTY i CZASOWE</v>
          </cell>
          <cell r="B2014" t="str">
            <v>XJOT</v>
          </cell>
          <cell r="C2014" t="str">
            <v>N</v>
          </cell>
          <cell r="D2014">
            <v>2784</v>
          </cell>
          <cell r="E2014" t="str">
            <v>L_UBEZP</v>
          </cell>
          <cell r="F2014" t="str">
            <v>PROGNOZA</v>
          </cell>
          <cell r="G2014" t="str">
            <v>12</v>
          </cell>
          <cell r="H2014" t="str">
            <v>POU</v>
          </cell>
          <cell r="I2014" t="str">
            <v>J</v>
          </cell>
        </row>
        <row r="2015">
          <cell r="A2015" t="str">
            <v>JOTY i CZASOWE</v>
          </cell>
          <cell r="B2015" t="str">
            <v>XJOT</v>
          </cell>
          <cell r="C2015" t="str">
            <v>N</v>
          </cell>
          <cell r="D2015">
            <v>456</v>
          </cell>
          <cell r="E2015" t="str">
            <v>L_UBEZP</v>
          </cell>
          <cell r="F2015" t="str">
            <v>PROGNOZA</v>
          </cell>
          <cell r="G2015" t="str">
            <v>12</v>
          </cell>
          <cell r="H2015" t="str">
            <v>POU</v>
          </cell>
          <cell r="I2015" t="str">
            <v>P</v>
          </cell>
        </row>
        <row r="2016">
          <cell r="A2016" t="str">
            <v>JOTY i CZASOWE</v>
          </cell>
          <cell r="B2016" t="str">
            <v>XJOT</v>
          </cell>
          <cell r="C2016" t="str">
            <v>N</v>
          </cell>
          <cell r="D2016">
            <v>3558</v>
          </cell>
          <cell r="E2016" t="str">
            <v>L_UBEZP</v>
          </cell>
          <cell r="F2016" t="str">
            <v>PROGNOZA</v>
          </cell>
          <cell r="G2016" t="str">
            <v>12</v>
          </cell>
          <cell r="H2016" t="str">
            <v>PSA</v>
          </cell>
          <cell r="I2016" t="str">
            <v>J</v>
          </cell>
        </row>
        <row r="2017">
          <cell r="A2017" t="str">
            <v>JOTY i CZASOWE</v>
          </cell>
          <cell r="B2017" t="str">
            <v>XJOT</v>
          </cell>
          <cell r="C2017" t="str">
            <v>N</v>
          </cell>
          <cell r="D2017">
            <v>6178.68</v>
          </cell>
          <cell r="E2017" t="str">
            <v>L_UBEZP</v>
          </cell>
          <cell r="F2017" t="str">
            <v>PROGNOZA</v>
          </cell>
          <cell r="G2017" t="str">
            <v>12</v>
          </cell>
          <cell r="H2017" t="str">
            <v>PSA</v>
          </cell>
          <cell r="I2017" t="str">
            <v>P</v>
          </cell>
        </row>
        <row r="2018">
          <cell r="A2018" t="str">
            <v>JOTY i CZASOWE</v>
          </cell>
          <cell r="B2018" t="str">
            <v>XJOT</v>
          </cell>
          <cell r="C2018" t="str">
            <v>P</v>
          </cell>
          <cell r="D2018">
            <v>301463.7944444445</v>
          </cell>
          <cell r="E2018" t="str">
            <v>L_UBEZP</v>
          </cell>
          <cell r="F2018" t="str">
            <v>PROGNOZA</v>
          </cell>
          <cell r="G2018" t="str">
            <v>12</v>
          </cell>
          <cell r="H2018" t="str">
            <v>PSA</v>
          </cell>
          <cell r="I2018" t="str">
            <v>P</v>
          </cell>
        </row>
        <row r="2019">
          <cell r="A2019" t="str">
            <v>JOTY i CZASOWE</v>
          </cell>
          <cell r="B2019" t="str">
            <v>XJOT</v>
          </cell>
          <cell r="C2019" t="str">
            <v>N</v>
          </cell>
          <cell r="D2019">
            <v>1</v>
          </cell>
          <cell r="E2019" t="str">
            <v>L_UBEZP</v>
          </cell>
          <cell r="F2019" t="str">
            <v>WYK_POP</v>
          </cell>
          <cell r="G2019" t="str">
            <v>01</v>
          </cell>
          <cell r="H2019" t="str">
            <v>PION</v>
          </cell>
          <cell r="I2019" t="str">
            <v>P</v>
          </cell>
        </row>
        <row r="2020">
          <cell r="A2020" t="str">
            <v>JOTY i CZASOWE</v>
          </cell>
          <cell r="B2020" t="str">
            <v>XJOT</v>
          </cell>
          <cell r="C2020" t="str">
            <v>N</v>
          </cell>
          <cell r="D2020">
            <v>1</v>
          </cell>
          <cell r="E2020" t="str">
            <v>L_UBEZP</v>
          </cell>
          <cell r="F2020" t="str">
            <v>WYK_POP</v>
          </cell>
          <cell r="G2020" t="str">
            <v>01</v>
          </cell>
          <cell r="H2020" t="str">
            <v>PKK</v>
          </cell>
          <cell r="I2020" t="str">
            <v>J</v>
          </cell>
        </row>
        <row r="2021">
          <cell r="A2021" t="str">
            <v>JOTY i CZASOWE</v>
          </cell>
          <cell r="B2021" t="str">
            <v>XJOT</v>
          </cell>
          <cell r="C2021" t="str">
            <v>N</v>
          </cell>
          <cell r="D2021">
            <v>7</v>
          </cell>
          <cell r="E2021" t="str">
            <v>L_UBEZP</v>
          </cell>
          <cell r="F2021" t="str">
            <v>WYK_POP</v>
          </cell>
          <cell r="G2021" t="str">
            <v>01</v>
          </cell>
          <cell r="H2021" t="str">
            <v>PKK</v>
          </cell>
          <cell r="I2021" t="str">
            <v>P</v>
          </cell>
        </row>
        <row r="2022">
          <cell r="A2022" t="str">
            <v>JOTY i CZASOWE</v>
          </cell>
          <cell r="B2022" t="str">
            <v>XJOT</v>
          </cell>
          <cell r="C2022" t="str">
            <v>N</v>
          </cell>
          <cell r="D2022">
            <v>199</v>
          </cell>
          <cell r="E2022" t="str">
            <v>L_UBEZP</v>
          </cell>
          <cell r="F2022" t="str">
            <v>WYK_POP</v>
          </cell>
          <cell r="G2022" t="str">
            <v>01</v>
          </cell>
          <cell r="H2022" t="str">
            <v>POU</v>
          </cell>
          <cell r="I2022" t="str">
            <v>J</v>
          </cell>
        </row>
        <row r="2023">
          <cell r="A2023" t="str">
            <v>JOTY i CZASOWE</v>
          </cell>
          <cell r="B2023" t="str">
            <v>XJOT</v>
          </cell>
          <cell r="C2023" t="str">
            <v>N</v>
          </cell>
          <cell r="D2023">
            <v>16</v>
          </cell>
          <cell r="E2023" t="str">
            <v>L_UBEZP</v>
          </cell>
          <cell r="F2023" t="str">
            <v>WYK_POP</v>
          </cell>
          <cell r="G2023" t="str">
            <v>01</v>
          </cell>
          <cell r="H2023" t="str">
            <v>POU</v>
          </cell>
          <cell r="I2023" t="str">
            <v>P</v>
          </cell>
        </row>
        <row r="2024">
          <cell r="A2024" t="str">
            <v>JOTY i CZASOWE</v>
          </cell>
          <cell r="B2024" t="str">
            <v>XJOT</v>
          </cell>
          <cell r="C2024" t="str">
            <v>N</v>
          </cell>
          <cell r="D2024">
            <v>238</v>
          </cell>
          <cell r="E2024" t="str">
            <v>L_UBEZP</v>
          </cell>
          <cell r="F2024" t="str">
            <v>WYK_POP</v>
          </cell>
          <cell r="G2024" t="str">
            <v>01</v>
          </cell>
          <cell r="H2024" t="str">
            <v>PSA</v>
          </cell>
          <cell r="I2024" t="str">
            <v>J</v>
          </cell>
        </row>
        <row r="2025">
          <cell r="A2025" t="str">
            <v>JOTY i CZASOWE</v>
          </cell>
          <cell r="B2025" t="str">
            <v>XJOT</v>
          </cell>
          <cell r="C2025" t="str">
            <v>N</v>
          </cell>
          <cell r="D2025">
            <v>495</v>
          </cell>
          <cell r="E2025" t="str">
            <v>L_UBEZP</v>
          </cell>
          <cell r="F2025" t="str">
            <v>WYK_POP</v>
          </cell>
          <cell r="G2025" t="str">
            <v>01</v>
          </cell>
          <cell r="H2025" t="str">
            <v>PSA</v>
          </cell>
          <cell r="I2025" t="str">
            <v>P</v>
          </cell>
        </row>
        <row r="2026">
          <cell r="A2026" t="str">
            <v>JOTY i CZASOWE</v>
          </cell>
          <cell r="B2026" t="str">
            <v>XJOT</v>
          </cell>
          <cell r="C2026" t="str">
            <v>P</v>
          </cell>
          <cell r="D2026">
            <v>12288</v>
          </cell>
          <cell r="E2026" t="str">
            <v>L_UBEZP</v>
          </cell>
          <cell r="F2026" t="str">
            <v>WYK_POP</v>
          </cell>
          <cell r="G2026" t="str">
            <v>01</v>
          </cell>
          <cell r="H2026" t="str">
            <v>PSA</v>
          </cell>
          <cell r="I2026" t="str">
            <v>J</v>
          </cell>
        </row>
        <row r="2027">
          <cell r="A2027" t="str">
            <v>JOTY i CZASOWE</v>
          </cell>
          <cell r="B2027" t="str">
            <v>XJOT</v>
          </cell>
          <cell r="C2027" t="str">
            <v>P</v>
          </cell>
          <cell r="D2027">
            <v>341130</v>
          </cell>
          <cell r="E2027" t="str">
            <v>L_UBEZP</v>
          </cell>
          <cell r="F2027" t="str">
            <v>WYK_POP</v>
          </cell>
          <cell r="G2027" t="str">
            <v>01</v>
          </cell>
          <cell r="H2027" t="str">
            <v>PSA</v>
          </cell>
          <cell r="I2027" t="str">
            <v>P</v>
          </cell>
        </row>
        <row r="2028">
          <cell r="A2028" t="str">
            <v>JOTY i CZASOWE</v>
          </cell>
          <cell r="B2028" t="str">
            <v>XJOT</v>
          </cell>
          <cell r="C2028" t="str">
            <v>N</v>
          </cell>
          <cell r="D2028">
            <v>1</v>
          </cell>
          <cell r="E2028" t="str">
            <v>L_UBEZP</v>
          </cell>
          <cell r="F2028" t="str">
            <v>WYK_POP</v>
          </cell>
          <cell r="G2028" t="str">
            <v>02</v>
          </cell>
          <cell r="H2028" t="str">
            <v>PION</v>
          </cell>
          <cell r="I2028" t="str">
            <v>J</v>
          </cell>
        </row>
        <row r="2029">
          <cell r="A2029" t="str">
            <v>JOTY i CZASOWE</v>
          </cell>
          <cell r="B2029" t="str">
            <v>XJOT</v>
          </cell>
          <cell r="C2029" t="str">
            <v>N</v>
          </cell>
          <cell r="D2029">
            <v>1</v>
          </cell>
          <cell r="E2029" t="str">
            <v>L_UBEZP</v>
          </cell>
          <cell r="F2029" t="str">
            <v>WYK_POP</v>
          </cell>
          <cell r="G2029" t="str">
            <v>02</v>
          </cell>
          <cell r="H2029" t="str">
            <v>PION</v>
          </cell>
          <cell r="I2029" t="str">
            <v>P</v>
          </cell>
        </row>
        <row r="2030">
          <cell r="A2030" t="str">
            <v>JOTY i CZASOWE</v>
          </cell>
          <cell r="B2030" t="str">
            <v>XJOT</v>
          </cell>
          <cell r="C2030" t="str">
            <v>N</v>
          </cell>
          <cell r="D2030">
            <v>7</v>
          </cell>
          <cell r="E2030" t="str">
            <v>L_UBEZP</v>
          </cell>
          <cell r="F2030" t="str">
            <v>WYK_POP</v>
          </cell>
          <cell r="G2030" t="str">
            <v>02</v>
          </cell>
          <cell r="H2030" t="str">
            <v>PKK</v>
          </cell>
          <cell r="I2030" t="str">
            <v>J</v>
          </cell>
        </row>
        <row r="2031">
          <cell r="A2031" t="str">
            <v>JOTY i CZASOWE</v>
          </cell>
          <cell r="B2031" t="str">
            <v>XJOT</v>
          </cell>
          <cell r="C2031" t="str">
            <v>N</v>
          </cell>
          <cell r="D2031">
            <v>16</v>
          </cell>
          <cell r="E2031" t="str">
            <v>L_UBEZP</v>
          </cell>
          <cell r="F2031" t="str">
            <v>WYK_POP</v>
          </cell>
          <cell r="G2031" t="str">
            <v>02</v>
          </cell>
          <cell r="H2031" t="str">
            <v>PKK</v>
          </cell>
          <cell r="I2031" t="str">
            <v>P</v>
          </cell>
        </row>
        <row r="2032">
          <cell r="A2032" t="str">
            <v>JOTY i CZASOWE</v>
          </cell>
          <cell r="B2032" t="str">
            <v>XJOT</v>
          </cell>
          <cell r="C2032" t="str">
            <v>N</v>
          </cell>
          <cell r="D2032">
            <v>476</v>
          </cell>
          <cell r="E2032" t="str">
            <v>L_UBEZP</v>
          </cell>
          <cell r="F2032" t="str">
            <v>WYK_POP</v>
          </cell>
          <cell r="G2032" t="str">
            <v>02</v>
          </cell>
          <cell r="H2032" t="str">
            <v>POU</v>
          </cell>
          <cell r="I2032" t="str">
            <v>J</v>
          </cell>
        </row>
        <row r="2033">
          <cell r="A2033" t="str">
            <v>JOTY i CZASOWE</v>
          </cell>
          <cell r="B2033" t="str">
            <v>XJOT</v>
          </cell>
          <cell r="C2033" t="str">
            <v>N</v>
          </cell>
          <cell r="D2033">
            <v>70</v>
          </cell>
          <cell r="E2033" t="str">
            <v>L_UBEZP</v>
          </cell>
          <cell r="F2033" t="str">
            <v>WYK_POP</v>
          </cell>
          <cell r="G2033" t="str">
            <v>02</v>
          </cell>
          <cell r="H2033" t="str">
            <v>POU</v>
          </cell>
          <cell r="I2033" t="str">
            <v>P</v>
          </cell>
        </row>
        <row r="2034">
          <cell r="A2034" t="str">
            <v>JOTY i CZASOWE</v>
          </cell>
          <cell r="B2034" t="str">
            <v>XJOT</v>
          </cell>
          <cell r="C2034" t="str">
            <v>N</v>
          </cell>
          <cell r="D2034">
            <v>666</v>
          </cell>
          <cell r="E2034" t="str">
            <v>L_UBEZP</v>
          </cell>
          <cell r="F2034" t="str">
            <v>WYK_POP</v>
          </cell>
          <cell r="G2034" t="str">
            <v>02</v>
          </cell>
          <cell r="H2034" t="str">
            <v>PSA</v>
          </cell>
          <cell r="I2034" t="str">
            <v>J</v>
          </cell>
        </row>
        <row r="2035">
          <cell r="A2035" t="str">
            <v>JOTY i CZASOWE</v>
          </cell>
          <cell r="B2035" t="str">
            <v>XJOT</v>
          </cell>
          <cell r="C2035" t="str">
            <v>N</v>
          </cell>
          <cell r="D2035">
            <v>1294</v>
          </cell>
          <cell r="E2035" t="str">
            <v>L_UBEZP</v>
          </cell>
          <cell r="F2035" t="str">
            <v>WYK_POP</v>
          </cell>
          <cell r="G2035" t="str">
            <v>02</v>
          </cell>
          <cell r="H2035" t="str">
            <v>PSA</v>
          </cell>
          <cell r="I2035" t="str">
            <v>P</v>
          </cell>
        </row>
        <row r="2036">
          <cell r="A2036" t="str">
            <v>JOTY i CZASOWE</v>
          </cell>
          <cell r="B2036" t="str">
            <v>XJOT</v>
          </cell>
          <cell r="C2036" t="str">
            <v>P</v>
          </cell>
          <cell r="D2036">
            <v>12239</v>
          </cell>
          <cell r="E2036" t="str">
            <v>L_UBEZP</v>
          </cell>
          <cell r="F2036" t="str">
            <v>WYK_POP</v>
          </cell>
          <cell r="G2036" t="str">
            <v>02</v>
          </cell>
          <cell r="H2036" t="str">
            <v>PSA</v>
          </cell>
          <cell r="I2036" t="str">
            <v>J</v>
          </cell>
        </row>
        <row r="2037">
          <cell r="A2037" t="str">
            <v>JOTY i CZASOWE</v>
          </cell>
          <cell r="B2037" t="str">
            <v>XJOT</v>
          </cell>
          <cell r="C2037" t="str">
            <v>P</v>
          </cell>
          <cell r="D2037">
            <v>336154</v>
          </cell>
          <cell r="E2037" t="str">
            <v>L_UBEZP</v>
          </cell>
          <cell r="F2037" t="str">
            <v>WYK_POP</v>
          </cell>
          <cell r="G2037" t="str">
            <v>02</v>
          </cell>
          <cell r="H2037" t="str">
            <v>PSA</v>
          </cell>
          <cell r="I2037" t="str">
            <v>P</v>
          </cell>
        </row>
        <row r="2038">
          <cell r="A2038" t="str">
            <v>JOTY i CZASOWE</v>
          </cell>
          <cell r="B2038" t="str">
            <v>XJOT</v>
          </cell>
          <cell r="C2038" t="str">
            <v>N</v>
          </cell>
          <cell r="D2038">
            <v>3</v>
          </cell>
          <cell r="E2038" t="str">
            <v>L_UBEZP</v>
          </cell>
          <cell r="F2038" t="str">
            <v>WYK_POP</v>
          </cell>
          <cell r="G2038" t="str">
            <v>03</v>
          </cell>
          <cell r="H2038" t="str">
            <v>PION</v>
          </cell>
          <cell r="I2038" t="str">
            <v>J</v>
          </cell>
        </row>
        <row r="2039">
          <cell r="A2039" t="str">
            <v>JOTY i CZASOWE</v>
          </cell>
          <cell r="B2039" t="str">
            <v>XJOT</v>
          </cell>
          <cell r="C2039" t="str">
            <v>N</v>
          </cell>
          <cell r="D2039">
            <v>1</v>
          </cell>
          <cell r="E2039" t="str">
            <v>L_UBEZP</v>
          </cell>
          <cell r="F2039" t="str">
            <v>WYK_POP</v>
          </cell>
          <cell r="G2039" t="str">
            <v>03</v>
          </cell>
          <cell r="H2039" t="str">
            <v>PION</v>
          </cell>
          <cell r="I2039" t="str">
            <v>P</v>
          </cell>
        </row>
        <row r="2040">
          <cell r="A2040" t="str">
            <v>JOTY i CZASOWE</v>
          </cell>
          <cell r="B2040" t="str">
            <v>XJOT</v>
          </cell>
          <cell r="C2040" t="str">
            <v>N</v>
          </cell>
          <cell r="D2040">
            <v>13</v>
          </cell>
          <cell r="E2040" t="str">
            <v>L_UBEZP</v>
          </cell>
          <cell r="F2040" t="str">
            <v>WYK_POP</v>
          </cell>
          <cell r="G2040" t="str">
            <v>03</v>
          </cell>
          <cell r="H2040" t="str">
            <v>PKK</v>
          </cell>
          <cell r="I2040" t="str">
            <v>J</v>
          </cell>
        </row>
        <row r="2041">
          <cell r="A2041" t="str">
            <v>JOTY i CZASOWE</v>
          </cell>
          <cell r="B2041" t="str">
            <v>XJOT</v>
          </cell>
          <cell r="C2041" t="str">
            <v>N</v>
          </cell>
          <cell r="D2041">
            <v>27</v>
          </cell>
          <cell r="E2041" t="str">
            <v>L_UBEZP</v>
          </cell>
          <cell r="F2041" t="str">
            <v>WYK_POP</v>
          </cell>
          <cell r="G2041" t="str">
            <v>03</v>
          </cell>
          <cell r="H2041" t="str">
            <v>PKK</v>
          </cell>
          <cell r="I2041" t="str">
            <v>P</v>
          </cell>
        </row>
        <row r="2042">
          <cell r="A2042" t="str">
            <v>JOTY i CZASOWE</v>
          </cell>
          <cell r="B2042" t="str">
            <v>XJOT</v>
          </cell>
          <cell r="C2042" t="str">
            <v>N</v>
          </cell>
          <cell r="D2042">
            <v>712</v>
          </cell>
          <cell r="E2042" t="str">
            <v>L_UBEZP</v>
          </cell>
          <cell r="F2042" t="str">
            <v>WYK_POP</v>
          </cell>
          <cell r="G2042" t="str">
            <v>03</v>
          </cell>
          <cell r="H2042" t="str">
            <v>POU</v>
          </cell>
          <cell r="I2042" t="str">
            <v>J</v>
          </cell>
        </row>
        <row r="2043">
          <cell r="A2043" t="str">
            <v>JOTY i CZASOWE</v>
          </cell>
          <cell r="B2043" t="str">
            <v>XJOT</v>
          </cell>
          <cell r="C2043" t="str">
            <v>N</v>
          </cell>
          <cell r="D2043">
            <v>104</v>
          </cell>
          <cell r="E2043" t="str">
            <v>L_UBEZP</v>
          </cell>
          <cell r="F2043" t="str">
            <v>WYK_POP</v>
          </cell>
          <cell r="G2043" t="str">
            <v>03</v>
          </cell>
          <cell r="H2043" t="str">
            <v>POU</v>
          </cell>
          <cell r="I2043" t="str">
            <v>P</v>
          </cell>
        </row>
        <row r="2044">
          <cell r="A2044" t="str">
            <v>JOTY i CZASOWE</v>
          </cell>
          <cell r="B2044" t="str">
            <v>XJOT</v>
          </cell>
          <cell r="C2044" t="str">
            <v>N</v>
          </cell>
          <cell r="D2044">
            <v>1116</v>
          </cell>
          <cell r="E2044" t="str">
            <v>L_UBEZP</v>
          </cell>
          <cell r="F2044" t="str">
            <v>WYK_POP</v>
          </cell>
          <cell r="G2044" t="str">
            <v>03</v>
          </cell>
          <cell r="H2044" t="str">
            <v>PSA</v>
          </cell>
          <cell r="I2044" t="str">
            <v>J</v>
          </cell>
        </row>
        <row r="2045">
          <cell r="A2045" t="str">
            <v>JOTY i CZASOWE</v>
          </cell>
          <cell r="B2045" t="str">
            <v>XJOT</v>
          </cell>
          <cell r="C2045" t="str">
            <v>N</v>
          </cell>
          <cell r="D2045">
            <v>1881</v>
          </cell>
          <cell r="E2045" t="str">
            <v>L_UBEZP</v>
          </cell>
          <cell r="F2045" t="str">
            <v>WYK_POP</v>
          </cell>
          <cell r="G2045" t="str">
            <v>03</v>
          </cell>
          <cell r="H2045" t="str">
            <v>PSA</v>
          </cell>
          <cell r="I2045" t="str">
            <v>P</v>
          </cell>
        </row>
        <row r="2046">
          <cell r="A2046" t="str">
            <v>JOTY i CZASOWE</v>
          </cell>
          <cell r="B2046" t="str">
            <v>XJOT</v>
          </cell>
          <cell r="C2046" t="str">
            <v>P</v>
          </cell>
          <cell r="D2046">
            <v>12216</v>
          </cell>
          <cell r="E2046" t="str">
            <v>L_UBEZP</v>
          </cell>
          <cell r="F2046" t="str">
            <v>WYK_POP</v>
          </cell>
          <cell r="G2046" t="str">
            <v>03</v>
          </cell>
          <cell r="H2046" t="str">
            <v>PSA</v>
          </cell>
          <cell r="I2046" t="str">
            <v>J</v>
          </cell>
        </row>
        <row r="2047">
          <cell r="A2047" t="str">
            <v>JOTY i CZASOWE</v>
          </cell>
          <cell r="B2047" t="str">
            <v>XJOT</v>
          </cell>
          <cell r="C2047" t="str">
            <v>P</v>
          </cell>
          <cell r="D2047">
            <v>331365</v>
          </cell>
          <cell r="E2047" t="str">
            <v>L_UBEZP</v>
          </cell>
          <cell r="F2047" t="str">
            <v>WYK_POP</v>
          </cell>
          <cell r="G2047" t="str">
            <v>03</v>
          </cell>
          <cell r="H2047" t="str">
            <v>PSA</v>
          </cell>
          <cell r="I2047" t="str">
            <v>P</v>
          </cell>
        </row>
        <row r="2048">
          <cell r="A2048" t="str">
            <v>JOTY i CZASOWE</v>
          </cell>
          <cell r="B2048" t="str">
            <v>XJOT</v>
          </cell>
          <cell r="C2048" t="str">
            <v>N</v>
          </cell>
          <cell r="D2048">
            <v>12</v>
          </cell>
          <cell r="E2048" t="str">
            <v>L_UBEZP</v>
          </cell>
          <cell r="F2048" t="str">
            <v>WYK_POP</v>
          </cell>
          <cell r="G2048" t="str">
            <v>04</v>
          </cell>
          <cell r="H2048" t="str">
            <v>PION</v>
          </cell>
          <cell r="I2048" t="str">
            <v>J</v>
          </cell>
        </row>
        <row r="2049">
          <cell r="A2049" t="str">
            <v>JOTY i CZASOWE</v>
          </cell>
          <cell r="B2049" t="str">
            <v>XJOT</v>
          </cell>
          <cell r="C2049" t="str">
            <v>N</v>
          </cell>
          <cell r="D2049">
            <v>2</v>
          </cell>
          <cell r="E2049" t="str">
            <v>L_UBEZP</v>
          </cell>
          <cell r="F2049" t="str">
            <v>WYK_POP</v>
          </cell>
          <cell r="G2049" t="str">
            <v>04</v>
          </cell>
          <cell r="H2049" t="str">
            <v>PION</v>
          </cell>
          <cell r="I2049" t="str">
            <v>P</v>
          </cell>
        </row>
        <row r="2050">
          <cell r="A2050" t="str">
            <v>JOTY i CZASOWE</v>
          </cell>
          <cell r="B2050" t="str">
            <v>XJOT</v>
          </cell>
          <cell r="C2050" t="str">
            <v>N</v>
          </cell>
          <cell r="D2050">
            <v>19</v>
          </cell>
          <cell r="E2050" t="str">
            <v>L_UBEZP</v>
          </cell>
          <cell r="F2050" t="str">
            <v>WYK_POP</v>
          </cell>
          <cell r="G2050" t="str">
            <v>04</v>
          </cell>
          <cell r="H2050" t="str">
            <v>PKK</v>
          </cell>
          <cell r="I2050" t="str">
            <v>J</v>
          </cell>
        </row>
        <row r="2051">
          <cell r="A2051" t="str">
            <v>JOTY i CZASOWE</v>
          </cell>
          <cell r="B2051" t="str">
            <v>XJOT</v>
          </cell>
          <cell r="C2051" t="str">
            <v>N</v>
          </cell>
          <cell r="D2051">
            <v>36</v>
          </cell>
          <cell r="E2051" t="str">
            <v>L_UBEZP</v>
          </cell>
          <cell r="F2051" t="str">
            <v>WYK_POP</v>
          </cell>
          <cell r="G2051" t="str">
            <v>04</v>
          </cell>
          <cell r="H2051" t="str">
            <v>PKK</v>
          </cell>
          <cell r="I2051" t="str">
            <v>P</v>
          </cell>
        </row>
        <row r="2052">
          <cell r="A2052" t="str">
            <v>JOTY i CZASOWE</v>
          </cell>
          <cell r="B2052" t="str">
            <v>XJOT</v>
          </cell>
          <cell r="C2052" t="str">
            <v>N</v>
          </cell>
          <cell r="D2052">
            <v>1049</v>
          </cell>
          <cell r="E2052" t="str">
            <v>L_UBEZP</v>
          </cell>
          <cell r="F2052" t="str">
            <v>WYK_POP</v>
          </cell>
          <cell r="G2052" t="str">
            <v>04</v>
          </cell>
          <cell r="H2052" t="str">
            <v>POU</v>
          </cell>
          <cell r="I2052" t="str">
            <v>J</v>
          </cell>
        </row>
        <row r="2053">
          <cell r="A2053" t="str">
            <v>JOTY i CZASOWE</v>
          </cell>
          <cell r="B2053" t="str">
            <v>XJOT</v>
          </cell>
          <cell r="C2053" t="str">
            <v>N</v>
          </cell>
          <cell r="D2053">
            <v>150</v>
          </cell>
          <cell r="E2053" t="str">
            <v>L_UBEZP</v>
          </cell>
          <cell r="F2053" t="str">
            <v>WYK_POP</v>
          </cell>
          <cell r="G2053" t="str">
            <v>04</v>
          </cell>
          <cell r="H2053" t="str">
            <v>POU</v>
          </cell>
          <cell r="I2053" t="str">
            <v>P</v>
          </cell>
        </row>
        <row r="2054">
          <cell r="A2054" t="str">
            <v>JOTY i CZASOWE</v>
          </cell>
          <cell r="B2054" t="str">
            <v>XJOT</v>
          </cell>
          <cell r="C2054" t="str">
            <v>N</v>
          </cell>
          <cell r="D2054">
            <v>2187</v>
          </cell>
          <cell r="E2054" t="str">
            <v>L_UBEZP</v>
          </cell>
          <cell r="F2054" t="str">
            <v>WYK_POP</v>
          </cell>
          <cell r="G2054" t="str">
            <v>04</v>
          </cell>
          <cell r="H2054" t="str">
            <v>PSA</v>
          </cell>
          <cell r="I2054" t="str">
            <v>J</v>
          </cell>
        </row>
        <row r="2055">
          <cell r="A2055" t="str">
            <v>JOTY i CZASOWE</v>
          </cell>
          <cell r="B2055" t="str">
            <v>XJOT</v>
          </cell>
          <cell r="C2055" t="str">
            <v>N</v>
          </cell>
          <cell r="D2055">
            <v>2414</v>
          </cell>
          <cell r="E2055" t="str">
            <v>L_UBEZP</v>
          </cell>
          <cell r="F2055" t="str">
            <v>WYK_POP</v>
          </cell>
          <cell r="G2055" t="str">
            <v>04</v>
          </cell>
          <cell r="H2055" t="str">
            <v>PSA</v>
          </cell>
          <cell r="I2055" t="str">
            <v>P</v>
          </cell>
        </row>
        <row r="2056">
          <cell r="A2056" t="str">
            <v>JOTY i CZASOWE</v>
          </cell>
          <cell r="B2056" t="str">
            <v>XJOT</v>
          </cell>
          <cell r="C2056" t="str">
            <v>P</v>
          </cell>
          <cell r="D2056">
            <v>12190</v>
          </cell>
          <cell r="E2056" t="str">
            <v>L_UBEZP</v>
          </cell>
          <cell r="F2056" t="str">
            <v>WYK_POP</v>
          </cell>
          <cell r="G2056" t="str">
            <v>04</v>
          </cell>
          <cell r="H2056" t="str">
            <v>PSA</v>
          </cell>
          <cell r="I2056" t="str">
            <v>J</v>
          </cell>
        </row>
        <row r="2057">
          <cell r="A2057" t="str">
            <v>JOTY i CZASOWE</v>
          </cell>
          <cell r="B2057" t="str">
            <v>XJOT</v>
          </cell>
          <cell r="C2057" t="str">
            <v>P</v>
          </cell>
          <cell r="D2057">
            <v>328223</v>
          </cell>
          <cell r="E2057" t="str">
            <v>L_UBEZP</v>
          </cell>
          <cell r="F2057" t="str">
            <v>WYK_POP</v>
          </cell>
          <cell r="G2057" t="str">
            <v>04</v>
          </cell>
          <cell r="H2057" t="str">
            <v>PSA</v>
          </cell>
          <cell r="I2057" t="str">
            <v>P</v>
          </cell>
        </row>
        <row r="2058">
          <cell r="A2058" t="str">
            <v>JOTY i CZASOWE</v>
          </cell>
          <cell r="B2058" t="str">
            <v>XJOT</v>
          </cell>
          <cell r="C2058" t="str">
            <v>N</v>
          </cell>
          <cell r="D2058">
            <v>17</v>
          </cell>
          <cell r="E2058" t="str">
            <v>L_UBEZP</v>
          </cell>
          <cell r="F2058" t="str">
            <v>WYK_POP</v>
          </cell>
          <cell r="G2058" t="str">
            <v>05</v>
          </cell>
          <cell r="H2058" t="str">
            <v>PION</v>
          </cell>
          <cell r="I2058" t="str">
            <v>J</v>
          </cell>
        </row>
        <row r="2059">
          <cell r="A2059" t="str">
            <v>JOTY i CZASOWE</v>
          </cell>
          <cell r="B2059" t="str">
            <v>XJOT</v>
          </cell>
          <cell r="C2059" t="str">
            <v>N</v>
          </cell>
          <cell r="D2059">
            <v>3</v>
          </cell>
          <cell r="E2059" t="str">
            <v>L_UBEZP</v>
          </cell>
          <cell r="F2059" t="str">
            <v>WYK_POP</v>
          </cell>
          <cell r="G2059" t="str">
            <v>05</v>
          </cell>
          <cell r="H2059" t="str">
            <v>PION</v>
          </cell>
          <cell r="I2059" t="str">
            <v>P</v>
          </cell>
        </row>
        <row r="2060">
          <cell r="A2060" t="str">
            <v>JOTY i CZASOWE</v>
          </cell>
          <cell r="B2060" t="str">
            <v>XJOT</v>
          </cell>
          <cell r="C2060" t="str">
            <v>N</v>
          </cell>
          <cell r="D2060">
            <v>29</v>
          </cell>
          <cell r="E2060" t="str">
            <v>L_UBEZP</v>
          </cell>
          <cell r="F2060" t="str">
            <v>WYK_POP</v>
          </cell>
          <cell r="G2060" t="str">
            <v>05</v>
          </cell>
          <cell r="H2060" t="str">
            <v>PKK</v>
          </cell>
          <cell r="I2060" t="str">
            <v>J</v>
          </cell>
        </row>
        <row r="2061">
          <cell r="A2061" t="str">
            <v>JOTY i CZASOWE</v>
          </cell>
          <cell r="B2061" t="str">
            <v>XJOT</v>
          </cell>
          <cell r="C2061" t="str">
            <v>N</v>
          </cell>
          <cell r="D2061">
            <v>43</v>
          </cell>
          <cell r="E2061" t="str">
            <v>L_UBEZP</v>
          </cell>
          <cell r="F2061" t="str">
            <v>WYK_POP</v>
          </cell>
          <cell r="G2061" t="str">
            <v>05</v>
          </cell>
          <cell r="H2061" t="str">
            <v>PKK</v>
          </cell>
          <cell r="I2061" t="str">
            <v>P</v>
          </cell>
        </row>
        <row r="2062">
          <cell r="A2062" t="str">
            <v>JOTY i CZASOWE</v>
          </cell>
          <cell r="B2062" t="str">
            <v>XJOT</v>
          </cell>
          <cell r="C2062" t="str">
            <v>N</v>
          </cell>
          <cell r="D2062">
            <v>1320</v>
          </cell>
          <cell r="E2062" t="str">
            <v>L_UBEZP</v>
          </cell>
          <cell r="F2062" t="str">
            <v>WYK_POP</v>
          </cell>
          <cell r="G2062" t="str">
            <v>05</v>
          </cell>
          <cell r="H2062" t="str">
            <v>POU</v>
          </cell>
          <cell r="I2062" t="str">
            <v>J</v>
          </cell>
        </row>
        <row r="2063">
          <cell r="A2063" t="str">
            <v>JOTY i CZASOWE</v>
          </cell>
          <cell r="B2063" t="str">
            <v>XJOT</v>
          </cell>
          <cell r="C2063" t="str">
            <v>N</v>
          </cell>
          <cell r="D2063">
            <v>193</v>
          </cell>
          <cell r="E2063" t="str">
            <v>L_UBEZP</v>
          </cell>
          <cell r="F2063" t="str">
            <v>WYK_POP</v>
          </cell>
          <cell r="G2063" t="str">
            <v>05</v>
          </cell>
          <cell r="H2063" t="str">
            <v>POU</v>
          </cell>
          <cell r="I2063" t="str">
            <v>P</v>
          </cell>
        </row>
        <row r="2064">
          <cell r="A2064" t="str">
            <v>JOTY i CZASOWE</v>
          </cell>
          <cell r="B2064" t="str">
            <v>XJOT</v>
          </cell>
          <cell r="C2064" t="str">
            <v>N</v>
          </cell>
          <cell r="D2064">
            <v>2565</v>
          </cell>
          <cell r="E2064" t="str">
            <v>L_UBEZP</v>
          </cell>
          <cell r="F2064" t="str">
            <v>WYK_POP</v>
          </cell>
          <cell r="G2064" t="str">
            <v>05</v>
          </cell>
          <cell r="H2064" t="str">
            <v>PSA</v>
          </cell>
          <cell r="I2064" t="str">
            <v>J</v>
          </cell>
        </row>
        <row r="2065">
          <cell r="A2065" t="str">
            <v>JOTY i CZASOWE</v>
          </cell>
          <cell r="B2065" t="str">
            <v>XJOT</v>
          </cell>
          <cell r="C2065" t="str">
            <v>N</v>
          </cell>
          <cell r="D2065">
            <v>2928</v>
          </cell>
          <cell r="E2065" t="str">
            <v>L_UBEZP</v>
          </cell>
          <cell r="F2065" t="str">
            <v>WYK_POP</v>
          </cell>
          <cell r="G2065" t="str">
            <v>05</v>
          </cell>
          <cell r="H2065" t="str">
            <v>PSA</v>
          </cell>
          <cell r="I2065" t="str">
            <v>P</v>
          </cell>
        </row>
        <row r="2066">
          <cell r="A2066" t="str">
            <v>JOTY i CZASOWE</v>
          </cell>
          <cell r="B2066" t="str">
            <v>XJOT</v>
          </cell>
          <cell r="C2066" t="str">
            <v>P</v>
          </cell>
          <cell r="D2066">
            <v>12141</v>
          </cell>
          <cell r="E2066" t="str">
            <v>L_UBEZP</v>
          </cell>
          <cell r="F2066" t="str">
            <v>WYK_POP</v>
          </cell>
          <cell r="G2066" t="str">
            <v>05</v>
          </cell>
          <cell r="H2066" t="str">
            <v>PSA</v>
          </cell>
          <cell r="I2066" t="str">
            <v>J</v>
          </cell>
        </row>
        <row r="2067">
          <cell r="A2067" t="str">
            <v>JOTY i CZASOWE</v>
          </cell>
          <cell r="B2067" t="str">
            <v>XJOT</v>
          </cell>
          <cell r="C2067" t="str">
            <v>P</v>
          </cell>
          <cell r="D2067">
            <v>324229</v>
          </cell>
          <cell r="E2067" t="str">
            <v>L_UBEZP</v>
          </cell>
          <cell r="F2067" t="str">
            <v>WYK_POP</v>
          </cell>
          <cell r="G2067" t="str">
            <v>05</v>
          </cell>
          <cell r="H2067" t="str">
            <v>PSA</v>
          </cell>
          <cell r="I2067" t="str">
            <v>P</v>
          </cell>
        </row>
        <row r="2068">
          <cell r="A2068" t="str">
            <v>JOTY i CZASOWE</v>
          </cell>
          <cell r="B2068" t="str">
            <v>XJOT</v>
          </cell>
          <cell r="C2068" t="str">
            <v>N</v>
          </cell>
          <cell r="D2068">
            <v>17</v>
          </cell>
          <cell r="E2068" t="str">
            <v>L_UBEZP</v>
          </cell>
          <cell r="F2068" t="str">
            <v>WYK_POP</v>
          </cell>
          <cell r="G2068" t="str">
            <v>06</v>
          </cell>
          <cell r="H2068" t="str">
            <v>PION</v>
          </cell>
          <cell r="I2068" t="str">
            <v>J</v>
          </cell>
        </row>
        <row r="2069">
          <cell r="A2069" t="str">
            <v>JOTY i CZASOWE</v>
          </cell>
          <cell r="B2069" t="str">
            <v>XJOT</v>
          </cell>
          <cell r="C2069" t="str">
            <v>N</v>
          </cell>
          <cell r="D2069">
            <v>4</v>
          </cell>
          <cell r="E2069" t="str">
            <v>L_UBEZP</v>
          </cell>
          <cell r="F2069" t="str">
            <v>WYK_POP</v>
          </cell>
          <cell r="G2069" t="str">
            <v>06</v>
          </cell>
          <cell r="H2069" t="str">
            <v>PION</v>
          </cell>
          <cell r="I2069" t="str">
            <v>P</v>
          </cell>
        </row>
        <row r="2070">
          <cell r="A2070" t="str">
            <v>JOTY i CZASOWE</v>
          </cell>
          <cell r="B2070" t="str">
            <v>XJOT</v>
          </cell>
          <cell r="C2070" t="str">
            <v>N</v>
          </cell>
          <cell r="D2070">
            <v>33</v>
          </cell>
          <cell r="E2070" t="str">
            <v>L_UBEZP</v>
          </cell>
          <cell r="F2070" t="str">
            <v>WYK_POP</v>
          </cell>
          <cell r="G2070" t="str">
            <v>06</v>
          </cell>
          <cell r="H2070" t="str">
            <v>PKK</v>
          </cell>
          <cell r="I2070" t="str">
            <v>J</v>
          </cell>
        </row>
        <row r="2071">
          <cell r="A2071" t="str">
            <v>JOTY i CZASOWE</v>
          </cell>
          <cell r="B2071" t="str">
            <v>XJOT</v>
          </cell>
          <cell r="C2071" t="str">
            <v>N</v>
          </cell>
          <cell r="D2071">
            <v>53</v>
          </cell>
          <cell r="E2071" t="str">
            <v>L_UBEZP</v>
          </cell>
          <cell r="F2071" t="str">
            <v>WYK_POP</v>
          </cell>
          <cell r="G2071" t="str">
            <v>06</v>
          </cell>
          <cell r="H2071" t="str">
            <v>PKK</v>
          </cell>
          <cell r="I2071" t="str">
            <v>P</v>
          </cell>
        </row>
        <row r="2072">
          <cell r="A2072" t="str">
            <v>JOTY i CZASOWE</v>
          </cell>
          <cell r="B2072" t="str">
            <v>XJOT</v>
          </cell>
          <cell r="C2072" t="str">
            <v>N</v>
          </cell>
          <cell r="D2072">
            <v>1527</v>
          </cell>
          <cell r="E2072" t="str">
            <v>L_UBEZP</v>
          </cell>
          <cell r="F2072" t="str">
            <v>WYK_POP</v>
          </cell>
          <cell r="G2072" t="str">
            <v>06</v>
          </cell>
          <cell r="H2072" t="str">
            <v>POU</v>
          </cell>
          <cell r="I2072" t="str">
            <v>J</v>
          </cell>
        </row>
        <row r="2073">
          <cell r="A2073" t="str">
            <v>JOTY i CZASOWE</v>
          </cell>
          <cell r="B2073" t="str">
            <v>XJOT</v>
          </cell>
          <cell r="C2073" t="str">
            <v>N</v>
          </cell>
          <cell r="D2073">
            <v>233</v>
          </cell>
          <cell r="E2073" t="str">
            <v>L_UBEZP</v>
          </cell>
          <cell r="F2073" t="str">
            <v>WYK_POP</v>
          </cell>
          <cell r="G2073" t="str">
            <v>06</v>
          </cell>
          <cell r="H2073" t="str">
            <v>POU</v>
          </cell>
          <cell r="I2073" t="str">
            <v>P</v>
          </cell>
        </row>
        <row r="2074">
          <cell r="A2074" t="str">
            <v>JOTY i CZASOWE</v>
          </cell>
          <cell r="B2074" t="str">
            <v>XJOT</v>
          </cell>
          <cell r="C2074" t="str">
            <v>N</v>
          </cell>
          <cell r="D2074">
            <v>2845</v>
          </cell>
          <cell r="E2074" t="str">
            <v>L_UBEZP</v>
          </cell>
          <cell r="F2074" t="str">
            <v>WYK_POP</v>
          </cell>
          <cell r="G2074" t="str">
            <v>06</v>
          </cell>
          <cell r="H2074" t="str">
            <v>PSA</v>
          </cell>
          <cell r="I2074" t="str">
            <v>J</v>
          </cell>
        </row>
        <row r="2075">
          <cell r="A2075" t="str">
            <v>JOTY i CZASOWE</v>
          </cell>
          <cell r="B2075" t="str">
            <v>XJOT</v>
          </cell>
          <cell r="C2075" t="str">
            <v>N</v>
          </cell>
          <cell r="D2075">
            <v>3412</v>
          </cell>
          <cell r="E2075" t="str">
            <v>L_UBEZP</v>
          </cell>
          <cell r="F2075" t="str">
            <v>WYK_POP</v>
          </cell>
          <cell r="G2075" t="str">
            <v>06</v>
          </cell>
          <cell r="H2075" t="str">
            <v>PSA</v>
          </cell>
          <cell r="I2075" t="str">
            <v>P</v>
          </cell>
        </row>
        <row r="2076">
          <cell r="A2076" t="str">
            <v>JOTY i CZASOWE</v>
          </cell>
          <cell r="B2076" t="str">
            <v>XJOT</v>
          </cell>
          <cell r="C2076" t="str">
            <v>P</v>
          </cell>
          <cell r="D2076">
            <v>12092</v>
          </cell>
          <cell r="E2076" t="str">
            <v>L_UBEZP</v>
          </cell>
          <cell r="F2076" t="str">
            <v>WYK_POP</v>
          </cell>
          <cell r="G2076" t="str">
            <v>06</v>
          </cell>
          <cell r="H2076" t="str">
            <v>PSA</v>
          </cell>
          <cell r="I2076" t="str">
            <v>J</v>
          </cell>
        </row>
        <row r="2077">
          <cell r="A2077" t="str">
            <v>JOTY i CZASOWE</v>
          </cell>
          <cell r="B2077" t="str">
            <v>XJOT</v>
          </cell>
          <cell r="C2077" t="str">
            <v>P</v>
          </cell>
          <cell r="D2077">
            <v>321493</v>
          </cell>
          <cell r="E2077" t="str">
            <v>L_UBEZP</v>
          </cell>
          <cell r="F2077" t="str">
            <v>WYK_POP</v>
          </cell>
          <cell r="G2077" t="str">
            <v>06</v>
          </cell>
          <cell r="H2077" t="str">
            <v>PSA</v>
          </cell>
          <cell r="I2077" t="str">
            <v>P</v>
          </cell>
        </row>
        <row r="2078">
          <cell r="A2078" t="str">
            <v>JOTY i CZASOWE</v>
          </cell>
          <cell r="B2078" t="str">
            <v>XJOT</v>
          </cell>
          <cell r="C2078" t="str">
            <v>N</v>
          </cell>
          <cell r="D2078">
            <v>19</v>
          </cell>
          <cell r="E2078" t="str">
            <v>L_UBEZP</v>
          </cell>
          <cell r="F2078" t="str">
            <v>WYK_POP</v>
          </cell>
          <cell r="G2078" t="str">
            <v>07</v>
          </cell>
          <cell r="H2078" t="str">
            <v>PION</v>
          </cell>
          <cell r="I2078" t="str">
            <v>J</v>
          </cell>
        </row>
        <row r="2079">
          <cell r="A2079" t="str">
            <v>JOTY i CZASOWE</v>
          </cell>
          <cell r="B2079" t="str">
            <v>XJOT</v>
          </cell>
          <cell r="C2079" t="str">
            <v>N</v>
          </cell>
          <cell r="D2079">
            <v>4</v>
          </cell>
          <cell r="E2079" t="str">
            <v>L_UBEZP</v>
          </cell>
          <cell r="F2079" t="str">
            <v>WYK_POP</v>
          </cell>
          <cell r="G2079" t="str">
            <v>07</v>
          </cell>
          <cell r="H2079" t="str">
            <v>PION</v>
          </cell>
          <cell r="I2079" t="str">
            <v>P</v>
          </cell>
        </row>
        <row r="2080">
          <cell r="A2080" t="str">
            <v>JOTY i CZASOWE</v>
          </cell>
          <cell r="B2080" t="str">
            <v>XJOT</v>
          </cell>
          <cell r="C2080" t="str">
            <v>N</v>
          </cell>
          <cell r="D2080">
            <v>36</v>
          </cell>
          <cell r="E2080" t="str">
            <v>L_UBEZP</v>
          </cell>
          <cell r="F2080" t="str">
            <v>WYK_POP</v>
          </cell>
          <cell r="G2080" t="str">
            <v>07</v>
          </cell>
          <cell r="H2080" t="str">
            <v>PKK</v>
          </cell>
          <cell r="I2080" t="str">
            <v>J</v>
          </cell>
        </row>
        <row r="2081">
          <cell r="A2081" t="str">
            <v>JOTY i CZASOWE</v>
          </cell>
          <cell r="B2081" t="str">
            <v>XJOT</v>
          </cell>
          <cell r="C2081" t="str">
            <v>N</v>
          </cell>
          <cell r="D2081">
            <v>53</v>
          </cell>
          <cell r="E2081" t="str">
            <v>L_UBEZP</v>
          </cell>
          <cell r="F2081" t="str">
            <v>WYK_POP</v>
          </cell>
          <cell r="G2081" t="str">
            <v>07</v>
          </cell>
          <cell r="H2081" t="str">
            <v>PKK</v>
          </cell>
          <cell r="I2081" t="str">
            <v>P</v>
          </cell>
        </row>
        <row r="2082">
          <cell r="A2082" t="str">
            <v>JOTY i CZASOWE</v>
          </cell>
          <cell r="B2082" t="str">
            <v>XJOT</v>
          </cell>
          <cell r="C2082" t="str">
            <v>N</v>
          </cell>
          <cell r="D2082">
            <v>1764</v>
          </cell>
          <cell r="E2082" t="str">
            <v>L_UBEZP</v>
          </cell>
          <cell r="F2082" t="str">
            <v>WYK_POP</v>
          </cell>
          <cell r="G2082" t="str">
            <v>07</v>
          </cell>
          <cell r="H2082" t="str">
            <v>POU</v>
          </cell>
          <cell r="I2082" t="str">
            <v>J</v>
          </cell>
        </row>
        <row r="2083">
          <cell r="A2083" t="str">
            <v>JOTY i CZASOWE</v>
          </cell>
          <cell r="B2083" t="str">
            <v>XJOT</v>
          </cell>
          <cell r="C2083" t="str">
            <v>N</v>
          </cell>
          <cell r="D2083">
            <v>275</v>
          </cell>
          <cell r="E2083" t="str">
            <v>L_UBEZP</v>
          </cell>
          <cell r="F2083" t="str">
            <v>WYK_POP</v>
          </cell>
          <cell r="G2083" t="str">
            <v>07</v>
          </cell>
          <cell r="H2083" t="str">
            <v>POU</v>
          </cell>
          <cell r="I2083" t="str">
            <v>P</v>
          </cell>
        </row>
        <row r="2084">
          <cell r="A2084" t="str">
            <v>JOTY i CZASOWE</v>
          </cell>
          <cell r="B2084" t="str">
            <v>XJOT</v>
          </cell>
          <cell r="C2084" t="str">
            <v>N</v>
          </cell>
          <cell r="D2084">
            <v>3297</v>
          </cell>
          <cell r="E2084" t="str">
            <v>L_UBEZP</v>
          </cell>
          <cell r="F2084" t="str">
            <v>WYK_POP</v>
          </cell>
          <cell r="G2084" t="str">
            <v>07</v>
          </cell>
          <cell r="H2084" t="str">
            <v>PSA</v>
          </cell>
          <cell r="I2084" t="str">
            <v>J</v>
          </cell>
        </row>
        <row r="2085">
          <cell r="A2085" t="str">
            <v>JOTY i CZASOWE</v>
          </cell>
          <cell r="B2085" t="str">
            <v>XJOT</v>
          </cell>
          <cell r="C2085" t="str">
            <v>N</v>
          </cell>
          <cell r="D2085">
            <v>3890</v>
          </cell>
          <cell r="E2085" t="str">
            <v>L_UBEZP</v>
          </cell>
          <cell r="F2085" t="str">
            <v>WYK_POP</v>
          </cell>
          <cell r="G2085" t="str">
            <v>07</v>
          </cell>
          <cell r="H2085" t="str">
            <v>PSA</v>
          </cell>
          <cell r="I2085" t="str">
            <v>P</v>
          </cell>
        </row>
        <row r="2086">
          <cell r="A2086" t="str">
            <v>JOTY i CZASOWE</v>
          </cell>
          <cell r="B2086" t="str">
            <v>XJOT</v>
          </cell>
          <cell r="C2086" t="str">
            <v>P</v>
          </cell>
          <cell r="D2086">
            <v>12049</v>
          </cell>
          <cell r="E2086" t="str">
            <v>L_UBEZP</v>
          </cell>
          <cell r="F2086" t="str">
            <v>WYK_POP</v>
          </cell>
          <cell r="G2086" t="str">
            <v>07</v>
          </cell>
          <cell r="H2086" t="str">
            <v>PSA</v>
          </cell>
          <cell r="I2086" t="str">
            <v>J</v>
          </cell>
        </row>
        <row r="2087">
          <cell r="A2087" t="str">
            <v>JOTY i CZASOWE</v>
          </cell>
          <cell r="B2087" t="str">
            <v>XJOT</v>
          </cell>
          <cell r="C2087" t="str">
            <v>P</v>
          </cell>
          <cell r="D2087">
            <v>319042</v>
          </cell>
          <cell r="E2087" t="str">
            <v>L_UBEZP</v>
          </cell>
          <cell r="F2087" t="str">
            <v>WYK_POP</v>
          </cell>
          <cell r="G2087" t="str">
            <v>07</v>
          </cell>
          <cell r="H2087" t="str">
            <v>PSA</v>
          </cell>
          <cell r="I2087" t="str">
            <v>P</v>
          </cell>
        </row>
        <row r="2088">
          <cell r="A2088" t="str">
            <v>JOTY i CZASOWE</v>
          </cell>
          <cell r="B2088" t="str">
            <v>XJOT</v>
          </cell>
          <cell r="C2088" t="str">
            <v>N</v>
          </cell>
          <cell r="D2088">
            <v>25</v>
          </cell>
          <cell r="E2088" t="str">
            <v>L_UBEZP</v>
          </cell>
          <cell r="F2088" t="str">
            <v>WYK_POP</v>
          </cell>
          <cell r="G2088" t="str">
            <v>08</v>
          </cell>
          <cell r="H2088" t="str">
            <v>PION</v>
          </cell>
          <cell r="I2088" t="str">
            <v>J</v>
          </cell>
        </row>
        <row r="2089">
          <cell r="A2089" t="str">
            <v>JOTY i CZASOWE</v>
          </cell>
          <cell r="B2089" t="str">
            <v>XJOT</v>
          </cell>
          <cell r="C2089" t="str">
            <v>N</v>
          </cell>
          <cell r="D2089">
            <v>5</v>
          </cell>
          <cell r="E2089" t="str">
            <v>L_UBEZP</v>
          </cell>
          <cell r="F2089" t="str">
            <v>WYK_POP</v>
          </cell>
          <cell r="G2089" t="str">
            <v>08</v>
          </cell>
          <cell r="H2089" t="str">
            <v>PION</v>
          </cell>
          <cell r="I2089" t="str">
            <v>P</v>
          </cell>
        </row>
        <row r="2090">
          <cell r="A2090" t="str">
            <v>JOTY i CZASOWE</v>
          </cell>
          <cell r="B2090" t="str">
            <v>XJOT</v>
          </cell>
          <cell r="C2090" t="str">
            <v>N</v>
          </cell>
          <cell r="D2090">
            <v>39</v>
          </cell>
          <cell r="E2090" t="str">
            <v>L_UBEZP</v>
          </cell>
          <cell r="F2090" t="str">
            <v>WYK_POP</v>
          </cell>
          <cell r="G2090" t="str">
            <v>08</v>
          </cell>
          <cell r="H2090" t="str">
            <v>PKK</v>
          </cell>
          <cell r="I2090" t="str">
            <v>J</v>
          </cell>
        </row>
        <row r="2091">
          <cell r="A2091" t="str">
            <v>JOTY i CZASOWE</v>
          </cell>
          <cell r="B2091" t="str">
            <v>XJOT</v>
          </cell>
          <cell r="C2091" t="str">
            <v>N</v>
          </cell>
          <cell r="D2091">
            <v>56</v>
          </cell>
          <cell r="E2091" t="str">
            <v>L_UBEZP</v>
          </cell>
          <cell r="F2091" t="str">
            <v>WYK_POP</v>
          </cell>
          <cell r="G2091" t="str">
            <v>08</v>
          </cell>
          <cell r="H2091" t="str">
            <v>PKK</v>
          </cell>
          <cell r="I2091" t="str">
            <v>P</v>
          </cell>
        </row>
        <row r="2092">
          <cell r="A2092" t="str">
            <v>JOTY i CZASOWE</v>
          </cell>
          <cell r="B2092" t="str">
            <v>XJOT</v>
          </cell>
          <cell r="C2092" t="str">
            <v>N</v>
          </cell>
          <cell r="D2092">
            <v>1967</v>
          </cell>
          <cell r="E2092" t="str">
            <v>L_UBEZP</v>
          </cell>
          <cell r="F2092" t="str">
            <v>WYK_POP</v>
          </cell>
          <cell r="G2092" t="str">
            <v>08</v>
          </cell>
          <cell r="H2092" t="str">
            <v>POU</v>
          </cell>
          <cell r="I2092" t="str">
            <v>J</v>
          </cell>
        </row>
        <row r="2093">
          <cell r="A2093" t="str">
            <v>JOTY i CZASOWE</v>
          </cell>
          <cell r="B2093" t="str">
            <v>XJOT</v>
          </cell>
          <cell r="C2093" t="str">
            <v>N</v>
          </cell>
          <cell r="D2093">
            <v>309</v>
          </cell>
          <cell r="E2093" t="str">
            <v>L_UBEZP</v>
          </cell>
          <cell r="F2093" t="str">
            <v>WYK_POP</v>
          </cell>
          <cell r="G2093" t="str">
            <v>08</v>
          </cell>
          <cell r="H2093" t="str">
            <v>POU</v>
          </cell>
          <cell r="I2093" t="str">
            <v>P</v>
          </cell>
        </row>
        <row r="2094">
          <cell r="A2094" t="str">
            <v>JOTY i CZASOWE</v>
          </cell>
          <cell r="B2094" t="str">
            <v>XJOT</v>
          </cell>
          <cell r="C2094" t="str">
            <v>N</v>
          </cell>
          <cell r="D2094">
            <v>3475</v>
          </cell>
          <cell r="E2094" t="str">
            <v>L_UBEZP</v>
          </cell>
          <cell r="F2094" t="str">
            <v>WYK_POP</v>
          </cell>
          <cell r="G2094" t="str">
            <v>08</v>
          </cell>
          <cell r="H2094" t="str">
            <v>PSA</v>
          </cell>
          <cell r="I2094" t="str">
            <v>J</v>
          </cell>
        </row>
        <row r="2095">
          <cell r="A2095" t="str">
            <v>JOTY i CZASOWE</v>
          </cell>
          <cell r="B2095" t="str">
            <v>XJOT</v>
          </cell>
          <cell r="C2095" t="str">
            <v>N</v>
          </cell>
          <cell r="D2095">
            <v>4294</v>
          </cell>
          <cell r="E2095" t="str">
            <v>L_UBEZP</v>
          </cell>
          <cell r="F2095" t="str">
            <v>WYK_POP</v>
          </cell>
          <cell r="G2095" t="str">
            <v>08</v>
          </cell>
          <cell r="H2095" t="str">
            <v>PSA</v>
          </cell>
          <cell r="I2095" t="str">
            <v>P</v>
          </cell>
        </row>
        <row r="2096">
          <cell r="A2096" t="str">
            <v>JOTY i CZASOWE</v>
          </cell>
          <cell r="B2096" t="str">
            <v>XJOT</v>
          </cell>
          <cell r="C2096" t="str">
            <v>P</v>
          </cell>
          <cell r="D2096">
            <v>12015</v>
          </cell>
          <cell r="E2096" t="str">
            <v>L_UBEZP</v>
          </cell>
          <cell r="F2096" t="str">
            <v>WYK_POP</v>
          </cell>
          <cell r="G2096" t="str">
            <v>08</v>
          </cell>
          <cell r="H2096" t="str">
            <v>PSA</v>
          </cell>
          <cell r="I2096" t="str">
            <v>J</v>
          </cell>
        </row>
        <row r="2097">
          <cell r="A2097" t="str">
            <v>JOTY i CZASOWE</v>
          </cell>
          <cell r="B2097" t="str">
            <v>XJOT</v>
          </cell>
          <cell r="C2097" t="str">
            <v>P</v>
          </cell>
          <cell r="D2097">
            <v>316448</v>
          </cell>
          <cell r="E2097" t="str">
            <v>L_UBEZP</v>
          </cell>
          <cell r="F2097" t="str">
            <v>WYK_POP</v>
          </cell>
          <cell r="G2097" t="str">
            <v>08</v>
          </cell>
          <cell r="H2097" t="str">
            <v>PSA</v>
          </cell>
          <cell r="I2097" t="str">
            <v>P</v>
          </cell>
        </row>
        <row r="2098">
          <cell r="A2098" t="str">
            <v>JOTY i CZASOWE</v>
          </cell>
          <cell r="B2098" t="str">
            <v>XJOT</v>
          </cell>
          <cell r="C2098" t="str">
            <v>N</v>
          </cell>
          <cell r="D2098">
            <v>29</v>
          </cell>
          <cell r="E2098" t="str">
            <v>L_UBEZP</v>
          </cell>
          <cell r="F2098" t="str">
            <v>WYK_POP</v>
          </cell>
          <cell r="G2098" t="str">
            <v>09</v>
          </cell>
          <cell r="H2098" t="str">
            <v>PION</v>
          </cell>
          <cell r="I2098" t="str">
            <v>J</v>
          </cell>
        </row>
        <row r="2099">
          <cell r="A2099" t="str">
            <v>JOTY i CZASOWE</v>
          </cell>
          <cell r="B2099" t="str">
            <v>XJOT</v>
          </cell>
          <cell r="C2099" t="str">
            <v>N</v>
          </cell>
          <cell r="D2099">
            <v>5</v>
          </cell>
          <cell r="E2099" t="str">
            <v>L_UBEZP</v>
          </cell>
          <cell r="F2099" t="str">
            <v>WYK_POP</v>
          </cell>
          <cell r="G2099" t="str">
            <v>09</v>
          </cell>
          <cell r="H2099" t="str">
            <v>PION</v>
          </cell>
          <cell r="I2099" t="str">
            <v>P</v>
          </cell>
        </row>
        <row r="2100">
          <cell r="A2100" t="str">
            <v>JOTY i CZASOWE</v>
          </cell>
          <cell r="B2100" t="str">
            <v>XJOT</v>
          </cell>
          <cell r="C2100" t="str">
            <v>N</v>
          </cell>
          <cell r="D2100">
            <v>42</v>
          </cell>
          <cell r="E2100" t="str">
            <v>L_UBEZP</v>
          </cell>
          <cell r="F2100" t="str">
            <v>WYK_POP</v>
          </cell>
          <cell r="G2100" t="str">
            <v>09</v>
          </cell>
          <cell r="H2100" t="str">
            <v>PKK</v>
          </cell>
          <cell r="I2100" t="str">
            <v>J</v>
          </cell>
        </row>
        <row r="2101">
          <cell r="A2101" t="str">
            <v>JOTY i CZASOWE</v>
          </cell>
          <cell r="B2101" t="str">
            <v>XJOT</v>
          </cell>
          <cell r="C2101" t="str">
            <v>N</v>
          </cell>
          <cell r="D2101">
            <v>60</v>
          </cell>
          <cell r="E2101" t="str">
            <v>L_UBEZP</v>
          </cell>
          <cell r="F2101" t="str">
            <v>WYK_POP</v>
          </cell>
          <cell r="G2101" t="str">
            <v>09</v>
          </cell>
          <cell r="H2101" t="str">
            <v>PKK</v>
          </cell>
          <cell r="I2101" t="str">
            <v>P</v>
          </cell>
        </row>
        <row r="2102">
          <cell r="A2102" t="str">
            <v>JOTY i CZASOWE</v>
          </cell>
          <cell r="B2102" t="str">
            <v>XJOT</v>
          </cell>
          <cell r="C2102" t="str">
            <v>N</v>
          </cell>
          <cell r="D2102">
            <v>2208</v>
          </cell>
          <cell r="E2102" t="str">
            <v>L_UBEZP</v>
          </cell>
          <cell r="F2102" t="str">
            <v>WYK_POP</v>
          </cell>
          <cell r="G2102" t="str">
            <v>09</v>
          </cell>
          <cell r="H2102" t="str">
            <v>POU</v>
          </cell>
          <cell r="I2102" t="str">
            <v>J</v>
          </cell>
        </row>
        <row r="2103">
          <cell r="A2103" t="str">
            <v>JOTY i CZASOWE</v>
          </cell>
          <cell r="B2103" t="str">
            <v>XJOT</v>
          </cell>
          <cell r="C2103" t="str">
            <v>N</v>
          </cell>
          <cell r="D2103">
            <v>353</v>
          </cell>
          <cell r="E2103" t="str">
            <v>L_UBEZP</v>
          </cell>
          <cell r="F2103" t="str">
            <v>WYK_POP</v>
          </cell>
          <cell r="G2103" t="str">
            <v>09</v>
          </cell>
          <cell r="H2103" t="str">
            <v>POU</v>
          </cell>
          <cell r="I2103" t="str">
            <v>P</v>
          </cell>
        </row>
        <row r="2104">
          <cell r="A2104" t="str">
            <v>JOTY i CZASOWE</v>
          </cell>
          <cell r="B2104" t="str">
            <v>XJOT</v>
          </cell>
          <cell r="C2104" t="str">
            <v>N</v>
          </cell>
          <cell r="D2104">
            <v>3548</v>
          </cell>
          <cell r="E2104" t="str">
            <v>L_UBEZP</v>
          </cell>
          <cell r="F2104" t="str">
            <v>WYK_POP</v>
          </cell>
          <cell r="G2104" t="str">
            <v>09</v>
          </cell>
          <cell r="H2104" t="str">
            <v>PSA</v>
          </cell>
          <cell r="I2104" t="str">
            <v>J</v>
          </cell>
        </row>
        <row r="2105">
          <cell r="A2105" t="str">
            <v>JOTY i CZASOWE</v>
          </cell>
          <cell r="B2105" t="str">
            <v>XJOT</v>
          </cell>
          <cell r="C2105" t="str">
            <v>N</v>
          </cell>
          <cell r="D2105">
            <v>4728</v>
          </cell>
          <cell r="E2105" t="str">
            <v>L_UBEZP</v>
          </cell>
          <cell r="F2105" t="str">
            <v>WYK_POP</v>
          </cell>
          <cell r="G2105" t="str">
            <v>09</v>
          </cell>
          <cell r="H2105" t="str">
            <v>PSA</v>
          </cell>
          <cell r="I2105" t="str">
            <v>P</v>
          </cell>
        </row>
        <row r="2106">
          <cell r="A2106" t="str">
            <v>JOTY i CZASOWE</v>
          </cell>
          <cell r="B2106" t="str">
            <v>XJOT</v>
          </cell>
          <cell r="C2106" t="str">
            <v>P</v>
          </cell>
          <cell r="D2106">
            <v>11960</v>
          </cell>
          <cell r="E2106" t="str">
            <v>L_UBEZP</v>
          </cell>
          <cell r="F2106" t="str">
            <v>WYK_POP</v>
          </cell>
          <cell r="G2106" t="str">
            <v>09</v>
          </cell>
          <cell r="H2106" t="str">
            <v>PSA</v>
          </cell>
          <cell r="I2106" t="str">
            <v>J</v>
          </cell>
        </row>
        <row r="2107">
          <cell r="A2107" t="str">
            <v>JOTY i CZASOWE</v>
          </cell>
          <cell r="B2107" t="str">
            <v>XJOT</v>
          </cell>
          <cell r="C2107" t="str">
            <v>P</v>
          </cell>
          <cell r="D2107">
            <v>314048</v>
          </cell>
          <cell r="E2107" t="str">
            <v>L_UBEZP</v>
          </cell>
          <cell r="F2107" t="str">
            <v>WYK_POP</v>
          </cell>
          <cell r="G2107" t="str">
            <v>09</v>
          </cell>
          <cell r="H2107" t="str">
            <v>PSA</v>
          </cell>
          <cell r="I2107" t="str">
            <v>P</v>
          </cell>
        </row>
        <row r="2108">
          <cell r="A2108" t="str">
            <v>JOTY i CZASOWE</v>
          </cell>
          <cell r="B2108" t="str">
            <v>XJOT</v>
          </cell>
          <cell r="C2108" t="str">
            <v>N</v>
          </cell>
          <cell r="D2108">
            <v>637042.0930232552</v>
          </cell>
          <cell r="E2108" t="str">
            <v>PRZYPIS_MIES_WYK</v>
          </cell>
          <cell r="F2108" t="str">
            <v>PLAN</v>
          </cell>
          <cell r="G2108" t="str">
            <v>01</v>
          </cell>
          <cell r="H2108" t="str">
            <v>POU</v>
          </cell>
          <cell r="I2108" t="str">
            <v>J</v>
          </cell>
        </row>
        <row r="2109">
          <cell r="A2109" t="str">
            <v>JOTY i CZASOWE</v>
          </cell>
          <cell r="B2109" t="str">
            <v>XJOT</v>
          </cell>
          <cell r="C2109" t="str">
            <v>N</v>
          </cell>
          <cell r="D2109">
            <v>5135.88</v>
          </cell>
          <cell r="E2109" t="str">
            <v>PRZYPIS_MIES_WYK</v>
          </cell>
          <cell r="F2109" t="str">
            <v>PLAN</v>
          </cell>
          <cell r="G2109" t="str">
            <v>01</v>
          </cell>
          <cell r="H2109" t="str">
            <v>POU</v>
          </cell>
          <cell r="I2109" t="str">
            <v>P</v>
          </cell>
        </row>
        <row r="2110">
          <cell r="A2110" t="str">
            <v>JOTY i CZASOWE</v>
          </cell>
          <cell r="B2110" t="str">
            <v>XJOT</v>
          </cell>
          <cell r="C2110" t="str">
            <v>N</v>
          </cell>
          <cell r="D2110">
            <v>1406223.141080933</v>
          </cell>
          <cell r="E2110" t="str">
            <v>PRZYPIS_MIES_WYK</v>
          </cell>
          <cell r="F2110" t="str">
            <v>PLAN</v>
          </cell>
          <cell r="G2110" t="str">
            <v>01</v>
          </cell>
          <cell r="H2110" t="str">
            <v>PSA</v>
          </cell>
          <cell r="I2110" t="str">
            <v>J</v>
          </cell>
        </row>
        <row r="2111">
          <cell r="A2111" t="str">
            <v>JOTY i CZASOWE</v>
          </cell>
          <cell r="B2111" t="str">
            <v>XJOT</v>
          </cell>
          <cell r="C2111" t="str">
            <v>N</v>
          </cell>
          <cell r="D2111">
            <v>398187.4667634479</v>
          </cell>
          <cell r="E2111" t="str">
            <v>PRZYPIS_MIES_WYK</v>
          </cell>
          <cell r="F2111" t="str">
            <v>PLAN</v>
          </cell>
          <cell r="G2111" t="str">
            <v>01</v>
          </cell>
          <cell r="H2111" t="str">
            <v>PSA</v>
          </cell>
          <cell r="I2111" t="str">
            <v>P</v>
          </cell>
        </row>
        <row r="2112">
          <cell r="A2112" t="str">
            <v>JOTY i CZASOWE</v>
          </cell>
          <cell r="B2112" t="str">
            <v>XJOT</v>
          </cell>
          <cell r="C2112" t="str">
            <v>P</v>
          </cell>
          <cell r="D2112">
            <v>32428002.814222213</v>
          </cell>
          <cell r="E2112" t="str">
            <v>PRZYPIS_MIES_WYK</v>
          </cell>
          <cell r="F2112" t="str">
            <v>PLAN</v>
          </cell>
          <cell r="G2112" t="str">
            <v>01</v>
          </cell>
          <cell r="H2112" t="str">
            <v>PSA</v>
          </cell>
          <cell r="I2112" t="str">
            <v>P</v>
          </cell>
        </row>
        <row r="2113">
          <cell r="A2113" t="str">
            <v>JOTY i CZASOWE</v>
          </cell>
          <cell r="B2113" t="str">
            <v>XJOT</v>
          </cell>
          <cell r="C2113" t="str">
            <v>N</v>
          </cell>
          <cell r="D2113">
            <v>733042.3170731701</v>
          </cell>
          <cell r="E2113" t="str">
            <v>PRZYPIS_MIES_WYK</v>
          </cell>
          <cell r="F2113" t="str">
            <v>PLAN</v>
          </cell>
          <cell r="G2113" t="str">
            <v>02</v>
          </cell>
          <cell r="H2113" t="str">
            <v>POU</v>
          </cell>
          <cell r="I2113" t="str">
            <v>J</v>
          </cell>
        </row>
        <row r="2114">
          <cell r="A2114" t="str">
            <v>JOTY i CZASOWE</v>
          </cell>
          <cell r="B2114" t="str">
            <v>XJOT</v>
          </cell>
          <cell r="C2114" t="str">
            <v>N</v>
          </cell>
          <cell r="D2114">
            <v>8817.72</v>
          </cell>
          <cell r="E2114" t="str">
            <v>PRZYPIS_MIES_WYK</v>
          </cell>
          <cell r="F2114" t="str">
            <v>PLAN</v>
          </cell>
          <cell r="G2114" t="str">
            <v>02</v>
          </cell>
          <cell r="H2114" t="str">
            <v>POU</v>
          </cell>
          <cell r="I2114" t="str">
            <v>P</v>
          </cell>
        </row>
        <row r="2115">
          <cell r="A2115" t="str">
            <v>JOTY i CZASOWE</v>
          </cell>
          <cell r="B2115" t="str">
            <v>XJOT</v>
          </cell>
          <cell r="C2115" t="str">
            <v>N</v>
          </cell>
          <cell r="D2115">
            <v>1561238.055443691</v>
          </cell>
          <cell r="E2115" t="str">
            <v>PRZYPIS_MIES_WYK</v>
          </cell>
          <cell r="F2115" t="str">
            <v>PLAN</v>
          </cell>
          <cell r="G2115" t="str">
            <v>02</v>
          </cell>
          <cell r="H2115" t="str">
            <v>PSA</v>
          </cell>
          <cell r="I2115" t="str">
            <v>J</v>
          </cell>
        </row>
        <row r="2116">
          <cell r="A2116" t="str">
            <v>JOTY i CZASOWE</v>
          </cell>
          <cell r="B2116" t="str">
            <v>XJOT</v>
          </cell>
          <cell r="C2116" t="str">
            <v>N</v>
          </cell>
          <cell r="D2116">
            <v>522212.03987751214</v>
          </cell>
          <cell r="E2116" t="str">
            <v>PRZYPIS_MIES_WYK</v>
          </cell>
          <cell r="F2116" t="str">
            <v>PLAN</v>
          </cell>
          <cell r="G2116" t="str">
            <v>02</v>
          </cell>
          <cell r="H2116" t="str">
            <v>PSA</v>
          </cell>
          <cell r="I2116" t="str">
            <v>P</v>
          </cell>
        </row>
        <row r="2117">
          <cell r="A2117" t="str">
            <v>JOTY i CZASOWE</v>
          </cell>
          <cell r="B2117" t="str">
            <v>XJOT</v>
          </cell>
          <cell r="C2117" t="str">
            <v>P</v>
          </cell>
          <cell r="D2117">
            <v>32121114.601555552</v>
          </cell>
          <cell r="E2117" t="str">
            <v>PRZYPIS_MIES_WYK</v>
          </cell>
          <cell r="F2117" t="str">
            <v>PLAN</v>
          </cell>
          <cell r="G2117" t="str">
            <v>02</v>
          </cell>
          <cell r="H2117" t="str">
            <v>PSA</v>
          </cell>
          <cell r="I2117" t="str">
            <v>P</v>
          </cell>
        </row>
        <row r="2118">
          <cell r="A2118" t="str">
            <v>JOTY i CZASOWE</v>
          </cell>
          <cell r="B2118" t="str">
            <v>XJOT</v>
          </cell>
          <cell r="C2118" t="str">
            <v>N</v>
          </cell>
          <cell r="D2118">
            <v>780312.9128787874</v>
          </cell>
          <cell r="E2118" t="str">
            <v>PRZYPIS_MIES_WYK</v>
          </cell>
          <cell r="F2118" t="str">
            <v>PLAN</v>
          </cell>
          <cell r="G2118" t="str">
            <v>03</v>
          </cell>
          <cell r="H2118" t="str">
            <v>POU</v>
          </cell>
          <cell r="I2118" t="str">
            <v>J</v>
          </cell>
        </row>
        <row r="2119">
          <cell r="A2119" t="str">
            <v>JOTY i CZASOWE</v>
          </cell>
          <cell r="B2119" t="str">
            <v>XJOT</v>
          </cell>
          <cell r="C2119" t="str">
            <v>N</v>
          </cell>
          <cell r="D2119">
            <v>10760.663181818183</v>
          </cell>
          <cell r="E2119" t="str">
            <v>PRZYPIS_MIES_WYK</v>
          </cell>
          <cell r="F2119" t="str">
            <v>PLAN</v>
          </cell>
          <cell r="G2119" t="str">
            <v>03</v>
          </cell>
          <cell r="H2119" t="str">
            <v>POU</v>
          </cell>
          <cell r="I2119" t="str">
            <v>P</v>
          </cell>
        </row>
        <row r="2120">
          <cell r="A2120" t="str">
            <v>JOTY i CZASOWE</v>
          </cell>
          <cell r="B2120" t="str">
            <v>XJOT</v>
          </cell>
          <cell r="C2120" t="str">
            <v>N</v>
          </cell>
          <cell r="D2120">
            <v>1793757.0072996272</v>
          </cell>
          <cell r="E2120" t="str">
            <v>PRZYPIS_MIES_WYK</v>
          </cell>
          <cell r="F2120" t="str">
            <v>PLAN</v>
          </cell>
          <cell r="G2120" t="str">
            <v>03</v>
          </cell>
          <cell r="H2120" t="str">
            <v>PSA</v>
          </cell>
          <cell r="I2120" t="str">
            <v>J</v>
          </cell>
        </row>
        <row r="2121">
          <cell r="A2121" t="str">
            <v>JOTY i CZASOWE</v>
          </cell>
          <cell r="B2121" t="str">
            <v>XJOT</v>
          </cell>
          <cell r="C2121" t="str">
            <v>N</v>
          </cell>
          <cell r="D2121">
            <v>695765.1861056406</v>
          </cell>
          <cell r="E2121" t="str">
            <v>PRZYPIS_MIES_WYK</v>
          </cell>
          <cell r="F2121" t="str">
            <v>PLAN</v>
          </cell>
          <cell r="G2121" t="str">
            <v>03</v>
          </cell>
          <cell r="H2121" t="str">
            <v>PSA</v>
          </cell>
          <cell r="I2121" t="str">
            <v>P</v>
          </cell>
        </row>
        <row r="2122">
          <cell r="A2122" t="str">
            <v>JOTY i CZASOWE</v>
          </cell>
          <cell r="B2122" t="str">
            <v>XJOT</v>
          </cell>
          <cell r="C2122" t="str">
            <v>P</v>
          </cell>
          <cell r="D2122">
            <v>32502278.088888887</v>
          </cell>
          <cell r="E2122" t="str">
            <v>PRZYPIS_MIES_WYK</v>
          </cell>
          <cell r="F2122" t="str">
            <v>PLAN</v>
          </cell>
          <cell r="G2122" t="str">
            <v>03</v>
          </cell>
          <cell r="H2122" t="str">
            <v>PSA</v>
          </cell>
          <cell r="I2122" t="str">
            <v>P</v>
          </cell>
        </row>
        <row r="2123">
          <cell r="A2123" t="str">
            <v>JOTY i CZASOWE</v>
          </cell>
          <cell r="B2123" t="str">
            <v>XJOT</v>
          </cell>
          <cell r="C2123" t="str">
            <v>N</v>
          </cell>
          <cell r="D2123">
            <v>797773.6885245896</v>
          </cell>
          <cell r="E2123" t="str">
            <v>PRZYPIS_MIES_WYK</v>
          </cell>
          <cell r="F2123" t="str">
            <v>PLAN</v>
          </cell>
          <cell r="G2123" t="str">
            <v>04</v>
          </cell>
          <cell r="H2123" t="str">
            <v>POU</v>
          </cell>
          <cell r="I2123" t="str">
            <v>J</v>
          </cell>
        </row>
        <row r="2124">
          <cell r="A2124" t="str">
            <v>JOTY i CZASOWE</v>
          </cell>
          <cell r="B2124" t="str">
            <v>XJOT</v>
          </cell>
          <cell r="C2124" t="str">
            <v>N</v>
          </cell>
          <cell r="D2124">
            <v>13293.378421052632</v>
          </cell>
          <cell r="E2124" t="str">
            <v>PRZYPIS_MIES_WYK</v>
          </cell>
          <cell r="F2124" t="str">
            <v>PLAN</v>
          </cell>
          <cell r="G2124" t="str">
            <v>04</v>
          </cell>
          <cell r="H2124" t="str">
            <v>POU</v>
          </cell>
          <cell r="I2124" t="str">
            <v>P</v>
          </cell>
        </row>
        <row r="2125">
          <cell r="A2125" t="str">
            <v>JOTY i CZASOWE</v>
          </cell>
          <cell r="B2125" t="str">
            <v>XJOT</v>
          </cell>
          <cell r="C2125" t="str">
            <v>N</v>
          </cell>
          <cell r="D2125">
            <v>2065514.6321242743</v>
          </cell>
          <cell r="E2125" t="str">
            <v>PRZYPIS_MIES_WYK</v>
          </cell>
          <cell r="F2125" t="str">
            <v>PLAN</v>
          </cell>
          <cell r="G2125" t="str">
            <v>04</v>
          </cell>
          <cell r="H2125" t="str">
            <v>PSA</v>
          </cell>
          <cell r="I2125" t="str">
            <v>J</v>
          </cell>
        </row>
        <row r="2126">
          <cell r="A2126" t="str">
            <v>JOTY i CZASOWE</v>
          </cell>
          <cell r="B2126" t="str">
            <v>XJOT</v>
          </cell>
          <cell r="C2126" t="str">
            <v>N</v>
          </cell>
          <cell r="D2126">
            <v>769380.4410002693</v>
          </cell>
          <cell r="E2126" t="str">
            <v>PRZYPIS_MIES_WYK</v>
          </cell>
          <cell r="F2126" t="str">
            <v>PLAN</v>
          </cell>
          <cell r="G2126" t="str">
            <v>04</v>
          </cell>
          <cell r="H2126" t="str">
            <v>PSA</v>
          </cell>
          <cell r="I2126" t="str">
            <v>P</v>
          </cell>
        </row>
        <row r="2127">
          <cell r="A2127" t="str">
            <v>JOTY i CZASOWE</v>
          </cell>
          <cell r="B2127" t="str">
            <v>XJOT</v>
          </cell>
          <cell r="C2127" t="str">
            <v>P</v>
          </cell>
          <cell r="D2127">
            <v>31555605.376222223</v>
          </cell>
          <cell r="E2127" t="str">
            <v>PRZYPIS_MIES_WYK</v>
          </cell>
          <cell r="F2127" t="str">
            <v>PLAN</v>
          </cell>
          <cell r="G2127" t="str">
            <v>04</v>
          </cell>
          <cell r="H2127" t="str">
            <v>PSA</v>
          </cell>
          <cell r="I2127" t="str">
            <v>P</v>
          </cell>
        </row>
        <row r="2128">
          <cell r="A2128" t="str">
            <v>JOTY i CZASOWE</v>
          </cell>
          <cell r="B2128" t="str">
            <v>XJOT</v>
          </cell>
          <cell r="C2128" t="str">
            <v>N</v>
          </cell>
          <cell r="D2128">
            <v>788150.2162162156</v>
          </cell>
          <cell r="E2128" t="str">
            <v>PRZYPIS_MIES_WYK</v>
          </cell>
          <cell r="F2128" t="str">
            <v>PLAN</v>
          </cell>
          <cell r="G2128" t="str">
            <v>05</v>
          </cell>
          <cell r="H2128" t="str">
            <v>POU</v>
          </cell>
          <cell r="I2128" t="str">
            <v>J</v>
          </cell>
        </row>
        <row r="2129">
          <cell r="A2129" t="str">
            <v>JOTY i CZASOWE</v>
          </cell>
          <cell r="B2129" t="str">
            <v>XJOT</v>
          </cell>
          <cell r="C2129" t="str">
            <v>N</v>
          </cell>
          <cell r="D2129">
            <v>16530.265</v>
          </cell>
          <cell r="E2129" t="str">
            <v>PRZYPIS_MIES_WYK</v>
          </cell>
          <cell r="F2129" t="str">
            <v>PLAN</v>
          </cell>
          <cell r="G2129" t="str">
            <v>05</v>
          </cell>
          <cell r="H2129" t="str">
            <v>POU</v>
          </cell>
          <cell r="I2129" t="str">
            <v>P</v>
          </cell>
        </row>
        <row r="2130">
          <cell r="A2130" t="str">
            <v>JOTY i CZASOWE</v>
          </cell>
          <cell r="B2130" t="str">
            <v>XJOT</v>
          </cell>
          <cell r="C2130" t="str">
            <v>N</v>
          </cell>
          <cell r="D2130">
            <v>2197285.834855037</v>
          </cell>
          <cell r="E2130" t="str">
            <v>PRZYPIS_MIES_WYK</v>
          </cell>
          <cell r="F2130" t="str">
            <v>PLAN</v>
          </cell>
          <cell r="G2130" t="str">
            <v>05</v>
          </cell>
          <cell r="H2130" t="str">
            <v>PSA</v>
          </cell>
          <cell r="I2130" t="str">
            <v>J</v>
          </cell>
        </row>
        <row r="2131">
          <cell r="A2131" t="str">
            <v>JOTY i CZASOWE</v>
          </cell>
          <cell r="B2131" t="str">
            <v>XJOT</v>
          </cell>
          <cell r="C2131" t="str">
            <v>N</v>
          </cell>
          <cell r="D2131">
            <v>904974.890913309</v>
          </cell>
          <cell r="E2131" t="str">
            <v>PRZYPIS_MIES_WYK</v>
          </cell>
          <cell r="F2131" t="str">
            <v>PLAN</v>
          </cell>
          <cell r="G2131" t="str">
            <v>05</v>
          </cell>
          <cell r="H2131" t="str">
            <v>PSA</v>
          </cell>
          <cell r="I2131" t="str">
            <v>P</v>
          </cell>
        </row>
        <row r="2132">
          <cell r="A2132" t="str">
            <v>JOTY i CZASOWE</v>
          </cell>
          <cell r="B2132" t="str">
            <v>XJOT</v>
          </cell>
          <cell r="C2132" t="str">
            <v>P</v>
          </cell>
          <cell r="D2132">
            <v>31884851.26355556</v>
          </cell>
          <cell r="E2132" t="str">
            <v>PRZYPIS_MIES_WYK</v>
          </cell>
          <cell r="F2132" t="str">
            <v>PLAN</v>
          </cell>
          <cell r="G2132" t="str">
            <v>05</v>
          </cell>
          <cell r="H2132" t="str">
            <v>PSA</v>
          </cell>
          <cell r="I2132" t="str">
            <v>P</v>
          </cell>
        </row>
        <row r="2133">
          <cell r="A2133" t="str">
            <v>JOTY i CZASOWE</v>
          </cell>
          <cell r="B2133" t="str">
            <v>XJOT</v>
          </cell>
          <cell r="C2133" t="str">
            <v>N</v>
          </cell>
          <cell r="D2133">
            <v>797305.5328185323</v>
          </cell>
          <cell r="E2133" t="str">
            <v>PRZYPIS_MIES_WYK</v>
          </cell>
          <cell r="F2133" t="str">
            <v>PLAN</v>
          </cell>
          <cell r="G2133" t="str">
            <v>06</v>
          </cell>
          <cell r="H2133" t="str">
            <v>POU</v>
          </cell>
          <cell r="I2133" t="str">
            <v>J</v>
          </cell>
        </row>
        <row r="2134">
          <cell r="A2134" t="str">
            <v>JOTY i CZASOWE</v>
          </cell>
          <cell r="B2134" t="str">
            <v>XJOT</v>
          </cell>
          <cell r="C2134" t="str">
            <v>N</v>
          </cell>
          <cell r="D2134">
            <v>15514.284285714291</v>
          </cell>
          <cell r="E2134" t="str">
            <v>PRZYPIS_MIES_WYK</v>
          </cell>
          <cell r="F2134" t="str">
            <v>PLAN</v>
          </cell>
          <cell r="G2134" t="str">
            <v>06</v>
          </cell>
          <cell r="H2134" t="str">
            <v>POU</v>
          </cell>
          <cell r="I2134" t="str">
            <v>P</v>
          </cell>
        </row>
        <row r="2135">
          <cell r="A2135" t="str">
            <v>JOTY i CZASOWE</v>
          </cell>
          <cell r="B2135" t="str">
            <v>XJOT</v>
          </cell>
          <cell r="C2135" t="str">
            <v>N</v>
          </cell>
          <cell r="D2135">
            <v>2157429.9633109</v>
          </cell>
          <cell r="E2135" t="str">
            <v>PRZYPIS_MIES_WYK</v>
          </cell>
          <cell r="F2135" t="str">
            <v>PLAN</v>
          </cell>
          <cell r="G2135" t="str">
            <v>06</v>
          </cell>
          <cell r="H2135" t="str">
            <v>PSA</v>
          </cell>
          <cell r="I2135" t="str">
            <v>J</v>
          </cell>
        </row>
        <row r="2136">
          <cell r="A2136" t="str">
            <v>JOTY i CZASOWE</v>
          </cell>
          <cell r="B2136" t="str">
            <v>XJOT</v>
          </cell>
          <cell r="C2136" t="str">
            <v>N</v>
          </cell>
          <cell r="D2136">
            <v>872950.8312422127</v>
          </cell>
          <cell r="E2136" t="str">
            <v>PRZYPIS_MIES_WYK</v>
          </cell>
          <cell r="F2136" t="str">
            <v>PLAN</v>
          </cell>
          <cell r="G2136" t="str">
            <v>06</v>
          </cell>
          <cell r="H2136" t="str">
            <v>PSA</v>
          </cell>
          <cell r="I2136" t="str">
            <v>P</v>
          </cell>
        </row>
        <row r="2137">
          <cell r="A2137" t="str">
            <v>JOTY i CZASOWE</v>
          </cell>
          <cell r="B2137" t="str">
            <v>XJOT</v>
          </cell>
          <cell r="C2137" t="str">
            <v>P</v>
          </cell>
          <cell r="D2137">
            <v>31494042.8508889</v>
          </cell>
          <cell r="E2137" t="str">
            <v>PRZYPIS_MIES_WYK</v>
          </cell>
          <cell r="F2137" t="str">
            <v>PLAN</v>
          </cell>
          <cell r="G2137" t="str">
            <v>06</v>
          </cell>
          <cell r="H2137" t="str">
            <v>PSA</v>
          </cell>
          <cell r="I2137" t="str">
            <v>P</v>
          </cell>
        </row>
        <row r="2138">
          <cell r="A2138" t="str">
            <v>JOTY i CZASOWE</v>
          </cell>
          <cell r="B2138" t="str">
            <v>XJOT</v>
          </cell>
          <cell r="C2138" t="str">
            <v>N</v>
          </cell>
          <cell r="D2138">
            <v>848152.2896174854</v>
          </cell>
          <cell r="E2138" t="str">
            <v>PRZYPIS_MIES_WYK</v>
          </cell>
          <cell r="F2138" t="str">
            <v>PLAN</v>
          </cell>
          <cell r="G2138" t="str">
            <v>07</v>
          </cell>
          <cell r="H2138" t="str">
            <v>POU</v>
          </cell>
          <cell r="I2138" t="str">
            <v>J</v>
          </cell>
        </row>
        <row r="2139">
          <cell r="A2139" t="str">
            <v>JOTY i CZASOWE</v>
          </cell>
          <cell r="B2139" t="str">
            <v>XJOT</v>
          </cell>
          <cell r="C2139" t="str">
            <v>N</v>
          </cell>
          <cell r="D2139">
            <v>21286.85694444445</v>
          </cell>
          <cell r="E2139" t="str">
            <v>PRZYPIS_MIES_WYK</v>
          </cell>
          <cell r="F2139" t="str">
            <v>PLAN</v>
          </cell>
          <cell r="G2139" t="str">
            <v>07</v>
          </cell>
          <cell r="H2139" t="str">
            <v>POU</v>
          </cell>
          <cell r="I2139" t="str">
            <v>P</v>
          </cell>
        </row>
        <row r="2140">
          <cell r="A2140" t="str">
            <v>JOTY i CZASOWE</v>
          </cell>
          <cell r="B2140" t="str">
            <v>XJOT</v>
          </cell>
          <cell r="C2140" t="str">
            <v>N</v>
          </cell>
          <cell r="D2140">
            <v>1949657.4379502905</v>
          </cell>
          <cell r="E2140" t="str">
            <v>PRZYPIS_MIES_WYK</v>
          </cell>
          <cell r="F2140" t="str">
            <v>PLAN</v>
          </cell>
          <cell r="G2140" t="str">
            <v>07</v>
          </cell>
          <cell r="H2140" t="str">
            <v>PSA</v>
          </cell>
          <cell r="I2140" t="str">
            <v>J</v>
          </cell>
        </row>
        <row r="2141">
          <cell r="A2141" t="str">
            <v>JOTY i CZASOWE</v>
          </cell>
          <cell r="B2141" t="str">
            <v>XJOT</v>
          </cell>
          <cell r="C2141" t="str">
            <v>N</v>
          </cell>
          <cell r="D2141">
            <v>811235.6654979708</v>
          </cell>
          <cell r="E2141" t="str">
            <v>PRZYPIS_MIES_WYK</v>
          </cell>
          <cell r="F2141" t="str">
            <v>PLAN</v>
          </cell>
          <cell r="G2141" t="str">
            <v>07</v>
          </cell>
          <cell r="H2141" t="str">
            <v>PSA</v>
          </cell>
          <cell r="I2141" t="str">
            <v>P</v>
          </cell>
        </row>
        <row r="2142">
          <cell r="A2142" t="str">
            <v>JOTY i CZASOWE</v>
          </cell>
          <cell r="B2142" t="str">
            <v>XJOT</v>
          </cell>
          <cell r="C2142" t="str">
            <v>P</v>
          </cell>
          <cell r="D2142">
            <v>31595089.538222235</v>
          </cell>
          <cell r="E2142" t="str">
            <v>PRZYPIS_MIES_WYK</v>
          </cell>
          <cell r="F2142" t="str">
            <v>PLAN</v>
          </cell>
          <cell r="G2142" t="str">
            <v>07</v>
          </cell>
          <cell r="H2142" t="str">
            <v>PSA</v>
          </cell>
          <cell r="I2142" t="str">
            <v>P</v>
          </cell>
        </row>
        <row r="2143">
          <cell r="A2143" t="str">
            <v>JOTY i CZASOWE</v>
          </cell>
          <cell r="B2143" t="str">
            <v>XJOT</v>
          </cell>
          <cell r="C2143" t="str">
            <v>N</v>
          </cell>
          <cell r="D2143">
            <v>826753.0810810801</v>
          </cell>
          <cell r="E2143" t="str">
            <v>PRZYPIS_MIES_WYK</v>
          </cell>
          <cell r="F2143" t="str">
            <v>PLAN</v>
          </cell>
          <cell r="G2143" t="str">
            <v>08</v>
          </cell>
          <cell r="H2143" t="str">
            <v>POU</v>
          </cell>
          <cell r="I2143" t="str">
            <v>J</v>
          </cell>
        </row>
        <row r="2144">
          <cell r="A2144" t="str">
            <v>JOTY i CZASOWE</v>
          </cell>
          <cell r="B2144" t="str">
            <v>XJOT</v>
          </cell>
          <cell r="C2144" t="str">
            <v>N</v>
          </cell>
          <cell r="D2144">
            <v>21318.11125</v>
          </cell>
          <cell r="E2144" t="str">
            <v>PRZYPIS_MIES_WYK</v>
          </cell>
          <cell r="F2144" t="str">
            <v>PLAN</v>
          </cell>
          <cell r="G2144" t="str">
            <v>08</v>
          </cell>
          <cell r="H2144" t="str">
            <v>POU</v>
          </cell>
          <cell r="I2144" t="str">
            <v>P</v>
          </cell>
        </row>
        <row r="2145">
          <cell r="A2145" t="str">
            <v>JOTY i CZASOWE</v>
          </cell>
          <cell r="B2145" t="str">
            <v>XJOT</v>
          </cell>
          <cell r="C2145" t="str">
            <v>N</v>
          </cell>
          <cell r="D2145">
            <v>2009402.6620903637</v>
          </cell>
          <cell r="E2145" t="str">
            <v>PRZYPIS_MIES_WYK</v>
          </cell>
          <cell r="F2145" t="str">
            <v>PLAN</v>
          </cell>
          <cell r="G2145" t="str">
            <v>08</v>
          </cell>
          <cell r="H2145" t="str">
            <v>PSA</v>
          </cell>
          <cell r="I2145" t="str">
            <v>J</v>
          </cell>
        </row>
        <row r="2146">
          <cell r="A2146" t="str">
            <v>JOTY i CZASOWE</v>
          </cell>
          <cell r="B2146" t="str">
            <v>XJOT</v>
          </cell>
          <cell r="C2146" t="str">
            <v>N</v>
          </cell>
          <cell r="D2146">
            <v>927813.1221324947</v>
          </cell>
          <cell r="E2146" t="str">
            <v>PRZYPIS_MIES_WYK</v>
          </cell>
          <cell r="F2146" t="str">
            <v>PLAN</v>
          </cell>
          <cell r="G2146" t="str">
            <v>08</v>
          </cell>
          <cell r="H2146" t="str">
            <v>PSA</v>
          </cell>
          <cell r="I2146" t="str">
            <v>P</v>
          </cell>
        </row>
        <row r="2147">
          <cell r="A2147" t="str">
            <v>JOTY i CZASOWE</v>
          </cell>
          <cell r="B2147" t="str">
            <v>XJOT</v>
          </cell>
          <cell r="C2147" t="str">
            <v>P</v>
          </cell>
          <cell r="D2147">
            <v>31333050.52555557</v>
          </cell>
          <cell r="E2147" t="str">
            <v>PRZYPIS_MIES_WYK</v>
          </cell>
          <cell r="F2147" t="str">
            <v>PLAN</v>
          </cell>
          <cell r="G2147" t="str">
            <v>08</v>
          </cell>
          <cell r="H2147" t="str">
            <v>PSA</v>
          </cell>
          <cell r="I2147" t="str">
            <v>P</v>
          </cell>
        </row>
        <row r="2148">
          <cell r="A2148" t="str">
            <v>JOTY i CZASOWE</v>
          </cell>
          <cell r="B2148" t="str">
            <v>XJOT</v>
          </cell>
          <cell r="C2148" t="str">
            <v>N</v>
          </cell>
          <cell r="D2148">
            <v>857560.9899613892</v>
          </cell>
          <cell r="E2148" t="str">
            <v>PRZYPIS_MIES_WYK</v>
          </cell>
          <cell r="F2148" t="str">
            <v>PLAN</v>
          </cell>
          <cell r="G2148" t="str">
            <v>09</v>
          </cell>
          <cell r="H2148" t="str">
            <v>POU</v>
          </cell>
          <cell r="I2148" t="str">
            <v>J</v>
          </cell>
        </row>
        <row r="2149">
          <cell r="A2149" t="str">
            <v>JOTY i CZASOWE</v>
          </cell>
          <cell r="B2149" t="str">
            <v>XJOT</v>
          </cell>
          <cell r="C2149" t="str">
            <v>N</v>
          </cell>
          <cell r="D2149">
            <v>21777.15918367347</v>
          </cell>
          <cell r="E2149" t="str">
            <v>PRZYPIS_MIES_WYK</v>
          </cell>
          <cell r="F2149" t="str">
            <v>PLAN</v>
          </cell>
          <cell r="G2149" t="str">
            <v>09</v>
          </cell>
          <cell r="H2149" t="str">
            <v>POU</v>
          </cell>
          <cell r="I2149" t="str">
            <v>P</v>
          </cell>
        </row>
        <row r="2150">
          <cell r="A2150" t="str">
            <v>JOTY i CZASOWE</v>
          </cell>
          <cell r="B2150" t="str">
            <v>XJOT</v>
          </cell>
          <cell r="C2150" t="str">
            <v>N</v>
          </cell>
          <cell r="D2150">
            <v>2298362.4479972585</v>
          </cell>
          <cell r="E2150" t="str">
            <v>PRZYPIS_MIES_WYK</v>
          </cell>
          <cell r="F2150" t="str">
            <v>PLAN</v>
          </cell>
          <cell r="G2150" t="str">
            <v>09</v>
          </cell>
          <cell r="H2150" t="str">
            <v>PSA</v>
          </cell>
          <cell r="I2150" t="str">
            <v>J</v>
          </cell>
        </row>
        <row r="2151">
          <cell r="A2151" t="str">
            <v>JOTY i CZASOWE</v>
          </cell>
          <cell r="B2151" t="str">
            <v>XJOT</v>
          </cell>
          <cell r="C2151" t="str">
            <v>N</v>
          </cell>
          <cell r="D2151">
            <v>1115320.7049176553</v>
          </cell>
          <cell r="E2151" t="str">
            <v>PRZYPIS_MIES_WYK</v>
          </cell>
          <cell r="F2151" t="str">
            <v>PLAN</v>
          </cell>
          <cell r="G2151" t="str">
            <v>09</v>
          </cell>
          <cell r="H2151" t="str">
            <v>PSA</v>
          </cell>
          <cell r="I2151" t="str">
            <v>P</v>
          </cell>
        </row>
        <row r="2152">
          <cell r="A2152" t="str">
            <v>JOTY i CZASOWE</v>
          </cell>
          <cell r="B2152" t="str">
            <v>XJOT</v>
          </cell>
          <cell r="C2152" t="str">
            <v>P</v>
          </cell>
          <cell r="D2152">
            <v>31315899.91288891</v>
          </cell>
          <cell r="E2152" t="str">
            <v>PRZYPIS_MIES_WYK</v>
          </cell>
          <cell r="F2152" t="str">
            <v>PLAN</v>
          </cell>
          <cell r="G2152" t="str">
            <v>09</v>
          </cell>
          <cell r="H2152" t="str">
            <v>PSA</v>
          </cell>
          <cell r="I2152" t="str">
            <v>P</v>
          </cell>
        </row>
        <row r="2153">
          <cell r="A2153" t="str">
            <v>JOTY i CZASOWE</v>
          </cell>
          <cell r="B2153" t="str">
            <v>XJOT</v>
          </cell>
          <cell r="C2153" t="str">
            <v>N</v>
          </cell>
          <cell r="D2153">
            <v>803590.8425087099</v>
          </cell>
          <cell r="E2153" t="str">
            <v>PRZYPIS_MIES_WYK</v>
          </cell>
          <cell r="F2153" t="str">
            <v>PLAN</v>
          </cell>
          <cell r="G2153" t="str">
            <v>10</v>
          </cell>
          <cell r="H2153" t="str">
            <v>POU</v>
          </cell>
          <cell r="I2153" t="str">
            <v>J</v>
          </cell>
        </row>
        <row r="2154">
          <cell r="A2154" t="str">
            <v>JOTY i CZASOWE</v>
          </cell>
          <cell r="B2154" t="str">
            <v>XJOT</v>
          </cell>
          <cell r="C2154" t="str">
            <v>N</v>
          </cell>
          <cell r="D2154">
            <v>27912.21111111111</v>
          </cell>
          <cell r="E2154" t="str">
            <v>PRZYPIS_MIES_WYK</v>
          </cell>
          <cell r="F2154" t="str">
            <v>PLAN</v>
          </cell>
          <cell r="G2154" t="str">
            <v>10</v>
          </cell>
          <cell r="H2154" t="str">
            <v>POU</v>
          </cell>
          <cell r="I2154" t="str">
            <v>P</v>
          </cell>
        </row>
        <row r="2155">
          <cell r="A2155" t="str">
            <v>JOTY i CZASOWE</v>
          </cell>
          <cell r="B2155" t="str">
            <v>XJOT</v>
          </cell>
          <cell r="C2155" t="str">
            <v>N</v>
          </cell>
          <cell r="D2155">
            <v>2370304.7472177604</v>
          </cell>
          <cell r="E2155" t="str">
            <v>PRZYPIS_MIES_WYK</v>
          </cell>
          <cell r="F2155" t="str">
            <v>PLAN</v>
          </cell>
          <cell r="G2155" t="str">
            <v>10</v>
          </cell>
          <cell r="H2155" t="str">
            <v>PSA</v>
          </cell>
          <cell r="I2155" t="str">
            <v>J</v>
          </cell>
        </row>
        <row r="2156">
          <cell r="A2156" t="str">
            <v>JOTY i CZASOWE</v>
          </cell>
          <cell r="B2156" t="str">
            <v>XJOT</v>
          </cell>
          <cell r="C2156" t="str">
            <v>N</v>
          </cell>
          <cell r="D2156">
            <v>1112389.988525075</v>
          </cell>
          <cell r="E2156" t="str">
            <v>PRZYPIS_MIES_WYK</v>
          </cell>
          <cell r="F2156" t="str">
            <v>PLAN</v>
          </cell>
          <cell r="G2156" t="str">
            <v>10</v>
          </cell>
          <cell r="H2156" t="str">
            <v>PSA</v>
          </cell>
          <cell r="I2156" t="str">
            <v>P</v>
          </cell>
        </row>
        <row r="2157">
          <cell r="A2157" t="str">
            <v>JOTY i CZASOWE</v>
          </cell>
          <cell r="B2157" t="str">
            <v>XJOT</v>
          </cell>
          <cell r="C2157" t="str">
            <v>P</v>
          </cell>
          <cell r="D2157">
            <v>31272585.600222245</v>
          </cell>
          <cell r="E2157" t="str">
            <v>PRZYPIS_MIES_WYK</v>
          </cell>
          <cell r="F2157" t="str">
            <v>PLAN</v>
          </cell>
          <cell r="G2157" t="str">
            <v>10</v>
          </cell>
          <cell r="H2157" t="str">
            <v>PSA</v>
          </cell>
          <cell r="I2157" t="str">
            <v>P</v>
          </cell>
        </row>
        <row r="2158">
          <cell r="A2158" t="str">
            <v>JOTY i CZASOWE</v>
          </cell>
          <cell r="B2158" t="str">
            <v>XJOT</v>
          </cell>
          <cell r="C2158" t="str">
            <v>N</v>
          </cell>
          <cell r="D2158">
            <v>791704.0787037029</v>
          </cell>
          <cell r="E2158" t="str">
            <v>PRZYPIS_MIES_WYK</v>
          </cell>
          <cell r="F2158" t="str">
            <v>PLAN</v>
          </cell>
          <cell r="G2158" t="str">
            <v>11</v>
          </cell>
          <cell r="H2158" t="str">
            <v>POU</v>
          </cell>
          <cell r="I2158" t="str">
            <v>J</v>
          </cell>
        </row>
        <row r="2159">
          <cell r="A2159" t="str">
            <v>JOTY i CZASOWE</v>
          </cell>
          <cell r="B2159" t="str">
            <v>XJOT</v>
          </cell>
          <cell r="C2159" t="str">
            <v>N</v>
          </cell>
          <cell r="D2159">
            <v>27779.926875</v>
          </cell>
          <cell r="E2159" t="str">
            <v>PRZYPIS_MIES_WYK</v>
          </cell>
          <cell r="F2159" t="str">
            <v>PLAN</v>
          </cell>
          <cell r="G2159" t="str">
            <v>11</v>
          </cell>
          <cell r="H2159" t="str">
            <v>POU</v>
          </cell>
          <cell r="I2159" t="str">
            <v>P</v>
          </cell>
        </row>
        <row r="2160">
          <cell r="A2160" t="str">
            <v>JOTY i CZASOWE</v>
          </cell>
          <cell r="B2160" t="str">
            <v>XJOT</v>
          </cell>
          <cell r="C2160" t="str">
            <v>N</v>
          </cell>
          <cell r="D2160">
            <v>2428804.74721776</v>
          </cell>
          <cell r="E2160" t="str">
            <v>PRZYPIS_MIES_WYK</v>
          </cell>
          <cell r="F2160" t="str">
            <v>PLAN</v>
          </cell>
          <cell r="G2160" t="str">
            <v>11</v>
          </cell>
          <cell r="H2160" t="str">
            <v>PSA</v>
          </cell>
          <cell r="I2160" t="str">
            <v>J</v>
          </cell>
        </row>
        <row r="2161">
          <cell r="A2161" t="str">
            <v>JOTY i CZASOWE</v>
          </cell>
          <cell r="B2161" t="str">
            <v>XJOT</v>
          </cell>
          <cell r="C2161" t="str">
            <v>N</v>
          </cell>
          <cell r="D2161">
            <v>1167751.1885250746</v>
          </cell>
          <cell r="E2161" t="str">
            <v>PRZYPIS_MIES_WYK</v>
          </cell>
          <cell r="F2161" t="str">
            <v>PLAN</v>
          </cell>
          <cell r="G2161" t="str">
            <v>11</v>
          </cell>
          <cell r="H2161" t="str">
            <v>PSA</v>
          </cell>
          <cell r="I2161" t="str">
            <v>P</v>
          </cell>
        </row>
        <row r="2162">
          <cell r="A2162" t="str">
            <v>JOTY i CZASOWE</v>
          </cell>
          <cell r="B2162" t="str">
            <v>XJOT</v>
          </cell>
          <cell r="C2162" t="str">
            <v>P</v>
          </cell>
          <cell r="D2162">
            <v>31232619.687555585</v>
          </cell>
          <cell r="E2162" t="str">
            <v>PRZYPIS_MIES_WYK</v>
          </cell>
          <cell r="F2162" t="str">
            <v>PLAN</v>
          </cell>
          <cell r="G2162" t="str">
            <v>11</v>
          </cell>
          <cell r="H2162" t="str">
            <v>PSA</v>
          </cell>
          <cell r="I2162" t="str">
            <v>P</v>
          </cell>
        </row>
        <row r="2163">
          <cell r="A2163" t="str">
            <v>JOTY i CZASOWE</v>
          </cell>
          <cell r="B2163" t="str">
            <v>XJOT</v>
          </cell>
          <cell r="C2163" t="str">
            <v>N</v>
          </cell>
          <cell r="D2163">
            <v>847439.1438202239</v>
          </cell>
          <cell r="E2163" t="str">
            <v>PRZYPIS_MIES_WYK</v>
          </cell>
          <cell r="F2163" t="str">
            <v>PLAN</v>
          </cell>
          <cell r="G2163" t="str">
            <v>12</v>
          </cell>
          <cell r="H2163" t="str">
            <v>POU</v>
          </cell>
          <cell r="I2163" t="str">
            <v>J</v>
          </cell>
        </row>
        <row r="2164">
          <cell r="A2164" t="str">
            <v>JOTY i CZASOWE</v>
          </cell>
          <cell r="B2164" t="str">
            <v>XJOT</v>
          </cell>
          <cell r="C2164" t="str">
            <v>N</v>
          </cell>
          <cell r="D2164">
            <v>27492.036734693876</v>
          </cell>
          <cell r="E2164" t="str">
            <v>PRZYPIS_MIES_WYK</v>
          </cell>
          <cell r="F2164" t="str">
            <v>PLAN</v>
          </cell>
          <cell r="G2164" t="str">
            <v>12</v>
          </cell>
          <cell r="H2164" t="str">
            <v>POU</v>
          </cell>
          <cell r="I2164" t="str">
            <v>P</v>
          </cell>
        </row>
        <row r="2165">
          <cell r="A2165" t="str">
            <v>JOTY i CZASOWE</v>
          </cell>
          <cell r="B2165" t="str">
            <v>XJOT</v>
          </cell>
          <cell r="C2165" t="str">
            <v>N</v>
          </cell>
          <cell r="D2165">
            <v>2030853.944174821</v>
          </cell>
          <cell r="E2165" t="str">
            <v>PRZYPIS_MIES_WYK</v>
          </cell>
          <cell r="F2165" t="str">
            <v>PLAN</v>
          </cell>
          <cell r="G2165" t="str">
            <v>12</v>
          </cell>
          <cell r="H2165" t="str">
            <v>PSA</v>
          </cell>
          <cell r="I2165" t="str">
            <v>J</v>
          </cell>
        </row>
        <row r="2166">
          <cell r="A2166" t="str">
            <v>JOTY i CZASOWE</v>
          </cell>
          <cell r="B2166" t="str">
            <v>XJOT</v>
          </cell>
          <cell r="C2166" t="str">
            <v>N</v>
          </cell>
          <cell r="D2166">
            <v>1076364.9850140836</v>
          </cell>
          <cell r="E2166" t="str">
            <v>PRZYPIS_MIES_WYK</v>
          </cell>
          <cell r="F2166" t="str">
            <v>PLAN</v>
          </cell>
          <cell r="G2166" t="str">
            <v>12</v>
          </cell>
          <cell r="H2166" t="str">
            <v>PSA</v>
          </cell>
          <cell r="I2166" t="str">
            <v>P</v>
          </cell>
        </row>
        <row r="2167">
          <cell r="A2167" t="str">
            <v>JOTY i CZASOWE</v>
          </cell>
          <cell r="B2167" t="str">
            <v>XJOT</v>
          </cell>
          <cell r="C2167" t="str">
            <v>P</v>
          </cell>
          <cell r="D2167">
            <v>32769160.061364785</v>
          </cell>
          <cell r="E2167" t="str">
            <v>PRZYPIS_MIES_WYK</v>
          </cell>
          <cell r="F2167" t="str">
            <v>PLAN</v>
          </cell>
          <cell r="G2167" t="str">
            <v>12</v>
          </cell>
          <cell r="H2167" t="str">
            <v>PSA</v>
          </cell>
          <cell r="I2167" t="str">
            <v>P</v>
          </cell>
        </row>
        <row r="2168">
          <cell r="A2168" t="str">
            <v>JOTY i CZASOWE</v>
          </cell>
          <cell r="B2168" t="str">
            <v>XJOT</v>
          </cell>
          <cell r="C2168" t="str">
            <v>N</v>
          </cell>
          <cell r="D2168">
            <v>766587.3902439009</v>
          </cell>
          <cell r="E2168" t="str">
            <v>PRZYPIS_MIES_WYK</v>
          </cell>
          <cell r="F2168" t="str">
            <v>PROGNOZA</v>
          </cell>
          <cell r="G2168" t="str">
            <v>10</v>
          </cell>
          <cell r="H2168" t="str">
            <v>POU</v>
          </cell>
          <cell r="I2168" t="str">
            <v>J</v>
          </cell>
        </row>
        <row r="2169">
          <cell r="A2169" t="str">
            <v>JOTY i CZASOWE</v>
          </cell>
          <cell r="B2169" t="str">
            <v>XJOT</v>
          </cell>
          <cell r="C2169" t="str">
            <v>N</v>
          </cell>
          <cell r="D2169">
            <v>32246.194444444416</v>
          </cell>
          <cell r="E2169" t="str">
            <v>PRZYPIS_MIES_WYK</v>
          </cell>
          <cell r="F2169" t="str">
            <v>PROGNOZA</v>
          </cell>
          <cell r="G2169" t="str">
            <v>10</v>
          </cell>
          <cell r="H2169" t="str">
            <v>POU</v>
          </cell>
          <cell r="I2169" t="str">
            <v>P</v>
          </cell>
        </row>
        <row r="2170">
          <cell r="A2170" t="str">
            <v>JOTY i CZASOWE</v>
          </cell>
          <cell r="B2170" t="str">
            <v>XJOT</v>
          </cell>
          <cell r="C2170" t="str">
            <v>N</v>
          </cell>
          <cell r="D2170">
            <v>734207</v>
          </cell>
          <cell r="E2170" t="str">
            <v>PRZYPIS_MIES_WYK</v>
          </cell>
          <cell r="F2170" t="str">
            <v>PROGNOZA</v>
          </cell>
          <cell r="G2170" t="str">
            <v>10</v>
          </cell>
          <cell r="H2170" t="str">
            <v>PSA</v>
          </cell>
          <cell r="I2170" t="str">
            <v>J</v>
          </cell>
        </row>
        <row r="2171">
          <cell r="A2171" t="str">
            <v>JOTY i CZASOWE</v>
          </cell>
          <cell r="B2171" t="str">
            <v>XJOT</v>
          </cell>
          <cell r="C2171" t="str">
            <v>N</v>
          </cell>
          <cell r="D2171">
            <v>436311.5</v>
          </cell>
          <cell r="E2171" t="str">
            <v>PRZYPIS_MIES_WYK</v>
          </cell>
          <cell r="F2171" t="str">
            <v>PROGNOZA</v>
          </cell>
          <cell r="G2171" t="str">
            <v>10</v>
          </cell>
          <cell r="H2171" t="str">
            <v>PSA</v>
          </cell>
          <cell r="I2171" t="str">
            <v>P</v>
          </cell>
        </row>
        <row r="2172">
          <cell r="A2172" t="str">
            <v>JOTY i CZASOWE</v>
          </cell>
          <cell r="B2172" t="str">
            <v>XJOT</v>
          </cell>
          <cell r="C2172" t="str">
            <v>P</v>
          </cell>
          <cell r="D2172">
            <v>31572068.539922208</v>
          </cell>
          <cell r="E2172" t="str">
            <v>PRZYPIS_MIES_WYK</v>
          </cell>
          <cell r="F2172" t="str">
            <v>PROGNOZA</v>
          </cell>
          <cell r="G2172" t="str">
            <v>10</v>
          </cell>
          <cell r="H2172" t="str">
            <v>PSA</v>
          </cell>
          <cell r="I2172" t="str">
            <v>P</v>
          </cell>
        </row>
        <row r="2173">
          <cell r="A2173" t="str">
            <v>JOTY i CZASOWE</v>
          </cell>
          <cell r="B2173" t="str">
            <v>XJOT</v>
          </cell>
          <cell r="C2173" t="str">
            <v>N</v>
          </cell>
          <cell r="D2173">
            <v>700187.898148147</v>
          </cell>
          <cell r="E2173" t="str">
            <v>PRZYPIS_MIES_WYK</v>
          </cell>
          <cell r="F2173" t="str">
            <v>PROGNOZA</v>
          </cell>
          <cell r="G2173" t="str">
            <v>11</v>
          </cell>
          <cell r="H2173" t="str">
            <v>POU</v>
          </cell>
          <cell r="I2173" t="str">
            <v>J</v>
          </cell>
        </row>
        <row r="2174">
          <cell r="A2174" t="str">
            <v>JOTY i CZASOWE</v>
          </cell>
          <cell r="B2174" t="str">
            <v>XJOT</v>
          </cell>
          <cell r="C2174" t="str">
            <v>N</v>
          </cell>
          <cell r="D2174">
            <v>30079.13749999999</v>
          </cell>
          <cell r="E2174" t="str">
            <v>PRZYPIS_MIES_WYK</v>
          </cell>
          <cell r="F2174" t="str">
            <v>PROGNOZA</v>
          </cell>
          <cell r="G2174" t="str">
            <v>11</v>
          </cell>
          <cell r="H2174" t="str">
            <v>POU</v>
          </cell>
          <cell r="I2174" t="str">
            <v>P</v>
          </cell>
        </row>
        <row r="2175">
          <cell r="A2175" t="str">
            <v>JOTY i CZASOWE</v>
          </cell>
          <cell r="B2175" t="str">
            <v>XJOT</v>
          </cell>
          <cell r="C2175" t="str">
            <v>N</v>
          </cell>
          <cell r="D2175">
            <v>822607</v>
          </cell>
          <cell r="E2175" t="str">
            <v>PRZYPIS_MIES_WYK</v>
          </cell>
          <cell r="F2175" t="str">
            <v>PROGNOZA</v>
          </cell>
          <cell r="G2175" t="str">
            <v>11</v>
          </cell>
          <cell r="H2175" t="str">
            <v>PSA</v>
          </cell>
          <cell r="I2175" t="str">
            <v>J</v>
          </cell>
        </row>
        <row r="2176">
          <cell r="A2176" t="str">
            <v>JOTY i CZASOWE</v>
          </cell>
          <cell r="B2176" t="str">
            <v>XJOT</v>
          </cell>
          <cell r="C2176" t="str">
            <v>N</v>
          </cell>
          <cell r="D2176">
            <v>434963</v>
          </cell>
          <cell r="E2176" t="str">
            <v>PRZYPIS_MIES_WYK</v>
          </cell>
          <cell r="F2176" t="str">
            <v>PROGNOZA</v>
          </cell>
          <cell r="G2176" t="str">
            <v>11</v>
          </cell>
          <cell r="H2176" t="str">
            <v>PSA</v>
          </cell>
          <cell r="I2176" t="str">
            <v>P</v>
          </cell>
        </row>
        <row r="2177">
          <cell r="A2177" t="str">
            <v>JOTY i CZASOWE</v>
          </cell>
          <cell r="B2177" t="str">
            <v>XJOT</v>
          </cell>
          <cell r="C2177" t="str">
            <v>P</v>
          </cell>
          <cell r="D2177">
            <v>32000905.88725554</v>
          </cell>
          <cell r="E2177" t="str">
            <v>PRZYPIS_MIES_WYK</v>
          </cell>
          <cell r="F2177" t="str">
            <v>PROGNOZA</v>
          </cell>
          <cell r="G2177" t="str">
            <v>11</v>
          </cell>
          <cell r="H2177" t="str">
            <v>PSA</v>
          </cell>
          <cell r="I2177" t="str">
            <v>P</v>
          </cell>
        </row>
        <row r="2178">
          <cell r="A2178" t="str">
            <v>JOTY i CZASOWE</v>
          </cell>
          <cell r="B2178" t="str">
            <v>XJOT</v>
          </cell>
          <cell r="C2178" t="str">
            <v>N</v>
          </cell>
          <cell r="D2178">
            <v>827359.5483146061</v>
          </cell>
          <cell r="E2178" t="str">
            <v>PRZYPIS_MIES_WYK</v>
          </cell>
          <cell r="F2178" t="str">
            <v>PROGNOZA</v>
          </cell>
          <cell r="G2178" t="str">
            <v>12</v>
          </cell>
          <cell r="H2178" t="str">
            <v>POU</v>
          </cell>
          <cell r="I2178" t="str">
            <v>J</v>
          </cell>
        </row>
        <row r="2179">
          <cell r="A2179" t="str">
            <v>JOTY i CZASOWE</v>
          </cell>
          <cell r="B2179" t="str">
            <v>XJOT</v>
          </cell>
          <cell r="C2179" t="str">
            <v>N</v>
          </cell>
          <cell r="D2179">
            <v>29848.734693877537</v>
          </cell>
          <cell r="E2179" t="str">
            <v>PRZYPIS_MIES_WYK</v>
          </cell>
          <cell r="F2179" t="str">
            <v>PROGNOZA</v>
          </cell>
          <cell r="G2179" t="str">
            <v>12</v>
          </cell>
          <cell r="H2179" t="str">
            <v>POU</v>
          </cell>
          <cell r="I2179" t="str">
            <v>P</v>
          </cell>
        </row>
        <row r="2180">
          <cell r="A2180" t="str">
            <v>JOTY i CZASOWE</v>
          </cell>
          <cell r="B2180" t="str">
            <v>XJOT</v>
          </cell>
          <cell r="C2180" t="str">
            <v>N</v>
          </cell>
          <cell r="D2180">
            <v>858607</v>
          </cell>
          <cell r="E2180" t="str">
            <v>PRZYPIS_MIES_WYK</v>
          </cell>
          <cell r="F2180" t="str">
            <v>PROGNOZA</v>
          </cell>
          <cell r="G2180" t="str">
            <v>12</v>
          </cell>
          <cell r="H2180" t="str">
            <v>PSA</v>
          </cell>
          <cell r="I2180" t="str">
            <v>J</v>
          </cell>
        </row>
        <row r="2181">
          <cell r="A2181" t="str">
            <v>JOTY i CZASOWE</v>
          </cell>
          <cell r="B2181" t="str">
            <v>XJOT</v>
          </cell>
          <cell r="C2181" t="str">
            <v>N</v>
          </cell>
          <cell r="D2181">
            <v>436526.5</v>
          </cell>
          <cell r="E2181" t="str">
            <v>PRZYPIS_MIES_WYK</v>
          </cell>
          <cell r="F2181" t="str">
            <v>PROGNOZA</v>
          </cell>
          <cell r="G2181" t="str">
            <v>12</v>
          </cell>
          <cell r="H2181" t="str">
            <v>PSA</v>
          </cell>
          <cell r="I2181" t="str">
            <v>P</v>
          </cell>
        </row>
        <row r="2182">
          <cell r="A2182" t="str">
            <v>JOTY i CZASOWE</v>
          </cell>
          <cell r="B2182" t="str">
            <v>XJOT</v>
          </cell>
          <cell r="C2182" t="str">
            <v>P</v>
          </cell>
          <cell r="D2182">
            <v>31017120.255288884</v>
          </cell>
          <cell r="E2182" t="str">
            <v>PRZYPIS_MIES_WYK</v>
          </cell>
          <cell r="F2182" t="str">
            <v>PROGNOZA</v>
          </cell>
          <cell r="G2182" t="str">
            <v>12</v>
          </cell>
          <cell r="H2182" t="str">
            <v>PSA</v>
          </cell>
          <cell r="I2182" t="str">
            <v>P</v>
          </cell>
        </row>
        <row r="2183">
          <cell r="A2183" t="str">
            <v>JOTY i CZASOWE</v>
          </cell>
          <cell r="B2183" t="str">
            <v>XJOT</v>
          </cell>
          <cell r="C2183" t="str">
            <v>N</v>
          </cell>
          <cell r="D2183">
            <v>80.1</v>
          </cell>
          <cell r="E2183" t="str">
            <v>PRZYPIS_MIES_WYK</v>
          </cell>
          <cell r="F2183" t="str">
            <v>WYK_POP</v>
          </cell>
          <cell r="G2183" t="str">
            <v>01</v>
          </cell>
          <cell r="H2183" t="str">
            <v>PION</v>
          </cell>
          <cell r="I2183" t="str">
            <v>P</v>
          </cell>
        </row>
        <row r="2184">
          <cell r="A2184" t="str">
            <v>JOTY i CZASOWE</v>
          </cell>
          <cell r="B2184" t="str">
            <v>XJOT</v>
          </cell>
          <cell r="C2184" t="str">
            <v>N</v>
          </cell>
          <cell r="D2184">
            <v>20292.8</v>
          </cell>
          <cell r="E2184" t="str">
            <v>PRZYPIS_MIES_WYK</v>
          </cell>
          <cell r="F2184" t="str">
            <v>WYK_POP</v>
          </cell>
          <cell r="G2184" t="str">
            <v>01</v>
          </cell>
          <cell r="H2184" t="str">
            <v>PKK</v>
          </cell>
          <cell r="I2184" t="str">
            <v>J</v>
          </cell>
        </row>
        <row r="2185">
          <cell r="A2185" t="str">
            <v>JOTY i CZASOWE</v>
          </cell>
          <cell r="B2185" t="str">
            <v>XJOT</v>
          </cell>
          <cell r="C2185" t="str">
            <v>N</v>
          </cell>
          <cell r="D2185">
            <v>5807.3</v>
          </cell>
          <cell r="E2185" t="str">
            <v>PRZYPIS_MIES_WYK</v>
          </cell>
          <cell r="F2185" t="str">
            <v>WYK_POP</v>
          </cell>
          <cell r="G2185" t="str">
            <v>01</v>
          </cell>
          <cell r="H2185" t="str">
            <v>PKK</v>
          </cell>
          <cell r="I2185" t="str">
            <v>P</v>
          </cell>
        </row>
        <row r="2186">
          <cell r="A2186" t="str">
            <v>JOTY i CZASOWE</v>
          </cell>
          <cell r="B2186" t="str">
            <v>XJOT</v>
          </cell>
          <cell r="C2186" t="str">
            <v>N</v>
          </cell>
          <cell r="D2186">
            <v>646639.2</v>
          </cell>
          <cell r="E2186" t="str">
            <v>PRZYPIS_MIES_WYK</v>
          </cell>
          <cell r="F2186" t="str">
            <v>WYK_POP</v>
          </cell>
          <cell r="G2186" t="str">
            <v>01</v>
          </cell>
          <cell r="H2186" t="str">
            <v>POU</v>
          </cell>
          <cell r="I2186" t="str">
            <v>J</v>
          </cell>
        </row>
        <row r="2187">
          <cell r="A2187" t="str">
            <v>JOTY i CZASOWE</v>
          </cell>
          <cell r="B2187" t="str">
            <v>XJOT</v>
          </cell>
          <cell r="C2187" t="str">
            <v>N</v>
          </cell>
          <cell r="D2187">
            <v>1422.6</v>
          </cell>
          <cell r="E2187" t="str">
            <v>PRZYPIS_MIES_WYK</v>
          </cell>
          <cell r="F2187" t="str">
            <v>WYK_POP</v>
          </cell>
          <cell r="G2187" t="str">
            <v>01</v>
          </cell>
          <cell r="H2187" t="str">
            <v>POU</v>
          </cell>
          <cell r="I2187" t="str">
            <v>P</v>
          </cell>
        </row>
        <row r="2188">
          <cell r="A2188" t="str">
            <v>JOTY i CZASOWE</v>
          </cell>
          <cell r="B2188" t="str">
            <v>XJOT</v>
          </cell>
          <cell r="C2188" t="str">
            <v>N</v>
          </cell>
          <cell r="D2188">
            <v>1282631.5</v>
          </cell>
          <cell r="E2188" t="str">
            <v>PRZYPIS_MIES_WYK</v>
          </cell>
          <cell r="F2188" t="str">
            <v>WYK_POP</v>
          </cell>
          <cell r="G2188" t="str">
            <v>01</v>
          </cell>
          <cell r="H2188" t="str">
            <v>PSA</v>
          </cell>
          <cell r="I2188" t="str">
            <v>J</v>
          </cell>
        </row>
        <row r="2189">
          <cell r="A2189" t="str">
            <v>JOTY i CZASOWE</v>
          </cell>
          <cell r="B2189" t="str">
            <v>XJOT</v>
          </cell>
          <cell r="C2189" t="str">
            <v>N</v>
          </cell>
          <cell r="D2189">
            <v>142811.8</v>
          </cell>
          <cell r="E2189" t="str">
            <v>PRZYPIS_MIES_WYK</v>
          </cell>
          <cell r="F2189" t="str">
            <v>WYK_POP</v>
          </cell>
          <cell r="G2189" t="str">
            <v>01</v>
          </cell>
          <cell r="H2189" t="str">
            <v>PSA</v>
          </cell>
          <cell r="I2189" t="str">
            <v>P</v>
          </cell>
        </row>
        <row r="2190">
          <cell r="A2190" t="str">
            <v>JOTY i CZASOWE</v>
          </cell>
          <cell r="B2190" t="str">
            <v>XJOT</v>
          </cell>
          <cell r="C2190" t="str">
            <v>P</v>
          </cell>
          <cell r="D2190">
            <v>32567780.739999995</v>
          </cell>
          <cell r="E2190" t="str">
            <v>PRZYPIS_MIES_WYK</v>
          </cell>
          <cell r="F2190" t="str">
            <v>WYK_POP</v>
          </cell>
          <cell r="G2190" t="str">
            <v>01</v>
          </cell>
          <cell r="H2190" t="str">
            <v>PSA</v>
          </cell>
          <cell r="I2190" t="str">
            <v>P</v>
          </cell>
        </row>
        <row r="2191">
          <cell r="A2191" t="str">
            <v>JOTY i CZASOWE</v>
          </cell>
          <cell r="B2191" t="str">
            <v>XJOT</v>
          </cell>
          <cell r="C2191" t="str">
            <v>N</v>
          </cell>
          <cell r="D2191">
            <v>3000</v>
          </cell>
          <cell r="E2191" t="str">
            <v>PRZYPIS_MIES_WYK</v>
          </cell>
          <cell r="F2191" t="str">
            <v>WYK_POP</v>
          </cell>
          <cell r="G2191" t="str">
            <v>02</v>
          </cell>
          <cell r="H2191" t="str">
            <v>PION</v>
          </cell>
          <cell r="I2191" t="str">
            <v>J</v>
          </cell>
        </row>
        <row r="2192">
          <cell r="A2192" t="str">
            <v>JOTY i CZASOWE</v>
          </cell>
          <cell r="B2192" t="str">
            <v>XJOT</v>
          </cell>
          <cell r="C2192" t="str">
            <v>N</v>
          </cell>
          <cell r="D2192">
            <v>80.1</v>
          </cell>
          <cell r="E2192" t="str">
            <v>PRZYPIS_MIES_WYK</v>
          </cell>
          <cell r="F2192" t="str">
            <v>WYK_POP</v>
          </cell>
          <cell r="G2192" t="str">
            <v>02</v>
          </cell>
          <cell r="H2192" t="str">
            <v>PION</v>
          </cell>
          <cell r="I2192" t="str">
            <v>P</v>
          </cell>
        </row>
        <row r="2193">
          <cell r="A2193" t="str">
            <v>JOTY i CZASOWE</v>
          </cell>
          <cell r="B2193" t="str">
            <v>XJOT</v>
          </cell>
          <cell r="C2193" t="str">
            <v>N</v>
          </cell>
          <cell r="D2193">
            <v>38555.8</v>
          </cell>
          <cell r="E2193" t="str">
            <v>PRZYPIS_MIES_WYK</v>
          </cell>
          <cell r="F2193" t="str">
            <v>WYK_POP</v>
          </cell>
          <cell r="G2193" t="str">
            <v>02</v>
          </cell>
          <cell r="H2193" t="str">
            <v>PKK</v>
          </cell>
          <cell r="I2193" t="str">
            <v>J</v>
          </cell>
        </row>
        <row r="2194">
          <cell r="A2194" t="str">
            <v>JOTY i CZASOWE</v>
          </cell>
          <cell r="B2194" t="str">
            <v>XJOT</v>
          </cell>
          <cell r="C2194" t="str">
            <v>N</v>
          </cell>
          <cell r="D2194">
            <v>2657.5</v>
          </cell>
          <cell r="E2194" t="str">
            <v>PRZYPIS_MIES_WYK</v>
          </cell>
          <cell r="F2194" t="str">
            <v>WYK_POP</v>
          </cell>
          <cell r="G2194" t="str">
            <v>02</v>
          </cell>
          <cell r="H2194" t="str">
            <v>PKK</v>
          </cell>
          <cell r="I2194" t="str">
            <v>P</v>
          </cell>
        </row>
        <row r="2195">
          <cell r="A2195" t="str">
            <v>JOTY i CZASOWE</v>
          </cell>
          <cell r="B2195" t="str">
            <v>XJOT</v>
          </cell>
          <cell r="C2195" t="str">
            <v>N</v>
          </cell>
          <cell r="D2195">
            <v>1019871.16</v>
          </cell>
          <cell r="E2195" t="str">
            <v>PRZYPIS_MIES_WYK</v>
          </cell>
          <cell r="F2195" t="str">
            <v>WYK_POP</v>
          </cell>
          <cell r="G2195" t="str">
            <v>02</v>
          </cell>
          <cell r="H2195" t="str">
            <v>POU</v>
          </cell>
          <cell r="I2195" t="str">
            <v>J</v>
          </cell>
        </row>
        <row r="2196">
          <cell r="A2196" t="str">
            <v>JOTY i CZASOWE</v>
          </cell>
          <cell r="B2196" t="str">
            <v>XJOT</v>
          </cell>
          <cell r="C2196" t="str">
            <v>N</v>
          </cell>
          <cell r="D2196">
            <v>10761.8</v>
          </cell>
          <cell r="E2196" t="str">
            <v>PRZYPIS_MIES_WYK</v>
          </cell>
          <cell r="F2196" t="str">
            <v>WYK_POP</v>
          </cell>
          <cell r="G2196" t="str">
            <v>02</v>
          </cell>
          <cell r="H2196" t="str">
            <v>POU</v>
          </cell>
          <cell r="I2196" t="str">
            <v>P</v>
          </cell>
        </row>
        <row r="2197">
          <cell r="A2197" t="str">
            <v>JOTY i CZASOWE</v>
          </cell>
          <cell r="B2197" t="str">
            <v>XJOT</v>
          </cell>
          <cell r="C2197" t="str">
            <v>N</v>
          </cell>
          <cell r="D2197">
            <v>3285254.42</v>
          </cell>
          <cell r="E2197" t="str">
            <v>PRZYPIS_MIES_WYK</v>
          </cell>
          <cell r="F2197" t="str">
            <v>WYK_POP</v>
          </cell>
          <cell r="G2197" t="str">
            <v>02</v>
          </cell>
          <cell r="H2197" t="str">
            <v>PSA</v>
          </cell>
          <cell r="I2197" t="str">
            <v>J</v>
          </cell>
        </row>
        <row r="2198">
          <cell r="A2198" t="str">
            <v>JOTY i CZASOWE</v>
          </cell>
          <cell r="B2198" t="str">
            <v>XJOT</v>
          </cell>
          <cell r="C2198" t="str">
            <v>N</v>
          </cell>
          <cell r="D2198">
            <v>257751.6</v>
          </cell>
          <cell r="E2198" t="str">
            <v>PRZYPIS_MIES_WYK</v>
          </cell>
          <cell r="F2198" t="str">
            <v>WYK_POP</v>
          </cell>
          <cell r="G2198" t="str">
            <v>02</v>
          </cell>
          <cell r="H2198" t="str">
            <v>PSA</v>
          </cell>
          <cell r="I2198" t="str">
            <v>P</v>
          </cell>
        </row>
        <row r="2199">
          <cell r="A2199" t="str">
            <v>JOTY i CZASOWE</v>
          </cell>
          <cell r="B2199" t="str">
            <v>XJOT</v>
          </cell>
          <cell r="C2199" t="str">
            <v>P</v>
          </cell>
          <cell r="D2199">
            <v>33662636.75999994</v>
          </cell>
          <cell r="E2199" t="str">
            <v>PRZYPIS_MIES_WYK</v>
          </cell>
          <cell r="F2199" t="str">
            <v>WYK_POP</v>
          </cell>
          <cell r="G2199" t="str">
            <v>02</v>
          </cell>
          <cell r="H2199" t="str">
            <v>PSA</v>
          </cell>
          <cell r="I2199" t="str">
            <v>P</v>
          </cell>
        </row>
        <row r="2200">
          <cell r="A2200" t="str">
            <v>JOTY i CZASOWE</v>
          </cell>
          <cell r="B2200" t="str">
            <v>XJOT</v>
          </cell>
          <cell r="C2200" t="str">
            <v>N</v>
          </cell>
          <cell r="D2200">
            <v>8403</v>
          </cell>
          <cell r="E2200" t="str">
            <v>PRZYPIS_MIES_WYK</v>
          </cell>
          <cell r="F2200" t="str">
            <v>WYK_POP</v>
          </cell>
          <cell r="G2200" t="str">
            <v>03</v>
          </cell>
          <cell r="H2200" t="str">
            <v>PION</v>
          </cell>
          <cell r="I2200" t="str">
            <v>J</v>
          </cell>
        </row>
        <row r="2201">
          <cell r="A2201" t="str">
            <v>JOTY i CZASOWE</v>
          </cell>
          <cell r="B2201" t="str">
            <v>XJOT</v>
          </cell>
          <cell r="C2201" t="str">
            <v>N</v>
          </cell>
          <cell r="D2201">
            <v>80.1</v>
          </cell>
          <cell r="E2201" t="str">
            <v>PRZYPIS_MIES_WYK</v>
          </cell>
          <cell r="F2201" t="str">
            <v>WYK_POP</v>
          </cell>
          <cell r="G2201" t="str">
            <v>03</v>
          </cell>
          <cell r="H2201" t="str">
            <v>PION</v>
          </cell>
          <cell r="I2201" t="str">
            <v>P</v>
          </cell>
        </row>
        <row r="2202">
          <cell r="A2202" t="str">
            <v>JOTY i CZASOWE</v>
          </cell>
          <cell r="B2202" t="str">
            <v>XJOT</v>
          </cell>
          <cell r="C2202" t="str">
            <v>N</v>
          </cell>
          <cell r="D2202">
            <v>33000.8</v>
          </cell>
          <cell r="E2202" t="str">
            <v>PRZYPIS_MIES_WYK</v>
          </cell>
          <cell r="F2202" t="str">
            <v>WYK_POP</v>
          </cell>
          <cell r="G2202" t="str">
            <v>03</v>
          </cell>
          <cell r="H2202" t="str">
            <v>PKK</v>
          </cell>
          <cell r="I2202" t="str">
            <v>J</v>
          </cell>
        </row>
        <row r="2203">
          <cell r="A2203" t="str">
            <v>JOTY i CZASOWE</v>
          </cell>
          <cell r="B2203" t="str">
            <v>XJOT</v>
          </cell>
          <cell r="C2203" t="str">
            <v>N</v>
          </cell>
          <cell r="D2203">
            <v>4659.7</v>
          </cell>
          <cell r="E2203" t="str">
            <v>PRZYPIS_MIES_WYK</v>
          </cell>
          <cell r="F2203" t="str">
            <v>WYK_POP</v>
          </cell>
          <cell r="G2203" t="str">
            <v>03</v>
          </cell>
          <cell r="H2203" t="str">
            <v>PKK</v>
          </cell>
          <cell r="I2203" t="str">
            <v>P</v>
          </cell>
        </row>
        <row r="2204">
          <cell r="A2204" t="str">
            <v>JOTY i CZASOWE</v>
          </cell>
          <cell r="B2204" t="str">
            <v>XJOT</v>
          </cell>
          <cell r="C2204" t="str">
            <v>N</v>
          </cell>
          <cell r="D2204">
            <v>811802.15</v>
          </cell>
          <cell r="E2204" t="str">
            <v>PRZYPIS_MIES_WYK</v>
          </cell>
          <cell r="F2204" t="str">
            <v>WYK_POP</v>
          </cell>
          <cell r="G2204" t="str">
            <v>03</v>
          </cell>
          <cell r="H2204" t="str">
            <v>POU</v>
          </cell>
          <cell r="I2204" t="str">
            <v>J</v>
          </cell>
        </row>
        <row r="2205">
          <cell r="A2205" t="str">
            <v>JOTY i CZASOWE</v>
          </cell>
          <cell r="B2205" t="str">
            <v>XJOT</v>
          </cell>
          <cell r="C2205" t="str">
            <v>N</v>
          </cell>
          <cell r="D2205">
            <v>9148.9</v>
          </cell>
          <cell r="E2205" t="str">
            <v>PRZYPIS_MIES_WYK</v>
          </cell>
          <cell r="F2205" t="str">
            <v>WYK_POP</v>
          </cell>
          <cell r="G2205" t="str">
            <v>03</v>
          </cell>
          <cell r="H2205" t="str">
            <v>POU</v>
          </cell>
          <cell r="I2205" t="str">
            <v>P</v>
          </cell>
        </row>
        <row r="2206">
          <cell r="A2206" t="str">
            <v>JOTY i CZASOWE</v>
          </cell>
          <cell r="B2206" t="str">
            <v>XJOT</v>
          </cell>
          <cell r="C2206" t="str">
            <v>N</v>
          </cell>
          <cell r="D2206">
            <v>2782677.08</v>
          </cell>
          <cell r="E2206" t="str">
            <v>PRZYPIS_MIES_WYK</v>
          </cell>
          <cell r="F2206" t="str">
            <v>WYK_POP</v>
          </cell>
          <cell r="G2206" t="str">
            <v>03</v>
          </cell>
          <cell r="H2206" t="str">
            <v>PSA</v>
          </cell>
          <cell r="I2206" t="str">
            <v>J</v>
          </cell>
        </row>
        <row r="2207">
          <cell r="A2207" t="str">
            <v>JOTY i CZASOWE</v>
          </cell>
          <cell r="B2207" t="str">
            <v>XJOT</v>
          </cell>
          <cell r="C2207" t="str">
            <v>N</v>
          </cell>
          <cell r="D2207">
            <v>271470.04</v>
          </cell>
          <cell r="E2207" t="str">
            <v>PRZYPIS_MIES_WYK</v>
          </cell>
          <cell r="F2207" t="str">
            <v>WYK_POP</v>
          </cell>
          <cell r="G2207" t="str">
            <v>03</v>
          </cell>
          <cell r="H2207" t="str">
            <v>PSA</v>
          </cell>
          <cell r="I2207" t="str">
            <v>P</v>
          </cell>
        </row>
        <row r="2208">
          <cell r="A2208" t="str">
            <v>JOTY i CZASOWE</v>
          </cell>
          <cell r="B2208" t="str">
            <v>XJOT</v>
          </cell>
          <cell r="C2208" t="str">
            <v>P</v>
          </cell>
          <cell r="D2208">
            <v>33456085.730000116</v>
          </cell>
          <cell r="E2208" t="str">
            <v>PRZYPIS_MIES_WYK</v>
          </cell>
          <cell r="F2208" t="str">
            <v>WYK_POP</v>
          </cell>
          <cell r="G2208" t="str">
            <v>03</v>
          </cell>
          <cell r="H2208" t="str">
            <v>PSA</v>
          </cell>
          <cell r="I2208" t="str">
            <v>P</v>
          </cell>
        </row>
        <row r="2209">
          <cell r="A2209" t="str">
            <v>JOTY i CZASOWE</v>
          </cell>
          <cell r="B2209" t="str">
            <v>XJOT</v>
          </cell>
          <cell r="C2209" t="str">
            <v>N</v>
          </cell>
          <cell r="D2209">
            <v>28004.6</v>
          </cell>
          <cell r="E2209" t="str">
            <v>PRZYPIS_MIES_WYK</v>
          </cell>
          <cell r="F2209" t="str">
            <v>WYK_POP</v>
          </cell>
          <cell r="G2209" t="str">
            <v>04</v>
          </cell>
          <cell r="H2209" t="str">
            <v>PION</v>
          </cell>
          <cell r="I2209" t="str">
            <v>J</v>
          </cell>
        </row>
        <row r="2210">
          <cell r="A2210" t="str">
            <v>JOTY i CZASOWE</v>
          </cell>
          <cell r="B2210" t="str">
            <v>XJOT</v>
          </cell>
          <cell r="C2210" t="str">
            <v>N</v>
          </cell>
          <cell r="D2210">
            <v>400.1</v>
          </cell>
          <cell r="E2210" t="str">
            <v>PRZYPIS_MIES_WYK</v>
          </cell>
          <cell r="F2210" t="str">
            <v>WYK_POP</v>
          </cell>
          <cell r="G2210" t="str">
            <v>04</v>
          </cell>
          <cell r="H2210" t="str">
            <v>PION</v>
          </cell>
          <cell r="I2210" t="str">
            <v>P</v>
          </cell>
        </row>
        <row r="2211">
          <cell r="A2211" t="str">
            <v>JOTY i CZASOWE</v>
          </cell>
          <cell r="B2211" t="str">
            <v>XJOT</v>
          </cell>
          <cell r="C2211" t="str">
            <v>N</v>
          </cell>
          <cell r="D2211">
            <v>17600.9</v>
          </cell>
          <cell r="E2211" t="str">
            <v>PRZYPIS_MIES_WYK</v>
          </cell>
          <cell r="F2211" t="str">
            <v>WYK_POP</v>
          </cell>
          <cell r="G2211" t="str">
            <v>04</v>
          </cell>
          <cell r="H2211" t="str">
            <v>PKK</v>
          </cell>
          <cell r="I2211" t="str">
            <v>J</v>
          </cell>
        </row>
        <row r="2212">
          <cell r="A2212" t="str">
            <v>JOTY i CZASOWE</v>
          </cell>
          <cell r="B2212" t="str">
            <v>XJOT</v>
          </cell>
          <cell r="C2212" t="str">
            <v>N</v>
          </cell>
          <cell r="D2212">
            <v>4497</v>
          </cell>
          <cell r="E2212" t="str">
            <v>PRZYPIS_MIES_WYK</v>
          </cell>
          <cell r="F2212" t="str">
            <v>WYK_POP</v>
          </cell>
          <cell r="G2212" t="str">
            <v>04</v>
          </cell>
          <cell r="H2212" t="str">
            <v>PKK</v>
          </cell>
          <cell r="I2212" t="str">
            <v>P</v>
          </cell>
        </row>
        <row r="2213">
          <cell r="A2213" t="str">
            <v>JOTY i CZASOWE</v>
          </cell>
          <cell r="B2213" t="str">
            <v>XJOT</v>
          </cell>
          <cell r="C2213" t="str">
            <v>N</v>
          </cell>
          <cell r="D2213">
            <v>1275082.25</v>
          </cell>
          <cell r="E2213" t="str">
            <v>PRZYPIS_MIES_WYK</v>
          </cell>
          <cell r="F2213" t="str">
            <v>WYK_POP</v>
          </cell>
          <cell r="G2213" t="str">
            <v>04</v>
          </cell>
          <cell r="H2213" t="str">
            <v>POU</v>
          </cell>
          <cell r="I2213" t="str">
            <v>J</v>
          </cell>
        </row>
        <row r="2214">
          <cell r="A2214" t="str">
            <v>JOTY i CZASOWE</v>
          </cell>
          <cell r="B2214" t="str">
            <v>XJOT</v>
          </cell>
          <cell r="C2214" t="str">
            <v>N</v>
          </cell>
          <cell r="D2214">
            <v>18488.4</v>
          </cell>
          <cell r="E2214" t="str">
            <v>PRZYPIS_MIES_WYK</v>
          </cell>
          <cell r="F2214" t="str">
            <v>WYK_POP</v>
          </cell>
          <cell r="G2214" t="str">
            <v>04</v>
          </cell>
          <cell r="H2214" t="str">
            <v>POU</v>
          </cell>
          <cell r="I2214" t="str">
            <v>P</v>
          </cell>
        </row>
        <row r="2215">
          <cell r="A2215" t="str">
            <v>JOTY i CZASOWE</v>
          </cell>
          <cell r="B2215" t="str">
            <v>XJOT</v>
          </cell>
          <cell r="C2215" t="str">
            <v>N</v>
          </cell>
          <cell r="D2215">
            <v>6963273.9</v>
          </cell>
          <cell r="E2215" t="str">
            <v>PRZYPIS_MIES_WYK</v>
          </cell>
          <cell r="F2215" t="str">
            <v>WYK_POP</v>
          </cell>
          <cell r="G2215" t="str">
            <v>04</v>
          </cell>
          <cell r="H2215" t="str">
            <v>PSA</v>
          </cell>
          <cell r="I2215" t="str">
            <v>J</v>
          </cell>
        </row>
        <row r="2216">
          <cell r="A2216" t="str">
            <v>JOTY i CZASOWE</v>
          </cell>
          <cell r="B2216" t="str">
            <v>XJOT</v>
          </cell>
          <cell r="C2216" t="str">
            <v>N</v>
          </cell>
          <cell r="D2216">
            <v>359565.83</v>
          </cell>
          <cell r="E2216" t="str">
            <v>PRZYPIS_MIES_WYK</v>
          </cell>
          <cell r="F2216" t="str">
            <v>WYK_POP</v>
          </cell>
          <cell r="G2216" t="str">
            <v>04</v>
          </cell>
          <cell r="H2216" t="str">
            <v>PSA</v>
          </cell>
          <cell r="I2216" t="str">
            <v>P</v>
          </cell>
        </row>
        <row r="2217">
          <cell r="A2217" t="str">
            <v>JOTY i CZASOWE</v>
          </cell>
          <cell r="B2217" t="str">
            <v>XJOT</v>
          </cell>
          <cell r="C2217" t="str">
            <v>P</v>
          </cell>
          <cell r="D2217">
            <v>32730400.84999992</v>
          </cell>
          <cell r="E2217" t="str">
            <v>PRZYPIS_MIES_WYK</v>
          </cell>
          <cell r="F2217" t="str">
            <v>WYK_POP</v>
          </cell>
          <cell r="G2217" t="str">
            <v>04</v>
          </cell>
          <cell r="H2217" t="str">
            <v>PSA</v>
          </cell>
          <cell r="I2217" t="str">
            <v>P</v>
          </cell>
        </row>
        <row r="2218">
          <cell r="A2218" t="str">
            <v>JOTY i CZASOWE</v>
          </cell>
          <cell r="B2218" t="str">
            <v>XJOT</v>
          </cell>
          <cell r="C2218" t="str">
            <v>N</v>
          </cell>
          <cell r="D2218">
            <v>13682.5</v>
          </cell>
          <cell r="E2218" t="str">
            <v>PRZYPIS_MIES_WYK</v>
          </cell>
          <cell r="F2218" t="str">
            <v>WYK_POP</v>
          </cell>
          <cell r="G2218" t="str">
            <v>05</v>
          </cell>
          <cell r="H2218" t="str">
            <v>PION</v>
          </cell>
          <cell r="I2218" t="str">
            <v>J</v>
          </cell>
        </row>
        <row r="2219">
          <cell r="A2219" t="str">
            <v>JOTY i CZASOWE</v>
          </cell>
          <cell r="B2219" t="str">
            <v>XJOT</v>
          </cell>
          <cell r="C2219" t="str">
            <v>N</v>
          </cell>
          <cell r="D2219">
            <v>240.1</v>
          </cell>
          <cell r="E2219" t="str">
            <v>PRZYPIS_MIES_WYK</v>
          </cell>
          <cell r="F2219" t="str">
            <v>WYK_POP</v>
          </cell>
          <cell r="G2219" t="str">
            <v>05</v>
          </cell>
          <cell r="H2219" t="str">
            <v>PION</v>
          </cell>
          <cell r="I2219" t="str">
            <v>P</v>
          </cell>
        </row>
        <row r="2220">
          <cell r="A2220" t="str">
            <v>JOTY i CZASOWE</v>
          </cell>
          <cell r="B2220" t="str">
            <v>XJOT</v>
          </cell>
          <cell r="C2220" t="str">
            <v>N</v>
          </cell>
          <cell r="D2220">
            <v>47194.6</v>
          </cell>
          <cell r="E2220" t="str">
            <v>PRZYPIS_MIES_WYK</v>
          </cell>
          <cell r="F2220" t="str">
            <v>WYK_POP</v>
          </cell>
          <cell r="G2220" t="str">
            <v>05</v>
          </cell>
          <cell r="H2220" t="str">
            <v>PKK</v>
          </cell>
          <cell r="I2220" t="str">
            <v>J</v>
          </cell>
        </row>
        <row r="2221">
          <cell r="A2221" t="str">
            <v>JOTY i CZASOWE</v>
          </cell>
          <cell r="B2221" t="str">
            <v>XJOT</v>
          </cell>
          <cell r="C2221" t="str">
            <v>N</v>
          </cell>
          <cell r="D2221">
            <v>3131.7</v>
          </cell>
          <cell r="E2221" t="str">
            <v>PRZYPIS_MIES_WYK</v>
          </cell>
          <cell r="F2221" t="str">
            <v>WYK_POP</v>
          </cell>
          <cell r="G2221" t="str">
            <v>05</v>
          </cell>
          <cell r="H2221" t="str">
            <v>PKK</v>
          </cell>
          <cell r="I2221" t="str">
            <v>P</v>
          </cell>
        </row>
        <row r="2222">
          <cell r="A2222" t="str">
            <v>JOTY i CZASOWE</v>
          </cell>
          <cell r="B2222" t="str">
            <v>XJOT</v>
          </cell>
          <cell r="C2222" t="str">
            <v>N</v>
          </cell>
          <cell r="D2222">
            <v>1044804.3</v>
          </cell>
          <cell r="E2222" t="str">
            <v>PRZYPIS_MIES_WYK</v>
          </cell>
          <cell r="F2222" t="str">
            <v>WYK_POP</v>
          </cell>
          <cell r="G2222" t="str">
            <v>05</v>
          </cell>
          <cell r="H2222" t="str">
            <v>POU</v>
          </cell>
          <cell r="I2222" t="str">
            <v>J</v>
          </cell>
        </row>
        <row r="2223">
          <cell r="A2223" t="str">
            <v>JOTY i CZASOWE</v>
          </cell>
          <cell r="B2223" t="str">
            <v>XJOT</v>
          </cell>
          <cell r="C2223" t="str">
            <v>N</v>
          </cell>
          <cell r="D2223">
            <v>17822.2</v>
          </cell>
          <cell r="E2223" t="str">
            <v>PRZYPIS_MIES_WYK</v>
          </cell>
          <cell r="F2223" t="str">
            <v>WYK_POP</v>
          </cell>
          <cell r="G2223" t="str">
            <v>05</v>
          </cell>
          <cell r="H2223" t="str">
            <v>POU</v>
          </cell>
          <cell r="I2223" t="str">
            <v>P</v>
          </cell>
        </row>
        <row r="2224">
          <cell r="A2224" t="str">
            <v>JOTY i CZASOWE</v>
          </cell>
          <cell r="B2224" t="str">
            <v>XJOT</v>
          </cell>
          <cell r="C2224" t="str">
            <v>N</v>
          </cell>
          <cell r="D2224">
            <v>2772165.9</v>
          </cell>
          <cell r="E2224" t="str">
            <v>PRZYPIS_MIES_WYK</v>
          </cell>
          <cell r="F2224" t="str">
            <v>WYK_POP</v>
          </cell>
          <cell r="G2224" t="str">
            <v>05</v>
          </cell>
          <cell r="H2224" t="str">
            <v>PSA</v>
          </cell>
          <cell r="I2224" t="str">
            <v>J</v>
          </cell>
        </row>
        <row r="2225">
          <cell r="A2225" t="str">
            <v>JOTY i CZASOWE</v>
          </cell>
          <cell r="B2225" t="str">
            <v>XJOT</v>
          </cell>
          <cell r="C2225" t="str">
            <v>N</v>
          </cell>
          <cell r="D2225">
            <v>366318.4</v>
          </cell>
          <cell r="E2225" t="str">
            <v>PRZYPIS_MIES_WYK</v>
          </cell>
          <cell r="F2225" t="str">
            <v>WYK_POP</v>
          </cell>
          <cell r="G2225" t="str">
            <v>05</v>
          </cell>
          <cell r="H2225" t="str">
            <v>PSA</v>
          </cell>
          <cell r="I2225" t="str">
            <v>P</v>
          </cell>
        </row>
        <row r="2226">
          <cell r="A2226" t="str">
            <v>JOTY i CZASOWE</v>
          </cell>
          <cell r="B2226" t="str">
            <v>XJOT</v>
          </cell>
          <cell r="C2226" t="str">
            <v>P</v>
          </cell>
          <cell r="D2226">
            <v>32134238.46000005</v>
          </cell>
          <cell r="E2226" t="str">
            <v>PRZYPIS_MIES_WYK</v>
          </cell>
          <cell r="F2226" t="str">
            <v>WYK_POP</v>
          </cell>
          <cell r="G2226" t="str">
            <v>05</v>
          </cell>
          <cell r="H2226" t="str">
            <v>PSA</v>
          </cell>
          <cell r="I2226" t="str">
            <v>P</v>
          </cell>
        </row>
        <row r="2227">
          <cell r="A2227" t="str">
            <v>JOTY i CZASOWE</v>
          </cell>
          <cell r="B2227" t="str">
            <v>XJOT</v>
          </cell>
          <cell r="C2227" t="str">
            <v>N</v>
          </cell>
          <cell r="D2227">
            <v>2400.6</v>
          </cell>
          <cell r="E2227" t="str">
            <v>PRZYPIS_MIES_WYK</v>
          </cell>
          <cell r="F2227" t="str">
            <v>WYK_POP</v>
          </cell>
          <cell r="G2227" t="str">
            <v>06</v>
          </cell>
          <cell r="H2227" t="str">
            <v>PION</v>
          </cell>
          <cell r="I2227" t="str">
            <v>J</v>
          </cell>
        </row>
        <row r="2228">
          <cell r="A2228" t="str">
            <v>JOTY i CZASOWE</v>
          </cell>
          <cell r="B2228" t="str">
            <v>XJOT</v>
          </cell>
          <cell r="C2228" t="str">
            <v>N</v>
          </cell>
          <cell r="D2228">
            <v>260.2</v>
          </cell>
          <cell r="E2228" t="str">
            <v>PRZYPIS_MIES_WYK</v>
          </cell>
          <cell r="F2228" t="str">
            <v>WYK_POP</v>
          </cell>
          <cell r="G2228" t="str">
            <v>06</v>
          </cell>
          <cell r="H2228" t="str">
            <v>PION</v>
          </cell>
          <cell r="I2228" t="str">
            <v>P</v>
          </cell>
        </row>
        <row r="2229">
          <cell r="A2229" t="str">
            <v>JOTY i CZASOWE</v>
          </cell>
          <cell r="B2229" t="str">
            <v>XJOT</v>
          </cell>
          <cell r="C2229" t="str">
            <v>N</v>
          </cell>
          <cell r="D2229">
            <v>19400.6</v>
          </cell>
          <cell r="E2229" t="str">
            <v>PRZYPIS_MIES_WYK</v>
          </cell>
          <cell r="F2229" t="str">
            <v>WYK_POP</v>
          </cell>
          <cell r="G2229" t="str">
            <v>06</v>
          </cell>
          <cell r="H2229" t="str">
            <v>PKK</v>
          </cell>
          <cell r="I2229" t="str">
            <v>J</v>
          </cell>
        </row>
        <row r="2230">
          <cell r="A2230" t="str">
            <v>JOTY i CZASOWE</v>
          </cell>
          <cell r="B2230" t="str">
            <v>XJOT</v>
          </cell>
          <cell r="C2230" t="str">
            <v>N</v>
          </cell>
          <cell r="D2230">
            <v>4602.5</v>
          </cell>
          <cell r="E2230" t="str">
            <v>PRZYPIS_MIES_WYK</v>
          </cell>
          <cell r="F2230" t="str">
            <v>WYK_POP</v>
          </cell>
          <cell r="G2230" t="str">
            <v>06</v>
          </cell>
          <cell r="H2230" t="str">
            <v>PKK</v>
          </cell>
          <cell r="I2230" t="str">
            <v>P</v>
          </cell>
        </row>
        <row r="2231">
          <cell r="A2231" t="str">
            <v>JOTY i CZASOWE</v>
          </cell>
          <cell r="B2231" t="str">
            <v>XJOT</v>
          </cell>
          <cell r="C2231" t="str">
            <v>N</v>
          </cell>
          <cell r="D2231">
            <v>824302.6</v>
          </cell>
          <cell r="E2231" t="str">
            <v>PRZYPIS_MIES_WYK</v>
          </cell>
          <cell r="F2231" t="str">
            <v>WYK_POP</v>
          </cell>
          <cell r="G2231" t="str">
            <v>06</v>
          </cell>
          <cell r="H2231" t="str">
            <v>POU</v>
          </cell>
          <cell r="I2231" t="str">
            <v>J</v>
          </cell>
        </row>
        <row r="2232">
          <cell r="A2232" t="str">
            <v>JOTY i CZASOWE</v>
          </cell>
          <cell r="B2232" t="str">
            <v>XJOT</v>
          </cell>
          <cell r="C2232" t="str">
            <v>N</v>
          </cell>
          <cell r="D2232">
            <v>23282.3</v>
          </cell>
          <cell r="E2232" t="str">
            <v>PRZYPIS_MIES_WYK</v>
          </cell>
          <cell r="F2232" t="str">
            <v>WYK_POP</v>
          </cell>
          <cell r="G2232" t="str">
            <v>06</v>
          </cell>
          <cell r="H2232" t="str">
            <v>POU</v>
          </cell>
          <cell r="I2232" t="str">
            <v>P</v>
          </cell>
        </row>
        <row r="2233">
          <cell r="A2233" t="str">
            <v>JOTY i CZASOWE</v>
          </cell>
          <cell r="B2233" t="str">
            <v>XJOT</v>
          </cell>
          <cell r="C2233" t="str">
            <v>N</v>
          </cell>
          <cell r="D2233">
            <v>1932444.9</v>
          </cell>
          <cell r="E2233" t="str">
            <v>PRZYPIS_MIES_WYK</v>
          </cell>
          <cell r="F2233" t="str">
            <v>WYK_POP</v>
          </cell>
          <cell r="G2233" t="str">
            <v>06</v>
          </cell>
          <cell r="H2233" t="str">
            <v>PSA</v>
          </cell>
          <cell r="I2233" t="str">
            <v>J</v>
          </cell>
        </row>
        <row r="2234">
          <cell r="A2234" t="str">
            <v>JOTY i CZASOWE</v>
          </cell>
          <cell r="B2234" t="str">
            <v>XJOT</v>
          </cell>
          <cell r="C2234" t="str">
            <v>N</v>
          </cell>
          <cell r="D2234">
            <v>374643.21</v>
          </cell>
          <cell r="E2234" t="str">
            <v>PRZYPIS_MIES_WYK</v>
          </cell>
          <cell r="F2234" t="str">
            <v>WYK_POP</v>
          </cell>
          <cell r="G2234" t="str">
            <v>06</v>
          </cell>
          <cell r="H2234" t="str">
            <v>PSA</v>
          </cell>
          <cell r="I2234" t="str">
            <v>P</v>
          </cell>
        </row>
        <row r="2235">
          <cell r="A2235" t="str">
            <v>JOTY i CZASOWE</v>
          </cell>
          <cell r="B2235" t="str">
            <v>XJOT</v>
          </cell>
          <cell r="C2235" t="str">
            <v>P</v>
          </cell>
          <cell r="D2235">
            <v>34311951.849999666</v>
          </cell>
          <cell r="E2235" t="str">
            <v>PRZYPIS_MIES_WYK</v>
          </cell>
          <cell r="F2235" t="str">
            <v>WYK_POP</v>
          </cell>
          <cell r="G2235" t="str">
            <v>06</v>
          </cell>
          <cell r="H2235" t="str">
            <v>PSA</v>
          </cell>
          <cell r="I2235" t="str">
            <v>P</v>
          </cell>
        </row>
        <row r="2236">
          <cell r="A2236" t="str">
            <v>JOTY i CZASOWE</v>
          </cell>
          <cell r="B2236" t="str">
            <v>XJOT</v>
          </cell>
          <cell r="C2236" t="str">
            <v>N</v>
          </cell>
          <cell r="D2236">
            <v>1679.6000000000058</v>
          </cell>
          <cell r="E2236" t="str">
            <v>PRZYPIS_MIES_WYK</v>
          </cell>
          <cell r="F2236" t="str">
            <v>WYK_POP</v>
          </cell>
          <cell r="G2236" t="str">
            <v>07</v>
          </cell>
          <cell r="H2236" t="str">
            <v>PION</v>
          </cell>
          <cell r="I2236" t="str">
            <v>J</v>
          </cell>
        </row>
        <row r="2237">
          <cell r="A2237" t="str">
            <v>JOTY i CZASOWE</v>
          </cell>
          <cell r="B2237" t="str">
            <v>XJOT</v>
          </cell>
          <cell r="C2237" t="str">
            <v>N</v>
          </cell>
          <cell r="D2237">
            <v>190.2</v>
          </cell>
          <cell r="E2237" t="str">
            <v>PRZYPIS_MIES_WYK</v>
          </cell>
          <cell r="F2237" t="str">
            <v>WYK_POP</v>
          </cell>
          <cell r="G2237" t="str">
            <v>07</v>
          </cell>
          <cell r="H2237" t="str">
            <v>PION</v>
          </cell>
          <cell r="I2237" t="str">
            <v>P</v>
          </cell>
        </row>
        <row r="2238">
          <cell r="A2238" t="str">
            <v>JOTY i CZASOWE</v>
          </cell>
          <cell r="B2238" t="str">
            <v>XJOT</v>
          </cell>
          <cell r="C2238" t="str">
            <v>N</v>
          </cell>
          <cell r="D2238">
            <v>7800.8</v>
          </cell>
          <cell r="E2238" t="str">
            <v>PRZYPIS_MIES_WYK</v>
          </cell>
          <cell r="F2238" t="str">
            <v>WYK_POP</v>
          </cell>
          <cell r="G2238" t="str">
            <v>07</v>
          </cell>
          <cell r="H2238" t="str">
            <v>PKK</v>
          </cell>
          <cell r="I2238" t="str">
            <v>J</v>
          </cell>
        </row>
        <row r="2239">
          <cell r="A2239" t="str">
            <v>JOTY i CZASOWE</v>
          </cell>
          <cell r="B2239" t="str">
            <v>XJOT</v>
          </cell>
          <cell r="C2239" t="str">
            <v>N</v>
          </cell>
          <cell r="D2239">
            <v>4293.1</v>
          </cell>
          <cell r="E2239" t="str">
            <v>PRZYPIS_MIES_WYK</v>
          </cell>
          <cell r="F2239" t="str">
            <v>WYK_POP</v>
          </cell>
          <cell r="G2239" t="str">
            <v>07</v>
          </cell>
          <cell r="H2239" t="str">
            <v>PKK</v>
          </cell>
          <cell r="I2239" t="str">
            <v>P</v>
          </cell>
        </row>
        <row r="2240">
          <cell r="A2240" t="str">
            <v>JOTY i CZASOWE</v>
          </cell>
          <cell r="B2240" t="str">
            <v>XJOT</v>
          </cell>
          <cell r="C2240" t="str">
            <v>N</v>
          </cell>
          <cell r="D2240">
            <v>935796</v>
          </cell>
          <cell r="E2240" t="str">
            <v>PRZYPIS_MIES_WYK</v>
          </cell>
          <cell r="F2240" t="str">
            <v>WYK_POP</v>
          </cell>
          <cell r="G2240" t="str">
            <v>07</v>
          </cell>
          <cell r="H2240" t="str">
            <v>POU</v>
          </cell>
          <cell r="I2240" t="str">
            <v>J</v>
          </cell>
        </row>
        <row r="2241">
          <cell r="A2241" t="str">
            <v>JOTY i CZASOWE</v>
          </cell>
          <cell r="B2241" t="str">
            <v>XJOT</v>
          </cell>
          <cell r="C2241" t="str">
            <v>N</v>
          </cell>
          <cell r="D2241">
            <v>26762.1</v>
          </cell>
          <cell r="E2241" t="str">
            <v>PRZYPIS_MIES_WYK</v>
          </cell>
          <cell r="F2241" t="str">
            <v>WYK_POP</v>
          </cell>
          <cell r="G2241" t="str">
            <v>07</v>
          </cell>
          <cell r="H2241" t="str">
            <v>POU</v>
          </cell>
          <cell r="I2241" t="str">
            <v>P</v>
          </cell>
        </row>
        <row r="2242">
          <cell r="A2242" t="str">
            <v>JOTY i CZASOWE</v>
          </cell>
          <cell r="B2242" t="str">
            <v>XJOT</v>
          </cell>
          <cell r="C2242" t="str">
            <v>N</v>
          </cell>
          <cell r="D2242">
            <v>2966537.4</v>
          </cell>
          <cell r="E2242" t="str">
            <v>PRZYPIS_MIES_WYK</v>
          </cell>
          <cell r="F2242" t="str">
            <v>WYK_POP</v>
          </cell>
          <cell r="G2242" t="str">
            <v>07</v>
          </cell>
          <cell r="H2242" t="str">
            <v>PSA</v>
          </cell>
          <cell r="I2242" t="str">
            <v>J</v>
          </cell>
        </row>
        <row r="2243">
          <cell r="A2243" t="str">
            <v>JOTY i CZASOWE</v>
          </cell>
          <cell r="B2243" t="str">
            <v>XJOT</v>
          </cell>
          <cell r="C2243" t="str">
            <v>N</v>
          </cell>
          <cell r="D2243">
            <v>441960.7</v>
          </cell>
          <cell r="E2243" t="str">
            <v>PRZYPIS_MIES_WYK</v>
          </cell>
          <cell r="F2243" t="str">
            <v>WYK_POP</v>
          </cell>
          <cell r="G2243" t="str">
            <v>07</v>
          </cell>
          <cell r="H2243" t="str">
            <v>PSA</v>
          </cell>
          <cell r="I2243" t="str">
            <v>P</v>
          </cell>
        </row>
        <row r="2244">
          <cell r="A2244" t="str">
            <v>JOTY i CZASOWE</v>
          </cell>
          <cell r="B2244" t="str">
            <v>XJOT</v>
          </cell>
          <cell r="C2244" t="str">
            <v>P</v>
          </cell>
          <cell r="D2244">
            <v>31230940.860000223</v>
          </cell>
          <cell r="E2244" t="str">
            <v>PRZYPIS_MIES_WYK</v>
          </cell>
          <cell r="F2244" t="str">
            <v>WYK_POP</v>
          </cell>
          <cell r="G2244" t="str">
            <v>07</v>
          </cell>
          <cell r="H2244" t="str">
            <v>PSA</v>
          </cell>
          <cell r="I2244" t="str">
            <v>P</v>
          </cell>
        </row>
        <row r="2245">
          <cell r="A2245" t="str">
            <v>JOTY i CZASOWE</v>
          </cell>
          <cell r="B2245" t="str">
            <v>XJOT</v>
          </cell>
          <cell r="C2245" t="str">
            <v>N</v>
          </cell>
          <cell r="D2245">
            <v>20501.2</v>
          </cell>
          <cell r="E2245" t="str">
            <v>PRZYPIS_MIES_WYK</v>
          </cell>
          <cell r="F2245" t="str">
            <v>WYK_POP</v>
          </cell>
          <cell r="G2245" t="str">
            <v>08</v>
          </cell>
          <cell r="H2245" t="str">
            <v>PION</v>
          </cell>
          <cell r="I2245" t="str">
            <v>J</v>
          </cell>
        </row>
        <row r="2246">
          <cell r="A2246" t="str">
            <v>JOTY i CZASOWE</v>
          </cell>
          <cell r="B2246" t="str">
            <v>XJOT</v>
          </cell>
          <cell r="C2246" t="str">
            <v>N</v>
          </cell>
          <cell r="D2246">
            <v>375.2</v>
          </cell>
          <cell r="E2246" t="str">
            <v>PRZYPIS_MIES_WYK</v>
          </cell>
          <cell r="F2246" t="str">
            <v>WYK_POP</v>
          </cell>
          <cell r="G2246" t="str">
            <v>08</v>
          </cell>
          <cell r="H2246" t="str">
            <v>PION</v>
          </cell>
          <cell r="I2246" t="str">
            <v>P</v>
          </cell>
        </row>
        <row r="2247">
          <cell r="A2247" t="str">
            <v>JOTY i CZASOWE</v>
          </cell>
          <cell r="B2247" t="str">
            <v>XJOT</v>
          </cell>
          <cell r="C2247" t="str">
            <v>N</v>
          </cell>
          <cell r="D2247">
            <v>23001.7</v>
          </cell>
          <cell r="E2247" t="str">
            <v>PRZYPIS_MIES_WYK</v>
          </cell>
          <cell r="F2247" t="str">
            <v>WYK_POP</v>
          </cell>
          <cell r="G2247" t="str">
            <v>08</v>
          </cell>
          <cell r="H2247" t="str">
            <v>PKK</v>
          </cell>
          <cell r="I2247" t="str">
            <v>J</v>
          </cell>
        </row>
        <row r="2248">
          <cell r="A2248" t="str">
            <v>JOTY i CZASOWE</v>
          </cell>
          <cell r="B2248" t="str">
            <v>XJOT</v>
          </cell>
          <cell r="C2248" t="str">
            <v>N</v>
          </cell>
          <cell r="D2248">
            <v>5291.2</v>
          </cell>
          <cell r="E2248" t="str">
            <v>PRZYPIS_MIES_WYK</v>
          </cell>
          <cell r="F2248" t="str">
            <v>WYK_POP</v>
          </cell>
          <cell r="G2248" t="str">
            <v>08</v>
          </cell>
          <cell r="H2248" t="str">
            <v>PKK</v>
          </cell>
          <cell r="I2248" t="str">
            <v>P</v>
          </cell>
        </row>
        <row r="2249">
          <cell r="A2249" t="str">
            <v>JOTY i CZASOWE</v>
          </cell>
          <cell r="B2249" t="str">
            <v>XJOT</v>
          </cell>
          <cell r="C2249" t="str">
            <v>N</v>
          </cell>
          <cell r="D2249">
            <v>724801.1</v>
          </cell>
          <cell r="E2249" t="str">
            <v>PRZYPIS_MIES_WYK</v>
          </cell>
          <cell r="F2249" t="str">
            <v>WYK_POP</v>
          </cell>
          <cell r="G2249" t="str">
            <v>08</v>
          </cell>
          <cell r="H2249" t="str">
            <v>POU</v>
          </cell>
          <cell r="I2249" t="str">
            <v>J</v>
          </cell>
        </row>
        <row r="2250">
          <cell r="A2250" t="str">
            <v>JOTY i CZASOWE</v>
          </cell>
          <cell r="B2250" t="str">
            <v>XJOT</v>
          </cell>
          <cell r="C2250" t="str">
            <v>N</v>
          </cell>
          <cell r="D2250">
            <v>28440.9</v>
          </cell>
          <cell r="E2250" t="str">
            <v>PRZYPIS_MIES_WYK</v>
          </cell>
          <cell r="F2250" t="str">
            <v>WYK_POP</v>
          </cell>
          <cell r="G2250" t="str">
            <v>08</v>
          </cell>
          <cell r="H2250" t="str">
            <v>POU</v>
          </cell>
          <cell r="I2250" t="str">
            <v>P</v>
          </cell>
        </row>
        <row r="2251">
          <cell r="A2251" t="str">
            <v>JOTY i CZASOWE</v>
          </cell>
          <cell r="B2251" t="str">
            <v>XJOT</v>
          </cell>
          <cell r="C2251" t="str">
            <v>N</v>
          </cell>
          <cell r="D2251">
            <v>1610503.1</v>
          </cell>
          <cell r="E2251" t="str">
            <v>PRZYPIS_MIES_WYK</v>
          </cell>
          <cell r="F2251" t="str">
            <v>WYK_POP</v>
          </cell>
          <cell r="G2251" t="str">
            <v>08</v>
          </cell>
          <cell r="H2251" t="str">
            <v>PSA</v>
          </cell>
          <cell r="I2251" t="str">
            <v>J</v>
          </cell>
        </row>
        <row r="2252">
          <cell r="A2252" t="str">
            <v>JOTY i CZASOWE</v>
          </cell>
          <cell r="B2252" t="str">
            <v>XJOT</v>
          </cell>
          <cell r="C2252" t="str">
            <v>N</v>
          </cell>
          <cell r="D2252">
            <v>513049.17</v>
          </cell>
          <cell r="E2252" t="str">
            <v>PRZYPIS_MIES_WYK</v>
          </cell>
          <cell r="F2252" t="str">
            <v>WYK_POP</v>
          </cell>
          <cell r="G2252" t="str">
            <v>08</v>
          </cell>
          <cell r="H2252" t="str">
            <v>PSA</v>
          </cell>
          <cell r="I2252" t="str">
            <v>P</v>
          </cell>
        </row>
        <row r="2253">
          <cell r="A2253" t="str">
            <v>JOTY i CZASOWE</v>
          </cell>
          <cell r="B2253" t="str">
            <v>XJOT</v>
          </cell>
          <cell r="C2253" t="str">
            <v>P</v>
          </cell>
          <cell r="D2253">
            <v>31571952.580000006</v>
          </cell>
          <cell r="E2253" t="str">
            <v>PRZYPIS_MIES_WYK</v>
          </cell>
          <cell r="F2253" t="str">
            <v>WYK_POP</v>
          </cell>
          <cell r="G2253" t="str">
            <v>08</v>
          </cell>
          <cell r="H2253" t="str">
            <v>PSA</v>
          </cell>
          <cell r="I2253" t="str">
            <v>P</v>
          </cell>
        </row>
        <row r="2254">
          <cell r="A2254" t="str">
            <v>JOTY i CZASOWE</v>
          </cell>
          <cell r="B2254" t="str">
            <v>XJOT</v>
          </cell>
          <cell r="C2254" t="str">
            <v>N</v>
          </cell>
          <cell r="D2254">
            <v>21200.9</v>
          </cell>
          <cell r="E2254" t="str">
            <v>PRZYPIS_MIES_WYK</v>
          </cell>
          <cell r="F2254" t="str">
            <v>WYK_POP</v>
          </cell>
          <cell r="G2254" t="str">
            <v>09</v>
          </cell>
          <cell r="H2254" t="str">
            <v>PION</v>
          </cell>
          <cell r="I2254" t="str">
            <v>J</v>
          </cell>
        </row>
        <row r="2255">
          <cell r="A2255" t="str">
            <v>JOTY i CZASOWE</v>
          </cell>
          <cell r="B2255" t="str">
            <v>XJOT</v>
          </cell>
          <cell r="C2255" t="str">
            <v>N</v>
          </cell>
          <cell r="D2255">
            <v>54.60000000000011</v>
          </cell>
          <cell r="E2255" t="str">
            <v>PRZYPIS_MIES_WYK</v>
          </cell>
          <cell r="F2255" t="str">
            <v>WYK_POP</v>
          </cell>
          <cell r="G2255" t="str">
            <v>09</v>
          </cell>
          <cell r="H2255" t="str">
            <v>PION</v>
          </cell>
          <cell r="I2255" t="str">
            <v>P</v>
          </cell>
        </row>
        <row r="2256">
          <cell r="A2256" t="str">
            <v>JOTY i CZASOWE</v>
          </cell>
          <cell r="B2256" t="str">
            <v>XJOT</v>
          </cell>
          <cell r="C2256" t="str">
            <v>N</v>
          </cell>
          <cell r="D2256">
            <v>23061.1</v>
          </cell>
          <cell r="E2256" t="str">
            <v>PRZYPIS_MIES_WYK</v>
          </cell>
          <cell r="F2256" t="str">
            <v>WYK_POP</v>
          </cell>
          <cell r="G2256" t="str">
            <v>09</v>
          </cell>
          <cell r="H2256" t="str">
            <v>PKK</v>
          </cell>
          <cell r="I2256" t="str">
            <v>J</v>
          </cell>
        </row>
        <row r="2257">
          <cell r="A2257" t="str">
            <v>JOTY i CZASOWE</v>
          </cell>
          <cell r="B2257" t="str">
            <v>XJOT</v>
          </cell>
          <cell r="C2257" t="str">
            <v>N</v>
          </cell>
          <cell r="D2257">
            <v>3967.5</v>
          </cell>
          <cell r="E2257" t="str">
            <v>PRZYPIS_MIES_WYK</v>
          </cell>
          <cell r="F2257" t="str">
            <v>WYK_POP</v>
          </cell>
          <cell r="G2257" t="str">
            <v>09</v>
          </cell>
          <cell r="H2257" t="str">
            <v>PKK</v>
          </cell>
          <cell r="I2257" t="str">
            <v>P</v>
          </cell>
        </row>
        <row r="2258">
          <cell r="A2258" t="str">
            <v>JOTY i CZASOWE</v>
          </cell>
          <cell r="B2258" t="str">
            <v>XJOT</v>
          </cell>
          <cell r="C2258" t="str">
            <v>N</v>
          </cell>
          <cell r="D2258">
            <v>1140519.96</v>
          </cell>
          <cell r="E2258" t="str">
            <v>PRZYPIS_MIES_WYK</v>
          </cell>
          <cell r="F2258" t="str">
            <v>WYK_POP</v>
          </cell>
          <cell r="G2258" t="str">
            <v>09</v>
          </cell>
          <cell r="H2258" t="str">
            <v>POU</v>
          </cell>
          <cell r="I2258" t="str">
            <v>J</v>
          </cell>
        </row>
        <row r="2259">
          <cell r="A2259" t="str">
            <v>JOTY i CZASOWE</v>
          </cell>
          <cell r="B2259" t="str">
            <v>XJOT</v>
          </cell>
          <cell r="C2259" t="str">
            <v>N</v>
          </cell>
          <cell r="D2259">
            <v>33486.9</v>
          </cell>
          <cell r="E2259" t="str">
            <v>PRZYPIS_MIES_WYK</v>
          </cell>
          <cell r="F2259" t="str">
            <v>WYK_POP</v>
          </cell>
          <cell r="G2259" t="str">
            <v>09</v>
          </cell>
          <cell r="H2259" t="str">
            <v>POU</v>
          </cell>
          <cell r="I2259" t="str">
            <v>P</v>
          </cell>
        </row>
        <row r="2260">
          <cell r="A2260" t="str">
            <v>JOTY i CZASOWE</v>
          </cell>
          <cell r="B2260" t="str">
            <v>XJOT</v>
          </cell>
          <cell r="C2260" t="str">
            <v>N</v>
          </cell>
          <cell r="D2260">
            <v>1441421.1</v>
          </cell>
          <cell r="E2260" t="str">
            <v>PRZYPIS_MIES_WYK</v>
          </cell>
          <cell r="F2260" t="str">
            <v>WYK_POP</v>
          </cell>
          <cell r="G2260" t="str">
            <v>09</v>
          </cell>
          <cell r="H2260" t="str">
            <v>PSA</v>
          </cell>
          <cell r="I2260" t="str">
            <v>J</v>
          </cell>
        </row>
        <row r="2261">
          <cell r="A2261" t="str">
            <v>JOTY i CZASOWE</v>
          </cell>
          <cell r="B2261" t="str">
            <v>XJOT</v>
          </cell>
          <cell r="C2261" t="str">
            <v>N</v>
          </cell>
          <cell r="D2261">
            <v>537944.55</v>
          </cell>
          <cell r="E2261" t="str">
            <v>PRZYPIS_MIES_WYK</v>
          </cell>
          <cell r="F2261" t="str">
            <v>WYK_POP</v>
          </cell>
          <cell r="G2261" t="str">
            <v>09</v>
          </cell>
          <cell r="H2261" t="str">
            <v>PSA</v>
          </cell>
          <cell r="I2261" t="str">
            <v>P</v>
          </cell>
        </row>
        <row r="2262">
          <cell r="A2262" t="str">
            <v>JOTY i CZASOWE</v>
          </cell>
          <cell r="B2262" t="str">
            <v>XJOT</v>
          </cell>
          <cell r="C2262" t="str">
            <v>P</v>
          </cell>
          <cell r="D2262">
            <v>32201917.74999999</v>
          </cell>
          <cell r="E2262" t="str">
            <v>PRZYPIS_MIES_WYK</v>
          </cell>
          <cell r="F2262" t="str">
            <v>WYK_POP</v>
          </cell>
          <cell r="G2262" t="str">
            <v>09</v>
          </cell>
          <cell r="H2262" t="str">
            <v>PSA</v>
          </cell>
          <cell r="I2262" t="str">
            <v>P</v>
          </cell>
        </row>
        <row r="2263">
          <cell r="A2263" t="str">
            <v>JOTY i CZASOWE</v>
          </cell>
          <cell r="B2263" t="str">
            <v>XJOT</v>
          </cell>
          <cell r="C2263" t="str">
            <v>N</v>
          </cell>
          <cell r="D2263">
            <v>637042.0930232552</v>
          </cell>
          <cell r="E2263" t="str">
            <v>SKL_PRZYPIS_WYK</v>
          </cell>
          <cell r="F2263" t="str">
            <v>PLAN</v>
          </cell>
          <cell r="G2263" t="str">
            <v>01</v>
          </cell>
          <cell r="H2263" t="str">
            <v>POU</v>
          </cell>
          <cell r="I2263" t="str">
            <v>J</v>
          </cell>
        </row>
        <row r="2264">
          <cell r="A2264" t="str">
            <v>JOTY i CZASOWE</v>
          </cell>
          <cell r="B2264" t="str">
            <v>XJOT</v>
          </cell>
          <cell r="C2264" t="str">
            <v>N</v>
          </cell>
          <cell r="D2264">
            <v>5135.88</v>
          </cell>
          <cell r="E2264" t="str">
            <v>SKL_PRZYPIS_WYK</v>
          </cell>
          <cell r="F2264" t="str">
            <v>PLAN</v>
          </cell>
          <cell r="G2264" t="str">
            <v>01</v>
          </cell>
          <cell r="H2264" t="str">
            <v>POU</v>
          </cell>
          <cell r="I2264" t="str">
            <v>P</v>
          </cell>
        </row>
        <row r="2265">
          <cell r="A2265" t="str">
            <v>JOTY i CZASOWE</v>
          </cell>
          <cell r="B2265" t="str">
            <v>XJOT</v>
          </cell>
          <cell r="C2265" t="str">
            <v>N</v>
          </cell>
          <cell r="D2265">
            <v>1406223.1410809332</v>
          </cell>
          <cell r="E2265" t="str">
            <v>SKL_PRZYPIS_WYK</v>
          </cell>
          <cell r="F2265" t="str">
            <v>PLAN</v>
          </cell>
          <cell r="G2265" t="str">
            <v>01</v>
          </cell>
          <cell r="H2265" t="str">
            <v>PSA</v>
          </cell>
          <cell r="I2265" t="str">
            <v>J</v>
          </cell>
        </row>
        <row r="2266">
          <cell r="A2266" t="str">
            <v>JOTY i CZASOWE</v>
          </cell>
          <cell r="B2266" t="str">
            <v>XJOT</v>
          </cell>
          <cell r="C2266" t="str">
            <v>N</v>
          </cell>
          <cell r="D2266">
            <v>398187.4667634479</v>
          </cell>
          <cell r="E2266" t="str">
            <v>SKL_PRZYPIS_WYK</v>
          </cell>
          <cell r="F2266" t="str">
            <v>PLAN</v>
          </cell>
          <cell r="G2266" t="str">
            <v>01</v>
          </cell>
          <cell r="H2266" t="str">
            <v>PSA</v>
          </cell>
          <cell r="I2266" t="str">
            <v>P</v>
          </cell>
        </row>
        <row r="2267">
          <cell r="A2267" t="str">
            <v>JOTY i CZASOWE</v>
          </cell>
          <cell r="B2267" t="str">
            <v>XJOT</v>
          </cell>
          <cell r="C2267" t="str">
            <v>P</v>
          </cell>
          <cell r="D2267">
            <v>32428002.814222213</v>
          </cell>
          <cell r="E2267" t="str">
            <v>SKL_PRZYPIS_WYK</v>
          </cell>
          <cell r="F2267" t="str">
            <v>PLAN</v>
          </cell>
          <cell r="G2267" t="str">
            <v>01</v>
          </cell>
          <cell r="H2267" t="str">
            <v>PSA</v>
          </cell>
          <cell r="I2267" t="str">
            <v>P</v>
          </cell>
        </row>
        <row r="2268">
          <cell r="A2268" t="str">
            <v>JOTY i CZASOWE</v>
          </cell>
          <cell r="B2268" t="str">
            <v>XJOT</v>
          </cell>
          <cell r="C2268" t="str">
            <v>N</v>
          </cell>
          <cell r="D2268">
            <v>1370084.4100964253</v>
          </cell>
          <cell r="E2268" t="str">
            <v>SKL_PRZYPIS_WYK</v>
          </cell>
          <cell r="F2268" t="str">
            <v>PLAN</v>
          </cell>
          <cell r="G2268" t="str">
            <v>02</v>
          </cell>
          <cell r="H2268" t="str">
            <v>POU</v>
          </cell>
          <cell r="I2268" t="str">
            <v>J</v>
          </cell>
        </row>
        <row r="2269">
          <cell r="A2269" t="str">
            <v>JOTY i CZASOWE</v>
          </cell>
          <cell r="B2269" t="str">
            <v>XJOT</v>
          </cell>
          <cell r="C2269" t="str">
            <v>N</v>
          </cell>
          <cell r="D2269">
            <v>13953.6</v>
          </cell>
          <cell r="E2269" t="str">
            <v>SKL_PRZYPIS_WYK</v>
          </cell>
          <cell r="F2269" t="str">
            <v>PLAN</v>
          </cell>
          <cell r="G2269" t="str">
            <v>02</v>
          </cell>
          <cell r="H2269" t="str">
            <v>POU</v>
          </cell>
          <cell r="I2269" t="str">
            <v>P</v>
          </cell>
        </row>
        <row r="2270">
          <cell r="A2270" t="str">
            <v>JOTY i CZASOWE</v>
          </cell>
          <cell r="B2270" t="str">
            <v>XJOT</v>
          </cell>
          <cell r="C2270" t="str">
            <v>N</v>
          </cell>
          <cell r="D2270">
            <v>2967461.1965246242</v>
          </cell>
          <cell r="E2270" t="str">
            <v>SKL_PRZYPIS_WYK</v>
          </cell>
          <cell r="F2270" t="str">
            <v>PLAN</v>
          </cell>
          <cell r="G2270" t="str">
            <v>02</v>
          </cell>
          <cell r="H2270" t="str">
            <v>PSA</v>
          </cell>
          <cell r="I2270" t="str">
            <v>J</v>
          </cell>
        </row>
        <row r="2271">
          <cell r="A2271" t="str">
            <v>JOTY i CZASOWE</v>
          </cell>
          <cell r="B2271" t="str">
            <v>XJOT</v>
          </cell>
          <cell r="C2271" t="str">
            <v>N</v>
          </cell>
          <cell r="D2271">
            <v>920399.50664096</v>
          </cell>
          <cell r="E2271" t="str">
            <v>SKL_PRZYPIS_WYK</v>
          </cell>
          <cell r="F2271" t="str">
            <v>PLAN</v>
          </cell>
          <cell r="G2271" t="str">
            <v>02</v>
          </cell>
          <cell r="H2271" t="str">
            <v>PSA</v>
          </cell>
          <cell r="I2271" t="str">
            <v>P</v>
          </cell>
        </row>
        <row r="2272">
          <cell r="A2272" t="str">
            <v>JOTY i CZASOWE</v>
          </cell>
          <cell r="B2272" t="str">
            <v>XJOT</v>
          </cell>
          <cell r="C2272" t="str">
            <v>P</v>
          </cell>
          <cell r="D2272">
            <v>64549117.415777765</v>
          </cell>
          <cell r="E2272" t="str">
            <v>SKL_PRZYPIS_WYK</v>
          </cell>
          <cell r="F2272" t="str">
            <v>PLAN</v>
          </cell>
          <cell r="G2272" t="str">
            <v>02</v>
          </cell>
          <cell r="H2272" t="str">
            <v>PSA</v>
          </cell>
          <cell r="I2272" t="str">
            <v>P</v>
          </cell>
        </row>
        <row r="2273">
          <cell r="A2273" t="str">
            <v>JOTY i CZASOWE</v>
          </cell>
          <cell r="B2273" t="str">
            <v>XJOT</v>
          </cell>
          <cell r="C2273" t="str">
            <v>N</v>
          </cell>
          <cell r="D2273">
            <v>2150397.3229752127</v>
          </cell>
          <cell r="E2273" t="str">
            <v>SKL_PRZYPIS_WYK</v>
          </cell>
          <cell r="F2273" t="str">
            <v>PLAN</v>
          </cell>
          <cell r="G2273" t="str">
            <v>03</v>
          </cell>
          <cell r="H2273" t="str">
            <v>POU</v>
          </cell>
          <cell r="I2273" t="str">
            <v>J</v>
          </cell>
        </row>
        <row r="2274">
          <cell r="A2274" t="str">
            <v>JOTY i CZASOWE</v>
          </cell>
          <cell r="B2274" t="str">
            <v>XJOT</v>
          </cell>
          <cell r="C2274" t="str">
            <v>N</v>
          </cell>
          <cell r="D2274">
            <v>24714.263181818184</v>
          </cell>
          <cell r="E2274" t="str">
            <v>SKL_PRZYPIS_WYK</v>
          </cell>
          <cell r="F2274" t="str">
            <v>PLAN</v>
          </cell>
          <cell r="G2274" t="str">
            <v>03</v>
          </cell>
          <cell r="H2274" t="str">
            <v>POU</v>
          </cell>
          <cell r="I2274" t="str">
            <v>P</v>
          </cell>
        </row>
        <row r="2275">
          <cell r="A2275" t="str">
            <v>JOTY i CZASOWE</v>
          </cell>
          <cell r="B2275" t="str">
            <v>XJOT</v>
          </cell>
          <cell r="C2275" t="str">
            <v>N</v>
          </cell>
          <cell r="D2275">
            <v>4761218.203824252</v>
          </cell>
          <cell r="E2275" t="str">
            <v>SKL_PRZYPIS_WYK</v>
          </cell>
          <cell r="F2275" t="str">
            <v>PLAN</v>
          </cell>
          <cell r="G2275" t="str">
            <v>03</v>
          </cell>
          <cell r="H2275" t="str">
            <v>PSA</v>
          </cell>
          <cell r="I2275" t="str">
            <v>J</v>
          </cell>
        </row>
        <row r="2276">
          <cell r="A2276" t="str">
            <v>JOTY i CZASOWE</v>
          </cell>
          <cell r="B2276" t="str">
            <v>XJOT</v>
          </cell>
          <cell r="C2276" t="str">
            <v>N</v>
          </cell>
          <cell r="D2276">
            <v>1616164.6927466006</v>
          </cell>
          <cell r="E2276" t="str">
            <v>SKL_PRZYPIS_WYK</v>
          </cell>
          <cell r="F2276" t="str">
            <v>PLAN</v>
          </cell>
          <cell r="G2276" t="str">
            <v>03</v>
          </cell>
          <cell r="H2276" t="str">
            <v>PSA</v>
          </cell>
          <cell r="I2276" t="str">
            <v>P</v>
          </cell>
        </row>
        <row r="2277">
          <cell r="A2277" t="str">
            <v>JOTY i CZASOWE</v>
          </cell>
          <cell r="B2277" t="str">
            <v>XJOT</v>
          </cell>
          <cell r="C2277" t="str">
            <v>P</v>
          </cell>
          <cell r="D2277">
            <v>97051395.50466666</v>
          </cell>
          <cell r="E2277" t="str">
            <v>SKL_PRZYPIS_WYK</v>
          </cell>
          <cell r="F2277" t="str">
            <v>PLAN</v>
          </cell>
          <cell r="G2277" t="str">
            <v>03</v>
          </cell>
          <cell r="H2277" t="str">
            <v>PSA</v>
          </cell>
          <cell r="I2277" t="str">
            <v>P</v>
          </cell>
        </row>
        <row r="2278">
          <cell r="A2278" t="str">
            <v>JOTY i CZASOWE</v>
          </cell>
          <cell r="B2278" t="str">
            <v>XJOT</v>
          </cell>
          <cell r="C2278" t="str">
            <v>N</v>
          </cell>
          <cell r="D2278">
            <v>2948171.011499802</v>
          </cell>
          <cell r="E2278" t="str">
            <v>SKL_PRZYPIS_WYK</v>
          </cell>
          <cell r="F2278" t="str">
            <v>PLAN</v>
          </cell>
          <cell r="G2278" t="str">
            <v>04</v>
          </cell>
          <cell r="H2278" t="str">
            <v>POU</v>
          </cell>
          <cell r="I2278" t="str">
            <v>J</v>
          </cell>
        </row>
        <row r="2279">
          <cell r="A2279" t="str">
            <v>JOTY i CZASOWE</v>
          </cell>
          <cell r="B2279" t="str">
            <v>XJOT</v>
          </cell>
          <cell r="C2279" t="str">
            <v>N</v>
          </cell>
          <cell r="D2279">
            <v>38007.64160287082</v>
          </cell>
          <cell r="E2279" t="str">
            <v>SKL_PRZYPIS_WYK</v>
          </cell>
          <cell r="F2279" t="str">
            <v>PLAN</v>
          </cell>
          <cell r="G2279" t="str">
            <v>04</v>
          </cell>
          <cell r="H2279" t="str">
            <v>POU</v>
          </cell>
          <cell r="I2279" t="str">
            <v>P</v>
          </cell>
        </row>
        <row r="2280">
          <cell r="A2280" t="str">
            <v>JOTY i CZASOWE</v>
          </cell>
          <cell r="B2280" t="str">
            <v>XJOT</v>
          </cell>
          <cell r="C2280" t="str">
            <v>N</v>
          </cell>
          <cell r="D2280">
            <v>6826732.835948526</v>
          </cell>
          <cell r="E2280" t="str">
            <v>SKL_PRZYPIS_WYK</v>
          </cell>
          <cell r="F2280" t="str">
            <v>PLAN</v>
          </cell>
          <cell r="G2280" t="str">
            <v>04</v>
          </cell>
          <cell r="H2280" t="str">
            <v>PSA</v>
          </cell>
          <cell r="I2280" t="str">
            <v>J</v>
          </cell>
        </row>
        <row r="2281">
          <cell r="A2281" t="str">
            <v>JOTY i CZASOWE</v>
          </cell>
          <cell r="B2281" t="str">
            <v>XJOT</v>
          </cell>
          <cell r="C2281" t="str">
            <v>N</v>
          </cell>
          <cell r="D2281">
            <v>2385545.13374687</v>
          </cell>
          <cell r="E2281" t="str">
            <v>SKL_PRZYPIS_WYK</v>
          </cell>
          <cell r="F2281" t="str">
            <v>PLAN</v>
          </cell>
          <cell r="G2281" t="str">
            <v>04</v>
          </cell>
          <cell r="H2281" t="str">
            <v>PSA</v>
          </cell>
          <cell r="I2281" t="str">
            <v>P</v>
          </cell>
        </row>
        <row r="2282">
          <cell r="A2282" t="str">
            <v>JOTY i CZASOWE</v>
          </cell>
          <cell r="B2282" t="str">
            <v>XJOT</v>
          </cell>
          <cell r="C2282" t="str">
            <v>P</v>
          </cell>
          <cell r="D2282">
            <v>128607000.88088888</v>
          </cell>
          <cell r="E2282" t="str">
            <v>SKL_PRZYPIS_WYK</v>
          </cell>
          <cell r="F2282" t="str">
            <v>PLAN</v>
          </cell>
          <cell r="G2282" t="str">
            <v>04</v>
          </cell>
          <cell r="H2282" t="str">
            <v>PSA</v>
          </cell>
          <cell r="I2282" t="str">
            <v>P</v>
          </cell>
        </row>
        <row r="2283">
          <cell r="A2283" t="str">
            <v>JOTY i CZASOWE</v>
          </cell>
          <cell r="B2283" t="str">
            <v>XJOT</v>
          </cell>
          <cell r="C2283" t="str">
            <v>N</v>
          </cell>
          <cell r="D2283">
            <v>3736321.227716018</v>
          </cell>
          <cell r="E2283" t="str">
            <v>SKL_PRZYPIS_WYK</v>
          </cell>
          <cell r="F2283" t="str">
            <v>PLAN</v>
          </cell>
          <cell r="G2283" t="str">
            <v>05</v>
          </cell>
          <cell r="H2283" t="str">
            <v>POU</v>
          </cell>
          <cell r="I2283" t="str">
            <v>J</v>
          </cell>
        </row>
        <row r="2284">
          <cell r="A2284" t="str">
            <v>JOTY i CZASOWE</v>
          </cell>
          <cell r="B2284" t="str">
            <v>XJOT</v>
          </cell>
          <cell r="C2284" t="str">
            <v>N</v>
          </cell>
          <cell r="D2284">
            <v>54537.90660287082</v>
          </cell>
          <cell r="E2284" t="str">
            <v>SKL_PRZYPIS_WYK</v>
          </cell>
          <cell r="F2284" t="str">
            <v>PLAN</v>
          </cell>
          <cell r="G2284" t="str">
            <v>05</v>
          </cell>
          <cell r="H2284" t="str">
            <v>POU</v>
          </cell>
          <cell r="I2284" t="str">
            <v>P</v>
          </cell>
        </row>
        <row r="2285">
          <cell r="A2285" t="str">
            <v>JOTY i CZASOWE</v>
          </cell>
          <cell r="B2285" t="str">
            <v>XJOT</v>
          </cell>
          <cell r="C2285" t="str">
            <v>N</v>
          </cell>
          <cell r="D2285">
            <v>9024018.670803562</v>
          </cell>
          <cell r="E2285" t="str">
            <v>SKL_PRZYPIS_WYK</v>
          </cell>
          <cell r="F2285" t="str">
            <v>PLAN</v>
          </cell>
          <cell r="G2285" t="str">
            <v>05</v>
          </cell>
          <cell r="H2285" t="str">
            <v>PSA</v>
          </cell>
          <cell r="I2285" t="str">
            <v>J</v>
          </cell>
        </row>
        <row r="2286">
          <cell r="A2286" t="str">
            <v>JOTY i CZASOWE</v>
          </cell>
          <cell r="B2286" t="str">
            <v>XJOT</v>
          </cell>
          <cell r="C2286" t="str">
            <v>N</v>
          </cell>
          <cell r="D2286">
            <v>3290520.024660179</v>
          </cell>
          <cell r="E2286" t="str">
            <v>SKL_PRZYPIS_WYK</v>
          </cell>
          <cell r="F2286" t="str">
            <v>PLAN</v>
          </cell>
          <cell r="G2286" t="str">
            <v>05</v>
          </cell>
          <cell r="H2286" t="str">
            <v>PSA</v>
          </cell>
          <cell r="I2286" t="str">
            <v>P</v>
          </cell>
        </row>
        <row r="2287">
          <cell r="A2287" t="str">
            <v>JOTY i CZASOWE</v>
          </cell>
          <cell r="B2287" t="str">
            <v>XJOT</v>
          </cell>
          <cell r="C2287" t="str">
            <v>P</v>
          </cell>
          <cell r="D2287">
            <v>160491852.14444444</v>
          </cell>
          <cell r="E2287" t="str">
            <v>SKL_PRZYPIS_WYK</v>
          </cell>
          <cell r="F2287" t="str">
            <v>PLAN</v>
          </cell>
          <cell r="G2287" t="str">
            <v>05</v>
          </cell>
          <cell r="H2287" t="str">
            <v>PSA</v>
          </cell>
          <cell r="I2287" t="str">
            <v>P</v>
          </cell>
        </row>
        <row r="2288">
          <cell r="A2288" t="str">
            <v>JOTY i CZASOWE</v>
          </cell>
          <cell r="B2288" t="str">
            <v>XJOT</v>
          </cell>
          <cell r="C2288" t="str">
            <v>N</v>
          </cell>
          <cell r="D2288">
            <v>4533626.76053455</v>
          </cell>
          <cell r="E2288" t="str">
            <v>SKL_PRZYPIS_WYK</v>
          </cell>
          <cell r="F2288" t="str">
            <v>PLAN</v>
          </cell>
          <cell r="G2288" t="str">
            <v>06</v>
          </cell>
          <cell r="H2288" t="str">
            <v>POU</v>
          </cell>
          <cell r="I2288" t="str">
            <v>J</v>
          </cell>
        </row>
        <row r="2289">
          <cell r="A2289" t="str">
            <v>JOTY i CZASOWE</v>
          </cell>
          <cell r="B2289" t="str">
            <v>XJOT</v>
          </cell>
          <cell r="C2289" t="str">
            <v>N</v>
          </cell>
          <cell r="D2289">
            <v>70052.19088858512</v>
          </cell>
          <cell r="E2289" t="str">
            <v>SKL_PRZYPIS_WYK</v>
          </cell>
          <cell r="F2289" t="str">
            <v>PLAN</v>
          </cell>
          <cell r="G2289" t="str">
            <v>06</v>
          </cell>
          <cell r="H2289" t="str">
            <v>POU</v>
          </cell>
          <cell r="I2289" t="str">
            <v>P</v>
          </cell>
        </row>
        <row r="2290">
          <cell r="A2290" t="str">
            <v>JOTY i CZASOWE</v>
          </cell>
          <cell r="B2290" t="str">
            <v>XJOT</v>
          </cell>
          <cell r="C2290" t="str">
            <v>N</v>
          </cell>
          <cell r="D2290">
            <v>11181448.634114463</v>
          </cell>
          <cell r="E2290" t="str">
            <v>SKL_PRZYPIS_WYK</v>
          </cell>
          <cell r="F2290" t="str">
            <v>PLAN</v>
          </cell>
          <cell r="G2290" t="str">
            <v>06</v>
          </cell>
          <cell r="H2290" t="str">
            <v>PSA</v>
          </cell>
          <cell r="I2290" t="str">
            <v>J</v>
          </cell>
        </row>
        <row r="2291">
          <cell r="A2291" t="str">
            <v>JOTY i CZASOWE</v>
          </cell>
          <cell r="B2291" t="str">
            <v>XJOT</v>
          </cell>
          <cell r="C2291" t="str">
            <v>N</v>
          </cell>
          <cell r="D2291">
            <v>4163470.8559023915</v>
          </cell>
          <cell r="E2291" t="str">
            <v>SKL_PRZYPIS_WYK</v>
          </cell>
          <cell r="F2291" t="str">
            <v>PLAN</v>
          </cell>
          <cell r="G2291" t="str">
            <v>06</v>
          </cell>
          <cell r="H2291" t="str">
            <v>PSA</v>
          </cell>
          <cell r="I2291" t="str">
            <v>P</v>
          </cell>
        </row>
        <row r="2292">
          <cell r="A2292" t="str">
            <v>JOTY i CZASOWE</v>
          </cell>
          <cell r="B2292" t="str">
            <v>XJOT</v>
          </cell>
          <cell r="C2292" t="str">
            <v>P</v>
          </cell>
          <cell r="D2292">
            <v>191985894.99533334</v>
          </cell>
          <cell r="E2292" t="str">
            <v>SKL_PRZYPIS_WYK</v>
          </cell>
          <cell r="F2292" t="str">
            <v>PLAN</v>
          </cell>
          <cell r="G2292" t="str">
            <v>06</v>
          </cell>
          <cell r="H2292" t="str">
            <v>PSA</v>
          </cell>
          <cell r="I2292" t="str">
            <v>P</v>
          </cell>
        </row>
        <row r="2293">
          <cell r="A2293" t="str">
            <v>JOTY i CZASOWE</v>
          </cell>
          <cell r="B2293" t="str">
            <v>XJOT</v>
          </cell>
          <cell r="C2293" t="str">
            <v>N</v>
          </cell>
          <cell r="D2293">
            <v>5381779.050152035</v>
          </cell>
          <cell r="E2293" t="str">
            <v>SKL_PRZYPIS_WYK</v>
          </cell>
          <cell r="F2293" t="str">
            <v>PLAN</v>
          </cell>
          <cell r="G2293" t="str">
            <v>07</v>
          </cell>
          <cell r="H2293" t="str">
            <v>POU</v>
          </cell>
          <cell r="I2293" t="str">
            <v>J</v>
          </cell>
        </row>
        <row r="2294">
          <cell r="A2294" t="str">
            <v>JOTY i CZASOWE</v>
          </cell>
          <cell r="B2294" t="str">
            <v>XJOT</v>
          </cell>
          <cell r="C2294" t="str">
            <v>N</v>
          </cell>
          <cell r="D2294">
            <v>91339.04783302956</v>
          </cell>
          <cell r="E2294" t="str">
            <v>SKL_PRZYPIS_WYK</v>
          </cell>
          <cell r="F2294" t="str">
            <v>PLAN</v>
          </cell>
          <cell r="G2294" t="str">
            <v>07</v>
          </cell>
          <cell r="H2294" t="str">
            <v>POU</v>
          </cell>
          <cell r="I2294" t="str">
            <v>P</v>
          </cell>
        </row>
        <row r="2295">
          <cell r="A2295" t="str">
            <v>JOTY i CZASOWE</v>
          </cell>
          <cell r="B2295" t="str">
            <v>XJOT</v>
          </cell>
          <cell r="C2295" t="str">
            <v>N</v>
          </cell>
          <cell r="D2295">
            <v>13131106.07206475</v>
          </cell>
          <cell r="E2295" t="str">
            <v>SKL_PRZYPIS_WYK</v>
          </cell>
          <cell r="F2295" t="str">
            <v>PLAN</v>
          </cell>
          <cell r="G2295" t="str">
            <v>07</v>
          </cell>
          <cell r="H2295" t="str">
            <v>PSA</v>
          </cell>
          <cell r="I2295" t="str">
            <v>J</v>
          </cell>
        </row>
        <row r="2296">
          <cell r="A2296" t="str">
            <v>JOTY i CZASOWE</v>
          </cell>
          <cell r="B2296" t="str">
            <v>XJOT</v>
          </cell>
          <cell r="C2296" t="str">
            <v>N</v>
          </cell>
          <cell r="D2296">
            <v>4974706.521400362</v>
          </cell>
          <cell r="E2296" t="str">
            <v>SKL_PRZYPIS_WYK</v>
          </cell>
          <cell r="F2296" t="str">
            <v>PLAN</v>
          </cell>
          <cell r="G2296" t="str">
            <v>07</v>
          </cell>
          <cell r="H2296" t="str">
            <v>PSA</v>
          </cell>
          <cell r="I2296" t="str">
            <v>P</v>
          </cell>
        </row>
        <row r="2297">
          <cell r="A2297" t="str">
            <v>JOTY i CZASOWE</v>
          </cell>
          <cell r="B2297" t="str">
            <v>XJOT</v>
          </cell>
          <cell r="C2297" t="str">
            <v>P</v>
          </cell>
          <cell r="D2297">
            <v>223580984.53355557</v>
          </cell>
          <cell r="E2297" t="str">
            <v>SKL_PRZYPIS_WYK</v>
          </cell>
          <cell r="F2297" t="str">
            <v>PLAN</v>
          </cell>
          <cell r="G2297" t="str">
            <v>07</v>
          </cell>
          <cell r="H2297" t="str">
            <v>PSA</v>
          </cell>
          <cell r="I2297" t="str">
            <v>P</v>
          </cell>
        </row>
        <row r="2298">
          <cell r="A2298" t="str">
            <v>JOTY i CZASOWE</v>
          </cell>
          <cell r="B2298" t="str">
            <v>XJOT</v>
          </cell>
          <cell r="C2298" t="str">
            <v>N</v>
          </cell>
          <cell r="D2298">
            <v>6208532.131233116</v>
          </cell>
          <cell r="E2298" t="str">
            <v>SKL_PRZYPIS_WYK</v>
          </cell>
          <cell r="F2298" t="str">
            <v>PLAN</v>
          </cell>
          <cell r="G2298" t="str">
            <v>08</v>
          </cell>
          <cell r="H2298" t="str">
            <v>POU</v>
          </cell>
          <cell r="I2298" t="str">
            <v>J</v>
          </cell>
        </row>
        <row r="2299">
          <cell r="A2299" t="str">
            <v>JOTY i CZASOWE</v>
          </cell>
          <cell r="B2299" t="str">
            <v>XJOT</v>
          </cell>
          <cell r="C2299" t="str">
            <v>N</v>
          </cell>
          <cell r="D2299">
            <v>112657.15908302956</v>
          </cell>
          <cell r="E2299" t="str">
            <v>SKL_PRZYPIS_WYK</v>
          </cell>
          <cell r="F2299" t="str">
            <v>PLAN</v>
          </cell>
          <cell r="G2299" t="str">
            <v>08</v>
          </cell>
          <cell r="H2299" t="str">
            <v>POU</v>
          </cell>
          <cell r="I2299" t="str">
            <v>P</v>
          </cell>
        </row>
        <row r="2300">
          <cell r="A2300" t="str">
            <v>JOTY i CZASOWE</v>
          </cell>
          <cell r="B2300" t="str">
            <v>XJOT</v>
          </cell>
          <cell r="C2300" t="str">
            <v>N</v>
          </cell>
          <cell r="D2300">
            <v>15140508.734155117</v>
          </cell>
          <cell r="E2300" t="str">
            <v>SKL_PRZYPIS_WYK</v>
          </cell>
          <cell r="F2300" t="str">
            <v>PLAN</v>
          </cell>
          <cell r="G2300" t="str">
            <v>08</v>
          </cell>
          <cell r="H2300" t="str">
            <v>PSA</v>
          </cell>
          <cell r="I2300" t="str">
            <v>J</v>
          </cell>
        </row>
        <row r="2301">
          <cell r="A2301" t="str">
            <v>JOTY i CZASOWE</v>
          </cell>
          <cell r="B2301" t="str">
            <v>XJOT</v>
          </cell>
          <cell r="C2301" t="str">
            <v>N</v>
          </cell>
          <cell r="D2301">
            <v>5902519.643532857</v>
          </cell>
          <cell r="E2301" t="str">
            <v>SKL_PRZYPIS_WYK</v>
          </cell>
          <cell r="F2301" t="str">
            <v>PLAN</v>
          </cell>
          <cell r="G2301" t="str">
            <v>08</v>
          </cell>
          <cell r="H2301" t="str">
            <v>PSA</v>
          </cell>
          <cell r="I2301" t="str">
            <v>P</v>
          </cell>
        </row>
        <row r="2302">
          <cell r="A2302" t="str">
            <v>JOTY i CZASOWE</v>
          </cell>
          <cell r="B2302" t="str">
            <v>XJOT</v>
          </cell>
          <cell r="C2302" t="str">
            <v>P</v>
          </cell>
          <cell r="D2302">
            <v>254914035.05911115</v>
          </cell>
          <cell r="E2302" t="str">
            <v>SKL_PRZYPIS_WYK</v>
          </cell>
          <cell r="F2302" t="str">
            <v>PLAN</v>
          </cell>
          <cell r="G2302" t="str">
            <v>08</v>
          </cell>
          <cell r="H2302" t="str">
            <v>PSA</v>
          </cell>
          <cell r="I2302" t="str">
            <v>P</v>
          </cell>
        </row>
        <row r="2303">
          <cell r="A2303" t="str">
            <v>JOTY i CZASOWE</v>
          </cell>
          <cell r="B2303" t="str">
            <v>XJOT</v>
          </cell>
          <cell r="C2303" t="str">
            <v>N</v>
          </cell>
          <cell r="D2303">
            <v>7066093.121194504</v>
          </cell>
          <cell r="E2303" t="str">
            <v>SKL_PRZYPIS_WYK</v>
          </cell>
          <cell r="F2303" t="str">
            <v>PLAN</v>
          </cell>
          <cell r="G2303" t="str">
            <v>09</v>
          </cell>
          <cell r="H2303" t="str">
            <v>POU</v>
          </cell>
          <cell r="I2303" t="str">
            <v>J</v>
          </cell>
        </row>
        <row r="2304">
          <cell r="A2304" t="str">
            <v>JOTY i CZASOWE</v>
          </cell>
          <cell r="B2304" t="str">
            <v>XJOT</v>
          </cell>
          <cell r="C2304" t="str">
            <v>N</v>
          </cell>
          <cell r="D2304">
            <v>134434.31826670305</v>
          </cell>
          <cell r="E2304" t="str">
            <v>SKL_PRZYPIS_WYK</v>
          </cell>
          <cell r="F2304" t="str">
            <v>PLAN</v>
          </cell>
          <cell r="G2304" t="str">
            <v>09</v>
          </cell>
          <cell r="H2304" t="str">
            <v>POU</v>
          </cell>
          <cell r="I2304" t="str">
            <v>P</v>
          </cell>
        </row>
        <row r="2305">
          <cell r="A2305" t="str">
            <v>JOTY i CZASOWE</v>
          </cell>
          <cell r="B2305" t="str">
            <v>XJOT</v>
          </cell>
          <cell r="C2305" t="str">
            <v>N</v>
          </cell>
          <cell r="D2305">
            <v>17438871.182152376</v>
          </cell>
          <cell r="E2305" t="str">
            <v>SKL_PRZYPIS_WYK</v>
          </cell>
          <cell r="F2305" t="str">
            <v>PLAN</v>
          </cell>
          <cell r="G2305" t="str">
            <v>09</v>
          </cell>
          <cell r="H2305" t="str">
            <v>PSA</v>
          </cell>
          <cell r="I2305" t="str">
            <v>J</v>
          </cell>
        </row>
        <row r="2306">
          <cell r="A2306" t="str">
            <v>JOTY i CZASOWE</v>
          </cell>
          <cell r="B2306" t="str">
            <v>XJOT</v>
          </cell>
          <cell r="C2306" t="str">
            <v>N</v>
          </cell>
          <cell r="D2306">
            <v>7017840.348450512</v>
          </cell>
          <cell r="E2306" t="str">
            <v>SKL_PRZYPIS_WYK</v>
          </cell>
          <cell r="F2306" t="str">
            <v>PLAN</v>
          </cell>
          <cell r="G2306" t="str">
            <v>09</v>
          </cell>
          <cell r="H2306" t="str">
            <v>PSA</v>
          </cell>
          <cell r="I2306" t="str">
            <v>P</v>
          </cell>
        </row>
        <row r="2307">
          <cell r="A2307" t="str">
            <v>JOTY i CZASOWE</v>
          </cell>
          <cell r="B2307" t="str">
            <v>XJOT</v>
          </cell>
          <cell r="C2307" t="str">
            <v>P</v>
          </cell>
          <cell r="D2307">
            <v>286229934.97200006</v>
          </cell>
          <cell r="E2307" t="str">
            <v>SKL_PRZYPIS_WYK</v>
          </cell>
          <cell r="F2307" t="str">
            <v>PLAN</v>
          </cell>
          <cell r="G2307" t="str">
            <v>09</v>
          </cell>
          <cell r="H2307" t="str">
            <v>PSA</v>
          </cell>
          <cell r="I2307" t="str">
            <v>P</v>
          </cell>
        </row>
        <row r="2308">
          <cell r="A2308" t="str">
            <v>JOTY i CZASOWE</v>
          </cell>
          <cell r="B2308" t="str">
            <v>XJOT</v>
          </cell>
          <cell r="C2308" t="str">
            <v>N</v>
          </cell>
          <cell r="D2308">
            <v>7869683.963703215</v>
          </cell>
          <cell r="E2308" t="str">
            <v>SKL_PRZYPIS_WYK</v>
          </cell>
          <cell r="F2308" t="str">
            <v>PLAN</v>
          </cell>
          <cell r="G2308" t="str">
            <v>10</v>
          </cell>
          <cell r="H2308" t="str">
            <v>POU</v>
          </cell>
          <cell r="I2308" t="str">
            <v>J</v>
          </cell>
        </row>
        <row r="2309">
          <cell r="A2309" t="str">
            <v>JOTY i CZASOWE</v>
          </cell>
          <cell r="B2309" t="str">
            <v>XJOT</v>
          </cell>
          <cell r="C2309" t="str">
            <v>N</v>
          </cell>
          <cell r="D2309">
            <v>162346.52937781415</v>
          </cell>
          <cell r="E2309" t="str">
            <v>SKL_PRZYPIS_WYK</v>
          </cell>
          <cell r="F2309" t="str">
            <v>PLAN</v>
          </cell>
          <cell r="G2309" t="str">
            <v>10</v>
          </cell>
          <cell r="H2309" t="str">
            <v>POU</v>
          </cell>
          <cell r="I2309" t="str">
            <v>P</v>
          </cell>
        </row>
        <row r="2310">
          <cell r="A2310" t="str">
            <v>JOTY i CZASOWE</v>
          </cell>
          <cell r="B2310" t="str">
            <v>XJOT</v>
          </cell>
          <cell r="C2310" t="str">
            <v>N</v>
          </cell>
          <cell r="D2310">
            <v>19809175.929370135</v>
          </cell>
          <cell r="E2310" t="str">
            <v>SKL_PRZYPIS_WYK</v>
          </cell>
          <cell r="F2310" t="str">
            <v>PLAN</v>
          </cell>
          <cell r="G2310" t="str">
            <v>10</v>
          </cell>
          <cell r="H2310" t="str">
            <v>PSA</v>
          </cell>
          <cell r="I2310" t="str">
            <v>J</v>
          </cell>
        </row>
        <row r="2311">
          <cell r="A2311" t="str">
            <v>JOTY i CZASOWE</v>
          </cell>
          <cell r="B2311" t="str">
            <v>XJOT</v>
          </cell>
          <cell r="C2311" t="str">
            <v>N</v>
          </cell>
          <cell r="D2311">
            <v>8130230.3369755875</v>
          </cell>
          <cell r="E2311" t="str">
            <v>SKL_PRZYPIS_WYK</v>
          </cell>
          <cell r="F2311" t="str">
            <v>PLAN</v>
          </cell>
          <cell r="G2311" t="str">
            <v>10</v>
          </cell>
          <cell r="H2311" t="str">
            <v>PSA</v>
          </cell>
          <cell r="I2311" t="str">
            <v>P</v>
          </cell>
        </row>
        <row r="2312">
          <cell r="A2312" t="str">
            <v>JOTY i CZASOWE</v>
          </cell>
          <cell r="B2312" t="str">
            <v>XJOT</v>
          </cell>
          <cell r="C2312" t="str">
            <v>P</v>
          </cell>
          <cell r="D2312">
            <v>317502520.5722223</v>
          </cell>
          <cell r="E2312" t="str">
            <v>SKL_PRZYPIS_WYK</v>
          </cell>
          <cell r="F2312" t="str">
            <v>PLAN</v>
          </cell>
          <cell r="G2312" t="str">
            <v>10</v>
          </cell>
          <cell r="H2312" t="str">
            <v>PSA</v>
          </cell>
          <cell r="I2312" t="str">
            <v>P</v>
          </cell>
        </row>
        <row r="2313">
          <cell r="A2313" t="str">
            <v>JOTY i CZASOWE</v>
          </cell>
          <cell r="B2313" t="str">
            <v>XJOT</v>
          </cell>
          <cell r="C2313" t="str">
            <v>N</v>
          </cell>
          <cell r="D2313">
            <v>8661388.042406917</v>
          </cell>
          <cell r="E2313" t="str">
            <v>SKL_PRZYPIS_WYK</v>
          </cell>
          <cell r="F2313" t="str">
            <v>PLAN</v>
          </cell>
          <cell r="G2313" t="str">
            <v>11</v>
          </cell>
          <cell r="H2313" t="str">
            <v>POU</v>
          </cell>
          <cell r="I2313" t="str">
            <v>J</v>
          </cell>
        </row>
        <row r="2314">
          <cell r="A2314" t="str">
            <v>JOTY i CZASOWE</v>
          </cell>
          <cell r="B2314" t="str">
            <v>XJOT</v>
          </cell>
          <cell r="C2314" t="str">
            <v>N</v>
          </cell>
          <cell r="D2314">
            <v>190126.45625281415</v>
          </cell>
          <cell r="E2314" t="str">
            <v>SKL_PRZYPIS_WYK</v>
          </cell>
          <cell r="F2314" t="str">
            <v>PLAN</v>
          </cell>
          <cell r="G2314" t="str">
            <v>11</v>
          </cell>
          <cell r="H2314" t="str">
            <v>POU</v>
          </cell>
          <cell r="I2314" t="str">
            <v>P</v>
          </cell>
        </row>
        <row r="2315">
          <cell r="A2315" t="str">
            <v>JOTY i CZASOWE</v>
          </cell>
          <cell r="B2315" t="str">
            <v>XJOT</v>
          </cell>
          <cell r="C2315" t="str">
            <v>N</v>
          </cell>
          <cell r="D2315">
            <v>22237980.676587895</v>
          </cell>
          <cell r="E2315" t="str">
            <v>SKL_PRZYPIS_WYK</v>
          </cell>
          <cell r="F2315" t="str">
            <v>PLAN</v>
          </cell>
          <cell r="G2315" t="str">
            <v>11</v>
          </cell>
          <cell r="H2315" t="str">
            <v>PSA</v>
          </cell>
          <cell r="I2315" t="str">
            <v>J</v>
          </cell>
        </row>
        <row r="2316">
          <cell r="A2316" t="str">
            <v>JOTY i CZASOWE</v>
          </cell>
          <cell r="B2316" t="str">
            <v>XJOT</v>
          </cell>
          <cell r="C2316" t="str">
            <v>N</v>
          </cell>
          <cell r="D2316">
            <v>9297981.525500663</v>
          </cell>
          <cell r="E2316" t="str">
            <v>SKL_PRZYPIS_WYK</v>
          </cell>
          <cell r="F2316" t="str">
            <v>PLAN</v>
          </cell>
          <cell r="G2316" t="str">
            <v>11</v>
          </cell>
          <cell r="H2316" t="str">
            <v>PSA</v>
          </cell>
          <cell r="I2316" t="str">
            <v>P</v>
          </cell>
        </row>
        <row r="2317">
          <cell r="A2317" t="str">
            <v>JOTY i CZASOWE</v>
          </cell>
          <cell r="B2317" t="str">
            <v>XJOT</v>
          </cell>
          <cell r="C2317" t="str">
            <v>P</v>
          </cell>
          <cell r="D2317">
            <v>348735140.2597779</v>
          </cell>
          <cell r="E2317" t="str">
            <v>SKL_PRZYPIS_WYK</v>
          </cell>
          <cell r="F2317" t="str">
            <v>PLAN</v>
          </cell>
          <cell r="G2317" t="str">
            <v>11</v>
          </cell>
          <cell r="H2317" t="str">
            <v>PSA</v>
          </cell>
          <cell r="I2317" t="str">
            <v>P</v>
          </cell>
        </row>
        <row r="2318">
          <cell r="A2318" t="str">
            <v>JOTY i CZASOWE</v>
          </cell>
          <cell r="B2318" t="str">
            <v>XJOT</v>
          </cell>
          <cell r="C2318" t="str">
            <v>N</v>
          </cell>
          <cell r="D2318">
            <v>9508827.186227141</v>
          </cell>
          <cell r="E2318" t="str">
            <v>SKL_PRZYPIS_WYK</v>
          </cell>
          <cell r="F2318" t="str">
            <v>PLAN</v>
          </cell>
          <cell r="G2318" t="str">
            <v>12</v>
          </cell>
          <cell r="H2318" t="str">
            <v>POU</v>
          </cell>
          <cell r="I2318" t="str">
            <v>J</v>
          </cell>
        </row>
        <row r="2319">
          <cell r="A2319" t="str">
            <v>JOTY i CZASOWE</v>
          </cell>
          <cell r="B2319" t="str">
            <v>XJOT</v>
          </cell>
          <cell r="C2319" t="str">
            <v>N</v>
          </cell>
          <cell r="D2319">
            <v>217618.492987508</v>
          </cell>
          <cell r="E2319" t="str">
            <v>SKL_PRZYPIS_WYK</v>
          </cell>
          <cell r="F2319" t="str">
            <v>PLAN</v>
          </cell>
          <cell r="G2319" t="str">
            <v>12</v>
          </cell>
          <cell r="H2319" t="str">
            <v>POU</v>
          </cell>
          <cell r="I2319" t="str">
            <v>P</v>
          </cell>
        </row>
        <row r="2320">
          <cell r="A2320" t="str">
            <v>JOTY i CZASOWE</v>
          </cell>
          <cell r="B2320" t="str">
            <v>XJOT</v>
          </cell>
          <cell r="C2320" t="str">
            <v>N</v>
          </cell>
          <cell r="D2320">
            <v>24268834.620762717</v>
          </cell>
          <cell r="E2320" t="str">
            <v>SKL_PRZYPIS_WYK</v>
          </cell>
          <cell r="F2320" t="str">
            <v>PLAN</v>
          </cell>
          <cell r="G2320" t="str">
            <v>12</v>
          </cell>
          <cell r="H2320" t="str">
            <v>PSA</v>
          </cell>
          <cell r="I2320" t="str">
            <v>J</v>
          </cell>
        </row>
        <row r="2321">
          <cell r="A2321" t="str">
            <v>JOTY i CZASOWE</v>
          </cell>
          <cell r="B2321" t="str">
            <v>XJOT</v>
          </cell>
          <cell r="C2321" t="str">
            <v>N</v>
          </cell>
          <cell r="D2321">
            <v>10374346.510514745</v>
          </cell>
          <cell r="E2321" t="str">
            <v>SKL_PRZYPIS_WYK</v>
          </cell>
          <cell r="F2321" t="str">
            <v>PLAN</v>
          </cell>
          <cell r="G2321" t="str">
            <v>12</v>
          </cell>
          <cell r="H2321" t="str">
            <v>PSA</v>
          </cell>
          <cell r="I2321" t="str">
            <v>P</v>
          </cell>
        </row>
        <row r="2322">
          <cell r="A2322" t="str">
            <v>JOTY i CZASOWE</v>
          </cell>
          <cell r="B2322" t="str">
            <v>XJOT</v>
          </cell>
          <cell r="C2322" t="str">
            <v>P</v>
          </cell>
          <cell r="D2322">
            <v>381504300.3211426</v>
          </cell>
          <cell r="E2322" t="str">
            <v>SKL_PRZYPIS_WYK</v>
          </cell>
          <cell r="F2322" t="str">
            <v>PLAN</v>
          </cell>
          <cell r="G2322" t="str">
            <v>12</v>
          </cell>
          <cell r="H2322" t="str">
            <v>PSA</v>
          </cell>
          <cell r="I2322" t="str">
            <v>P</v>
          </cell>
        </row>
        <row r="2323">
          <cell r="A2323" t="str">
            <v>JOTY i CZASOWE</v>
          </cell>
          <cell r="B2323" t="str">
            <v>XJOT</v>
          </cell>
          <cell r="C2323" t="str">
            <v>N</v>
          </cell>
          <cell r="D2323">
            <v>98872.4</v>
          </cell>
          <cell r="E2323" t="str">
            <v>SKL_PRZYPIS_WYK</v>
          </cell>
          <cell r="F2323" t="str">
            <v>PROGNOZA</v>
          </cell>
          <cell r="G2323" t="str">
            <v>10</v>
          </cell>
          <cell r="H2323" t="str">
            <v>PION</v>
          </cell>
          <cell r="I2323" t="str">
            <v>J</v>
          </cell>
        </row>
        <row r="2324">
          <cell r="A2324" t="str">
            <v>JOTY i CZASOWE</v>
          </cell>
          <cell r="B2324" t="str">
            <v>XJOT</v>
          </cell>
          <cell r="C2324" t="str">
            <v>N</v>
          </cell>
          <cell r="D2324">
            <v>1760.7</v>
          </cell>
          <cell r="E2324" t="str">
            <v>SKL_PRZYPIS_WYK</v>
          </cell>
          <cell r="F2324" t="str">
            <v>PROGNOZA</v>
          </cell>
          <cell r="G2324" t="str">
            <v>10</v>
          </cell>
          <cell r="H2324" t="str">
            <v>PION</v>
          </cell>
          <cell r="I2324" t="str">
            <v>P</v>
          </cell>
        </row>
        <row r="2325">
          <cell r="A2325" t="str">
            <v>JOTY i CZASOWE</v>
          </cell>
          <cell r="B2325" t="str">
            <v>XJOT</v>
          </cell>
          <cell r="C2325" t="str">
            <v>N</v>
          </cell>
          <cell r="D2325">
            <v>229909.1</v>
          </cell>
          <cell r="E2325" t="str">
            <v>SKL_PRZYPIS_WYK</v>
          </cell>
          <cell r="F2325" t="str">
            <v>PROGNOZA</v>
          </cell>
          <cell r="G2325" t="str">
            <v>10</v>
          </cell>
          <cell r="H2325" t="str">
            <v>PKK</v>
          </cell>
          <cell r="I2325" t="str">
            <v>J</v>
          </cell>
        </row>
        <row r="2326">
          <cell r="A2326" t="str">
            <v>JOTY i CZASOWE</v>
          </cell>
          <cell r="B2326" t="str">
            <v>XJOT</v>
          </cell>
          <cell r="C2326" t="str">
            <v>N</v>
          </cell>
          <cell r="D2326">
            <v>38907.5</v>
          </cell>
          <cell r="E2326" t="str">
            <v>SKL_PRZYPIS_WYK</v>
          </cell>
          <cell r="F2326" t="str">
            <v>PROGNOZA</v>
          </cell>
          <cell r="G2326" t="str">
            <v>10</v>
          </cell>
          <cell r="H2326" t="str">
            <v>PKK</v>
          </cell>
          <cell r="I2326" t="str">
            <v>P</v>
          </cell>
        </row>
        <row r="2327">
          <cell r="A2327" t="str">
            <v>JOTY i CZASOWE</v>
          </cell>
          <cell r="B2327" t="str">
            <v>XJOT</v>
          </cell>
          <cell r="C2327" t="str">
            <v>N</v>
          </cell>
          <cell r="D2327">
            <v>9190206.110243885</v>
          </cell>
          <cell r="E2327" t="str">
            <v>SKL_PRZYPIS_WYK</v>
          </cell>
          <cell r="F2327" t="str">
            <v>PROGNOZA</v>
          </cell>
          <cell r="G2327" t="str">
            <v>10</v>
          </cell>
          <cell r="H2327" t="str">
            <v>POU</v>
          </cell>
          <cell r="I2327" t="str">
            <v>J</v>
          </cell>
        </row>
        <row r="2328">
          <cell r="A2328" t="str">
            <v>JOTY i CZASOWE</v>
          </cell>
          <cell r="B2328" t="str">
            <v>XJOT</v>
          </cell>
          <cell r="C2328" t="str">
            <v>N</v>
          </cell>
          <cell r="D2328">
            <v>201862.2944444443</v>
          </cell>
          <cell r="E2328" t="str">
            <v>SKL_PRZYPIS_WYK</v>
          </cell>
          <cell r="F2328" t="str">
            <v>PROGNOZA</v>
          </cell>
          <cell r="G2328" t="str">
            <v>10</v>
          </cell>
          <cell r="H2328" t="str">
            <v>POU</v>
          </cell>
          <cell r="I2328" t="str">
            <v>P</v>
          </cell>
        </row>
        <row r="2329">
          <cell r="A2329" t="str">
            <v>JOTY i CZASOWE</v>
          </cell>
          <cell r="B2329" t="str">
            <v>XJOT</v>
          </cell>
          <cell r="C2329" t="str">
            <v>N</v>
          </cell>
          <cell r="D2329">
            <v>25771116.299999982</v>
          </cell>
          <cell r="E2329" t="str">
            <v>SKL_PRZYPIS_WYK</v>
          </cell>
          <cell r="F2329" t="str">
            <v>PROGNOZA</v>
          </cell>
          <cell r="G2329" t="str">
            <v>10</v>
          </cell>
          <cell r="H2329" t="str">
            <v>PSA</v>
          </cell>
          <cell r="I2329" t="str">
            <v>J</v>
          </cell>
        </row>
        <row r="2330">
          <cell r="A2330" t="str">
            <v>JOTY i CZASOWE</v>
          </cell>
          <cell r="B2330" t="str">
            <v>XJOT</v>
          </cell>
          <cell r="C2330" t="str">
            <v>N</v>
          </cell>
          <cell r="D2330">
            <v>3701826.8</v>
          </cell>
          <cell r="E2330" t="str">
            <v>SKL_PRZYPIS_WYK</v>
          </cell>
          <cell r="F2330" t="str">
            <v>PROGNOZA</v>
          </cell>
          <cell r="G2330" t="str">
            <v>10</v>
          </cell>
          <cell r="H2330" t="str">
            <v>PSA</v>
          </cell>
          <cell r="I2330" t="str">
            <v>P</v>
          </cell>
        </row>
        <row r="2331">
          <cell r="A2331" t="str">
            <v>JOTY i CZASOWE</v>
          </cell>
          <cell r="B2331" t="str">
            <v>XJOT</v>
          </cell>
          <cell r="C2331" t="str">
            <v>P</v>
          </cell>
          <cell r="D2331">
            <v>325439974.1199215</v>
          </cell>
          <cell r="E2331" t="str">
            <v>SKL_PRZYPIS_WYK</v>
          </cell>
          <cell r="F2331" t="str">
            <v>PROGNOZA</v>
          </cell>
          <cell r="G2331" t="str">
            <v>10</v>
          </cell>
          <cell r="H2331" t="str">
            <v>PSA</v>
          </cell>
          <cell r="I2331" t="str">
            <v>P</v>
          </cell>
        </row>
        <row r="2332">
          <cell r="A2332" t="str">
            <v>JOTY i CZASOWE</v>
          </cell>
          <cell r="B2332" t="str">
            <v>XJOT</v>
          </cell>
          <cell r="C2332" t="str">
            <v>N</v>
          </cell>
          <cell r="D2332">
            <v>98872.4</v>
          </cell>
          <cell r="E2332" t="str">
            <v>SKL_PRZYPIS_WYK</v>
          </cell>
          <cell r="F2332" t="str">
            <v>PROGNOZA</v>
          </cell>
          <cell r="G2332" t="str">
            <v>11</v>
          </cell>
          <cell r="H2332" t="str">
            <v>PION</v>
          </cell>
          <cell r="I2332" t="str">
            <v>J</v>
          </cell>
        </row>
        <row r="2333">
          <cell r="A2333" t="str">
            <v>JOTY i CZASOWE</v>
          </cell>
          <cell r="B2333" t="str">
            <v>XJOT</v>
          </cell>
          <cell r="C2333" t="str">
            <v>N</v>
          </cell>
          <cell r="D2333">
            <v>1760.7</v>
          </cell>
          <cell r="E2333" t="str">
            <v>SKL_PRZYPIS_WYK</v>
          </cell>
          <cell r="F2333" t="str">
            <v>PROGNOZA</v>
          </cell>
          <cell r="G2333" t="str">
            <v>11</v>
          </cell>
          <cell r="H2333" t="str">
            <v>PION</v>
          </cell>
          <cell r="I2333" t="str">
            <v>P</v>
          </cell>
        </row>
        <row r="2334">
          <cell r="A2334" t="str">
            <v>JOTY i CZASOWE</v>
          </cell>
          <cell r="B2334" t="str">
            <v>XJOT</v>
          </cell>
          <cell r="C2334" t="str">
            <v>N</v>
          </cell>
          <cell r="D2334">
            <v>229909.1</v>
          </cell>
          <cell r="E2334" t="str">
            <v>SKL_PRZYPIS_WYK</v>
          </cell>
          <cell r="F2334" t="str">
            <v>PROGNOZA</v>
          </cell>
          <cell r="G2334" t="str">
            <v>11</v>
          </cell>
          <cell r="H2334" t="str">
            <v>PKK</v>
          </cell>
          <cell r="I2334" t="str">
            <v>J</v>
          </cell>
        </row>
        <row r="2335">
          <cell r="A2335" t="str">
            <v>JOTY i CZASOWE</v>
          </cell>
          <cell r="B2335" t="str">
            <v>XJOT</v>
          </cell>
          <cell r="C2335" t="str">
            <v>N</v>
          </cell>
          <cell r="D2335">
            <v>38907.5</v>
          </cell>
          <cell r="E2335" t="str">
            <v>SKL_PRZYPIS_WYK</v>
          </cell>
          <cell r="F2335" t="str">
            <v>PROGNOZA</v>
          </cell>
          <cell r="G2335" t="str">
            <v>11</v>
          </cell>
          <cell r="H2335" t="str">
            <v>PKK</v>
          </cell>
          <cell r="I2335" t="str">
            <v>P</v>
          </cell>
        </row>
        <row r="2336">
          <cell r="A2336" t="str">
            <v>JOTY i CZASOWE</v>
          </cell>
          <cell r="B2336" t="str">
            <v>XJOT</v>
          </cell>
          <cell r="C2336" t="str">
            <v>N</v>
          </cell>
          <cell r="D2336">
            <v>9890394.008392032</v>
          </cell>
          <cell r="E2336" t="str">
            <v>SKL_PRZYPIS_WYK</v>
          </cell>
          <cell r="F2336" t="str">
            <v>PROGNOZA</v>
          </cell>
          <cell r="G2336" t="str">
            <v>11</v>
          </cell>
          <cell r="H2336" t="str">
            <v>POU</v>
          </cell>
          <cell r="I2336" t="str">
            <v>J</v>
          </cell>
        </row>
        <row r="2337">
          <cell r="A2337" t="str">
            <v>JOTY i CZASOWE</v>
          </cell>
          <cell r="B2337" t="str">
            <v>XJOT</v>
          </cell>
          <cell r="C2337" t="str">
            <v>N</v>
          </cell>
          <cell r="D2337">
            <v>231941.43194444425</v>
          </cell>
          <cell r="E2337" t="str">
            <v>SKL_PRZYPIS_WYK</v>
          </cell>
          <cell r="F2337" t="str">
            <v>PROGNOZA</v>
          </cell>
          <cell r="G2337" t="str">
            <v>11</v>
          </cell>
          <cell r="H2337" t="str">
            <v>POU</v>
          </cell>
          <cell r="I2337" t="str">
            <v>P</v>
          </cell>
        </row>
        <row r="2338">
          <cell r="A2338" t="str">
            <v>JOTY i CZASOWE</v>
          </cell>
          <cell r="B2338" t="str">
            <v>XJOT</v>
          </cell>
          <cell r="C2338" t="str">
            <v>N</v>
          </cell>
          <cell r="D2338">
            <v>26593723.29999999</v>
          </cell>
          <cell r="E2338" t="str">
            <v>SKL_PRZYPIS_WYK</v>
          </cell>
          <cell r="F2338" t="str">
            <v>PROGNOZA</v>
          </cell>
          <cell r="G2338" t="str">
            <v>11</v>
          </cell>
          <cell r="H2338" t="str">
            <v>PSA</v>
          </cell>
          <cell r="I2338" t="str">
            <v>J</v>
          </cell>
        </row>
        <row r="2339">
          <cell r="A2339" t="str">
            <v>JOTY i CZASOWE</v>
          </cell>
          <cell r="B2339" t="str">
            <v>XJOT</v>
          </cell>
          <cell r="C2339" t="str">
            <v>N</v>
          </cell>
          <cell r="D2339">
            <v>4136789.8</v>
          </cell>
          <cell r="E2339" t="str">
            <v>SKL_PRZYPIS_WYK</v>
          </cell>
          <cell r="F2339" t="str">
            <v>PROGNOZA</v>
          </cell>
          <cell r="G2339" t="str">
            <v>11</v>
          </cell>
          <cell r="H2339" t="str">
            <v>PSA</v>
          </cell>
          <cell r="I2339" t="str">
            <v>P</v>
          </cell>
        </row>
        <row r="2340">
          <cell r="A2340" t="str">
            <v>JOTY i CZASOWE</v>
          </cell>
          <cell r="B2340" t="str">
            <v>XJOT</v>
          </cell>
          <cell r="C2340" t="str">
            <v>P</v>
          </cell>
          <cell r="D2340">
            <v>357440880.007177</v>
          </cell>
          <cell r="E2340" t="str">
            <v>SKL_PRZYPIS_WYK</v>
          </cell>
          <cell r="F2340" t="str">
            <v>PROGNOZA</v>
          </cell>
          <cell r="G2340" t="str">
            <v>11</v>
          </cell>
          <cell r="H2340" t="str">
            <v>PSA</v>
          </cell>
          <cell r="I2340" t="str">
            <v>P</v>
          </cell>
        </row>
        <row r="2341">
          <cell r="A2341" t="str">
            <v>JOTY i CZASOWE</v>
          </cell>
          <cell r="B2341" t="str">
            <v>XJOT</v>
          </cell>
          <cell r="C2341" t="str">
            <v>N</v>
          </cell>
          <cell r="D2341">
            <v>98872.4</v>
          </cell>
          <cell r="E2341" t="str">
            <v>SKL_PRZYPIS_WYK</v>
          </cell>
          <cell r="F2341" t="str">
            <v>PROGNOZA</v>
          </cell>
          <cell r="G2341" t="str">
            <v>12</v>
          </cell>
          <cell r="H2341" t="str">
            <v>PION</v>
          </cell>
          <cell r="I2341" t="str">
            <v>J</v>
          </cell>
        </row>
        <row r="2342">
          <cell r="A2342" t="str">
            <v>JOTY i CZASOWE</v>
          </cell>
          <cell r="B2342" t="str">
            <v>XJOT</v>
          </cell>
          <cell r="C2342" t="str">
            <v>N</v>
          </cell>
          <cell r="D2342">
            <v>1760.7</v>
          </cell>
          <cell r="E2342" t="str">
            <v>SKL_PRZYPIS_WYK</v>
          </cell>
          <cell r="F2342" t="str">
            <v>PROGNOZA</v>
          </cell>
          <cell r="G2342" t="str">
            <v>12</v>
          </cell>
          <cell r="H2342" t="str">
            <v>PION</v>
          </cell>
          <cell r="I2342" t="str">
            <v>P</v>
          </cell>
        </row>
        <row r="2343">
          <cell r="A2343" t="str">
            <v>JOTY i CZASOWE</v>
          </cell>
          <cell r="B2343" t="str">
            <v>XJOT</v>
          </cell>
          <cell r="C2343" t="str">
            <v>N</v>
          </cell>
          <cell r="D2343">
            <v>229909.1</v>
          </cell>
          <cell r="E2343" t="str">
            <v>SKL_PRZYPIS_WYK</v>
          </cell>
          <cell r="F2343" t="str">
            <v>PROGNOZA</v>
          </cell>
          <cell r="G2343" t="str">
            <v>12</v>
          </cell>
          <cell r="H2343" t="str">
            <v>PKK</v>
          </cell>
          <cell r="I2343" t="str">
            <v>J</v>
          </cell>
        </row>
        <row r="2344">
          <cell r="A2344" t="str">
            <v>JOTY i CZASOWE</v>
          </cell>
          <cell r="B2344" t="str">
            <v>XJOT</v>
          </cell>
          <cell r="C2344" t="str">
            <v>N</v>
          </cell>
          <cell r="D2344">
            <v>38907.5</v>
          </cell>
          <cell r="E2344" t="str">
            <v>SKL_PRZYPIS_WYK</v>
          </cell>
          <cell r="F2344" t="str">
            <v>PROGNOZA</v>
          </cell>
          <cell r="G2344" t="str">
            <v>12</v>
          </cell>
          <cell r="H2344" t="str">
            <v>PKK</v>
          </cell>
          <cell r="I2344" t="str">
            <v>P</v>
          </cell>
        </row>
        <row r="2345">
          <cell r="A2345" t="str">
            <v>JOTY i CZASOWE</v>
          </cell>
          <cell r="B2345" t="str">
            <v>XJOT</v>
          </cell>
          <cell r="C2345" t="str">
            <v>N</v>
          </cell>
          <cell r="D2345">
            <v>10717753.556706639</v>
          </cell>
          <cell r="E2345" t="str">
            <v>SKL_PRZYPIS_WYK</v>
          </cell>
          <cell r="F2345" t="str">
            <v>PROGNOZA</v>
          </cell>
          <cell r="G2345" t="str">
            <v>12</v>
          </cell>
          <cell r="H2345" t="str">
            <v>POU</v>
          </cell>
          <cell r="I2345" t="str">
            <v>J</v>
          </cell>
        </row>
        <row r="2346">
          <cell r="A2346" t="str">
            <v>JOTY i CZASOWE</v>
          </cell>
          <cell r="B2346" t="str">
            <v>XJOT</v>
          </cell>
          <cell r="C2346" t="str">
            <v>N</v>
          </cell>
          <cell r="D2346">
            <v>261790.16663832183</v>
          </cell>
          <cell r="E2346" t="str">
            <v>SKL_PRZYPIS_WYK</v>
          </cell>
          <cell r="F2346" t="str">
            <v>PROGNOZA</v>
          </cell>
          <cell r="G2346" t="str">
            <v>12</v>
          </cell>
          <cell r="H2346" t="str">
            <v>POU</v>
          </cell>
          <cell r="I2346" t="str">
            <v>P</v>
          </cell>
        </row>
        <row r="2347">
          <cell r="A2347" t="str">
            <v>JOTY i CZASOWE</v>
          </cell>
          <cell r="B2347" t="str">
            <v>XJOT</v>
          </cell>
          <cell r="C2347" t="str">
            <v>N</v>
          </cell>
          <cell r="D2347">
            <v>27452330.299999982</v>
          </cell>
          <cell r="E2347" t="str">
            <v>SKL_PRZYPIS_WYK</v>
          </cell>
          <cell r="F2347" t="str">
            <v>PROGNOZA</v>
          </cell>
          <cell r="G2347" t="str">
            <v>12</v>
          </cell>
          <cell r="H2347" t="str">
            <v>PSA</v>
          </cell>
          <cell r="I2347" t="str">
            <v>J</v>
          </cell>
        </row>
        <row r="2348">
          <cell r="A2348" t="str">
            <v>JOTY i CZASOWE</v>
          </cell>
          <cell r="B2348" t="str">
            <v>XJOT</v>
          </cell>
          <cell r="C2348" t="str">
            <v>N</v>
          </cell>
          <cell r="D2348">
            <v>4573316.3</v>
          </cell>
          <cell r="E2348" t="str">
            <v>SKL_PRZYPIS_WYK</v>
          </cell>
          <cell r="F2348" t="str">
            <v>PROGNOZA</v>
          </cell>
          <cell r="G2348" t="str">
            <v>12</v>
          </cell>
          <cell r="H2348" t="str">
            <v>PSA</v>
          </cell>
          <cell r="I2348" t="str">
            <v>P</v>
          </cell>
        </row>
        <row r="2349">
          <cell r="A2349" t="str">
            <v>JOTY i CZASOWE</v>
          </cell>
          <cell r="B2349" t="str">
            <v>XJOT</v>
          </cell>
          <cell r="C2349" t="str">
            <v>P</v>
          </cell>
          <cell r="D2349">
            <v>388458000.26246583</v>
          </cell>
          <cell r="E2349" t="str">
            <v>SKL_PRZYPIS_WYK</v>
          </cell>
          <cell r="F2349" t="str">
            <v>PROGNOZA</v>
          </cell>
          <cell r="G2349" t="str">
            <v>12</v>
          </cell>
          <cell r="H2349" t="str">
            <v>PSA</v>
          </cell>
          <cell r="I2349" t="str">
            <v>P</v>
          </cell>
        </row>
        <row r="2350">
          <cell r="A2350" t="str">
            <v>JOTY i CZASOWE</v>
          </cell>
          <cell r="B2350" t="str">
            <v>XJOT</v>
          </cell>
          <cell r="C2350" t="str">
            <v>N</v>
          </cell>
          <cell r="D2350">
            <v>80.1</v>
          </cell>
          <cell r="E2350" t="str">
            <v>SKL_PRZYPIS_WYK</v>
          </cell>
          <cell r="F2350" t="str">
            <v>WYK_POP</v>
          </cell>
          <cell r="G2350" t="str">
            <v>01</v>
          </cell>
          <cell r="H2350" t="str">
            <v>PION</v>
          </cell>
          <cell r="I2350" t="str">
            <v>P</v>
          </cell>
        </row>
        <row r="2351">
          <cell r="A2351" t="str">
            <v>JOTY i CZASOWE</v>
          </cell>
          <cell r="B2351" t="str">
            <v>XJOT</v>
          </cell>
          <cell r="C2351" t="str">
            <v>N</v>
          </cell>
          <cell r="D2351">
            <v>20292.8</v>
          </cell>
          <cell r="E2351" t="str">
            <v>SKL_PRZYPIS_WYK</v>
          </cell>
          <cell r="F2351" t="str">
            <v>WYK_POP</v>
          </cell>
          <cell r="G2351" t="str">
            <v>01</v>
          </cell>
          <cell r="H2351" t="str">
            <v>PKK</v>
          </cell>
          <cell r="I2351" t="str">
            <v>J</v>
          </cell>
        </row>
        <row r="2352">
          <cell r="A2352" t="str">
            <v>JOTY i CZASOWE</v>
          </cell>
          <cell r="B2352" t="str">
            <v>XJOT</v>
          </cell>
          <cell r="C2352" t="str">
            <v>N</v>
          </cell>
          <cell r="D2352">
            <v>5807.3</v>
          </cell>
          <cell r="E2352" t="str">
            <v>SKL_PRZYPIS_WYK</v>
          </cell>
          <cell r="F2352" t="str">
            <v>WYK_POP</v>
          </cell>
          <cell r="G2352" t="str">
            <v>01</v>
          </cell>
          <cell r="H2352" t="str">
            <v>PKK</v>
          </cell>
          <cell r="I2352" t="str">
            <v>P</v>
          </cell>
        </row>
        <row r="2353">
          <cell r="A2353" t="str">
            <v>JOTY i CZASOWE</v>
          </cell>
          <cell r="B2353" t="str">
            <v>XJOT</v>
          </cell>
          <cell r="C2353" t="str">
            <v>N</v>
          </cell>
          <cell r="D2353">
            <v>646639.2</v>
          </cell>
          <cell r="E2353" t="str">
            <v>SKL_PRZYPIS_WYK</v>
          </cell>
          <cell r="F2353" t="str">
            <v>WYK_POP</v>
          </cell>
          <cell r="G2353" t="str">
            <v>01</v>
          </cell>
          <cell r="H2353" t="str">
            <v>POU</v>
          </cell>
          <cell r="I2353" t="str">
            <v>J</v>
          </cell>
        </row>
        <row r="2354">
          <cell r="A2354" t="str">
            <v>JOTY i CZASOWE</v>
          </cell>
          <cell r="B2354" t="str">
            <v>XJOT</v>
          </cell>
          <cell r="C2354" t="str">
            <v>N</v>
          </cell>
          <cell r="D2354">
            <v>1422.6</v>
          </cell>
          <cell r="E2354" t="str">
            <v>SKL_PRZYPIS_WYK</v>
          </cell>
          <cell r="F2354" t="str">
            <v>WYK_POP</v>
          </cell>
          <cell r="G2354" t="str">
            <v>01</v>
          </cell>
          <cell r="H2354" t="str">
            <v>POU</v>
          </cell>
          <cell r="I2354" t="str">
            <v>P</v>
          </cell>
        </row>
        <row r="2355">
          <cell r="A2355" t="str">
            <v>JOTY i CZASOWE</v>
          </cell>
          <cell r="B2355" t="str">
            <v>XJOT</v>
          </cell>
          <cell r="C2355" t="str">
            <v>N</v>
          </cell>
          <cell r="D2355">
            <v>1282631.5</v>
          </cell>
          <cell r="E2355" t="str">
            <v>SKL_PRZYPIS_WYK</v>
          </cell>
          <cell r="F2355" t="str">
            <v>WYK_POP</v>
          </cell>
          <cell r="G2355" t="str">
            <v>01</v>
          </cell>
          <cell r="H2355" t="str">
            <v>PSA</v>
          </cell>
          <cell r="I2355" t="str">
            <v>J</v>
          </cell>
        </row>
        <row r="2356">
          <cell r="A2356" t="str">
            <v>JOTY i CZASOWE</v>
          </cell>
          <cell r="B2356" t="str">
            <v>XJOT</v>
          </cell>
          <cell r="C2356" t="str">
            <v>N</v>
          </cell>
          <cell r="D2356">
            <v>142811.8</v>
          </cell>
          <cell r="E2356" t="str">
            <v>SKL_PRZYPIS_WYK</v>
          </cell>
          <cell r="F2356" t="str">
            <v>WYK_POP</v>
          </cell>
          <cell r="G2356" t="str">
            <v>01</v>
          </cell>
          <cell r="H2356" t="str">
            <v>PSA</v>
          </cell>
          <cell r="I2356" t="str">
            <v>P</v>
          </cell>
        </row>
        <row r="2357">
          <cell r="A2357" t="str">
            <v>JOTY i CZASOWE</v>
          </cell>
          <cell r="B2357" t="str">
            <v>XJOT</v>
          </cell>
          <cell r="C2357" t="str">
            <v>P</v>
          </cell>
          <cell r="D2357">
            <v>32567780.739999995</v>
          </cell>
          <cell r="E2357" t="str">
            <v>SKL_PRZYPIS_WYK</v>
          </cell>
          <cell r="F2357" t="str">
            <v>WYK_POP</v>
          </cell>
          <cell r="G2357" t="str">
            <v>01</v>
          </cell>
          <cell r="H2357" t="str">
            <v>PSA</v>
          </cell>
          <cell r="I2357" t="str">
            <v>P</v>
          </cell>
        </row>
        <row r="2358">
          <cell r="A2358" t="str">
            <v>JOTY i CZASOWE</v>
          </cell>
          <cell r="B2358" t="str">
            <v>XJOT</v>
          </cell>
          <cell r="C2358" t="str">
            <v>N</v>
          </cell>
          <cell r="D2358">
            <v>3000</v>
          </cell>
          <cell r="E2358" t="str">
            <v>SKL_PRZYPIS_WYK</v>
          </cell>
          <cell r="F2358" t="str">
            <v>WYK_POP</v>
          </cell>
          <cell r="G2358" t="str">
            <v>02</v>
          </cell>
          <cell r="H2358" t="str">
            <v>PION</v>
          </cell>
          <cell r="I2358" t="str">
            <v>J</v>
          </cell>
        </row>
        <row r="2359">
          <cell r="A2359" t="str">
            <v>JOTY i CZASOWE</v>
          </cell>
          <cell r="B2359" t="str">
            <v>XJOT</v>
          </cell>
          <cell r="C2359" t="str">
            <v>N</v>
          </cell>
          <cell r="D2359">
            <v>160.2</v>
          </cell>
          <cell r="E2359" t="str">
            <v>SKL_PRZYPIS_WYK</v>
          </cell>
          <cell r="F2359" t="str">
            <v>WYK_POP</v>
          </cell>
          <cell r="G2359" t="str">
            <v>02</v>
          </cell>
          <cell r="H2359" t="str">
            <v>PION</v>
          </cell>
          <cell r="I2359" t="str">
            <v>P</v>
          </cell>
        </row>
        <row r="2360">
          <cell r="A2360" t="str">
            <v>JOTY i CZASOWE</v>
          </cell>
          <cell r="B2360" t="str">
            <v>XJOT</v>
          </cell>
          <cell r="C2360" t="str">
            <v>N</v>
          </cell>
          <cell r="D2360">
            <v>58848.6</v>
          </cell>
          <cell r="E2360" t="str">
            <v>SKL_PRZYPIS_WYK</v>
          </cell>
          <cell r="F2360" t="str">
            <v>WYK_POP</v>
          </cell>
          <cell r="G2360" t="str">
            <v>02</v>
          </cell>
          <cell r="H2360" t="str">
            <v>PKK</v>
          </cell>
          <cell r="I2360" t="str">
            <v>J</v>
          </cell>
        </row>
        <row r="2361">
          <cell r="A2361" t="str">
            <v>JOTY i CZASOWE</v>
          </cell>
          <cell r="B2361" t="str">
            <v>XJOT</v>
          </cell>
          <cell r="C2361" t="str">
            <v>N</v>
          </cell>
          <cell r="D2361">
            <v>8464.8</v>
          </cell>
          <cell r="E2361" t="str">
            <v>SKL_PRZYPIS_WYK</v>
          </cell>
          <cell r="F2361" t="str">
            <v>WYK_POP</v>
          </cell>
          <cell r="G2361" t="str">
            <v>02</v>
          </cell>
          <cell r="H2361" t="str">
            <v>PKK</v>
          </cell>
          <cell r="I2361" t="str">
            <v>P</v>
          </cell>
        </row>
        <row r="2362">
          <cell r="A2362" t="str">
            <v>JOTY i CZASOWE</v>
          </cell>
          <cell r="B2362" t="str">
            <v>XJOT</v>
          </cell>
          <cell r="C2362" t="str">
            <v>N</v>
          </cell>
          <cell r="D2362">
            <v>1666510.36</v>
          </cell>
          <cell r="E2362" t="str">
            <v>SKL_PRZYPIS_WYK</v>
          </cell>
          <cell r="F2362" t="str">
            <v>WYK_POP</v>
          </cell>
          <cell r="G2362" t="str">
            <v>02</v>
          </cell>
          <cell r="H2362" t="str">
            <v>POU</v>
          </cell>
          <cell r="I2362" t="str">
            <v>J</v>
          </cell>
        </row>
        <row r="2363">
          <cell r="A2363" t="str">
            <v>JOTY i CZASOWE</v>
          </cell>
          <cell r="B2363" t="str">
            <v>XJOT</v>
          </cell>
          <cell r="C2363" t="str">
            <v>N</v>
          </cell>
          <cell r="D2363">
            <v>12184.4</v>
          </cell>
          <cell r="E2363" t="str">
            <v>SKL_PRZYPIS_WYK</v>
          </cell>
          <cell r="F2363" t="str">
            <v>WYK_POP</v>
          </cell>
          <cell r="G2363" t="str">
            <v>02</v>
          </cell>
          <cell r="H2363" t="str">
            <v>POU</v>
          </cell>
          <cell r="I2363" t="str">
            <v>P</v>
          </cell>
        </row>
        <row r="2364">
          <cell r="A2364" t="str">
            <v>JOTY i CZASOWE</v>
          </cell>
          <cell r="B2364" t="str">
            <v>XJOT</v>
          </cell>
          <cell r="C2364" t="str">
            <v>N</v>
          </cell>
          <cell r="D2364">
            <v>4567885.92</v>
          </cell>
          <cell r="E2364" t="str">
            <v>SKL_PRZYPIS_WYK</v>
          </cell>
          <cell r="F2364" t="str">
            <v>WYK_POP</v>
          </cell>
          <cell r="G2364" t="str">
            <v>02</v>
          </cell>
          <cell r="H2364" t="str">
            <v>PSA</v>
          </cell>
          <cell r="I2364" t="str">
            <v>J</v>
          </cell>
        </row>
        <row r="2365">
          <cell r="A2365" t="str">
            <v>JOTY i CZASOWE</v>
          </cell>
          <cell r="B2365" t="str">
            <v>XJOT</v>
          </cell>
          <cell r="C2365" t="str">
            <v>N</v>
          </cell>
          <cell r="D2365">
            <v>400563.4</v>
          </cell>
          <cell r="E2365" t="str">
            <v>SKL_PRZYPIS_WYK</v>
          </cell>
          <cell r="F2365" t="str">
            <v>WYK_POP</v>
          </cell>
          <cell r="G2365" t="str">
            <v>02</v>
          </cell>
          <cell r="H2365" t="str">
            <v>PSA</v>
          </cell>
          <cell r="I2365" t="str">
            <v>P</v>
          </cell>
        </row>
        <row r="2366">
          <cell r="A2366" t="str">
            <v>JOTY i CZASOWE</v>
          </cell>
          <cell r="B2366" t="str">
            <v>XJOT</v>
          </cell>
          <cell r="C2366" t="str">
            <v>P</v>
          </cell>
          <cell r="D2366">
            <v>66230417.49999992</v>
          </cell>
          <cell r="E2366" t="str">
            <v>SKL_PRZYPIS_WYK</v>
          </cell>
          <cell r="F2366" t="str">
            <v>WYK_POP</v>
          </cell>
          <cell r="G2366" t="str">
            <v>02</v>
          </cell>
          <cell r="H2366" t="str">
            <v>PSA</v>
          </cell>
          <cell r="I2366" t="str">
            <v>P</v>
          </cell>
        </row>
        <row r="2367">
          <cell r="A2367" t="str">
            <v>JOTY i CZASOWE</v>
          </cell>
          <cell r="B2367" t="str">
            <v>XJOT</v>
          </cell>
          <cell r="C2367" t="str">
            <v>N</v>
          </cell>
          <cell r="D2367">
            <v>11403</v>
          </cell>
          <cell r="E2367" t="str">
            <v>SKL_PRZYPIS_WYK</v>
          </cell>
          <cell r="F2367" t="str">
            <v>WYK_POP</v>
          </cell>
          <cell r="G2367" t="str">
            <v>03</v>
          </cell>
          <cell r="H2367" t="str">
            <v>PION</v>
          </cell>
          <cell r="I2367" t="str">
            <v>J</v>
          </cell>
        </row>
        <row r="2368">
          <cell r="A2368" t="str">
            <v>JOTY i CZASOWE</v>
          </cell>
          <cell r="B2368" t="str">
            <v>XJOT</v>
          </cell>
          <cell r="C2368" t="str">
            <v>N</v>
          </cell>
          <cell r="D2368">
            <v>240.3</v>
          </cell>
          <cell r="E2368" t="str">
            <v>SKL_PRZYPIS_WYK</v>
          </cell>
          <cell r="F2368" t="str">
            <v>WYK_POP</v>
          </cell>
          <cell r="G2368" t="str">
            <v>03</v>
          </cell>
          <cell r="H2368" t="str">
            <v>PION</v>
          </cell>
          <cell r="I2368" t="str">
            <v>P</v>
          </cell>
        </row>
        <row r="2369">
          <cell r="A2369" t="str">
            <v>JOTY i CZASOWE</v>
          </cell>
          <cell r="B2369" t="str">
            <v>XJOT</v>
          </cell>
          <cell r="C2369" t="str">
            <v>N</v>
          </cell>
          <cell r="D2369">
            <v>91849.4</v>
          </cell>
          <cell r="E2369" t="str">
            <v>SKL_PRZYPIS_WYK</v>
          </cell>
          <cell r="F2369" t="str">
            <v>WYK_POP</v>
          </cell>
          <cell r="G2369" t="str">
            <v>03</v>
          </cell>
          <cell r="H2369" t="str">
            <v>PKK</v>
          </cell>
          <cell r="I2369" t="str">
            <v>J</v>
          </cell>
        </row>
        <row r="2370">
          <cell r="A2370" t="str">
            <v>JOTY i CZASOWE</v>
          </cell>
          <cell r="B2370" t="str">
            <v>XJOT</v>
          </cell>
          <cell r="C2370" t="str">
            <v>N</v>
          </cell>
          <cell r="D2370">
            <v>13124.5</v>
          </cell>
          <cell r="E2370" t="str">
            <v>SKL_PRZYPIS_WYK</v>
          </cell>
          <cell r="F2370" t="str">
            <v>WYK_POP</v>
          </cell>
          <cell r="G2370" t="str">
            <v>03</v>
          </cell>
          <cell r="H2370" t="str">
            <v>PKK</v>
          </cell>
          <cell r="I2370" t="str">
            <v>P</v>
          </cell>
        </row>
        <row r="2371">
          <cell r="A2371" t="str">
            <v>JOTY i CZASOWE</v>
          </cell>
          <cell r="B2371" t="str">
            <v>XJOT</v>
          </cell>
          <cell r="C2371" t="str">
            <v>N</v>
          </cell>
          <cell r="D2371">
            <v>2478312.51</v>
          </cell>
          <cell r="E2371" t="str">
            <v>SKL_PRZYPIS_WYK</v>
          </cell>
          <cell r="F2371" t="str">
            <v>WYK_POP</v>
          </cell>
          <cell r="G2371" t="str">
            <v>03</v>
          </cell>
          <cell r="H2371" t="str">
            <v>POU</v>
          </cell>
          <cell r="I2371" t="str">
            <v>J</v>
          </cell>
        </row>
        <row r="2372">
          <cell r="A2372" t="str">
            <v>JOTY i CZASOWE</v>
          </cell>
          <cell r="B2372" t="str">
            <v>XJOT</v>
          </cell>
          <cell r="C2372" t="str">
            <v>N</v>
          </cell>
          <cell r="D2372">
            <v>21333.3</v>
          </cell>
          <cell r="E2372" t="str">
            <v>SKL_PRZYPIS_WYK</v>
          </cell>
          <cell r="F2372" t="str">
            <v>WYK_POP</v>
          </cell>
          <cell r="G2372" t="str">
            <v>03</v>
          </cell>
          <cell r="H2372" t="str">
            <v>POU</v>
          </cell>
          <cell r="I2372" t="str">
            <v>P</v>
          </cell>
        </row>
        <row r="2373">
          <cell r="A2373" t="str">
            <v>JOTY i CZASOWE</v>
          </cell>
          <cell r="B2373" t="str">
            <v>XJOT</v>
          </cell>
          <cell r="C2373" t="str">
            <v>N</v>
          </cell>
          <cell r="D2373">
            <v>7350563.000000001</v>
          </cell>
          <cell r="E2373" t="str">
            <v>SKL_PRZYPIS_WYK</v>
          </cell>
          <cell r="F2373" t="str">
            <v>WYK_POP</v>
          </cell>
          <cell r="G2373" t="str">
            <v>03</v>
          </cell>
          <cell r="H2373" t="str">
            <v>PSA</v>
          </cell>
          <cell r="I2373" t="str">
            <v>J</v>
          </cell>
        </row>
        <row r="2374">
          <cell r="A2374" t="str">
            <v>JOTY i CZASOWE</v>
          </cell>
          <cell r="B2374" t="str">
            <v>XJOT</v>
          </cell>
          <cell r="C2374" t="str">
            <v>N</v>
          </cell>
          <cell r="D2374">
            <v>672033.44</v>
          </cell>
          <cell r="E2374" t="str">
            <v>SKL_PRZYPIS_WYK</v>
          </cell>
          <cell r="F2374" t="str">
            <v>WYK_POP</v>
          </cell>
          <cell r="G2374" t="str">
            <v>03</v>
          </cell>
          <cell r="H2374" t="str">
            <v>PSA</v>
          </cell>
          <cell r="I2374" t="str">
            <v>P</v>
          </cell>
        </row>
        <row r="2375">
          <cell r="A2375" t="str">
            <v>JOTY i CZASOWE</v>
          </cell>
          <cell r="B2375" t="str">
            <v>XJOT</v>
          </cell>
          <cell r="C2375" t="str">
            <v>P</v>
          </cell>
          <cell r="D2375">
            <v>99686503.23000006</v>
          </cell>
          <cell r="E2375" t="str">
            <v>SKL_PRZYPIS_WYK</v>
          </cell>
          <cell r="F2375" t="str">
            <v>WYK_POP</v>
          </cell>
          <cell r="G2375" t="str">
            <v>03</v>
          </cell>
          <cell r="H2375" t="str">
            <v>PSA</v>
          </cell>
          <cell r="I2375" t="str">
            <v>P</v>
          </cell>
        </row>
        <row r="2376">
          <cell r="A2376" t="str">
            <v>JOTY i CZASOWE</v>
          </cell>
          <cell r="B2376" t="str">
            <v>XJOT</v>
          </cell>
          <cell r="C2376" t="str">
            <v>N</v>
          </cell>
          <cell r="D2376">
            <v>39407.6</v>
          </cell>
          <cell r="E2376" t="str">
            <v>SKL_PRZYPIS_WYK</v>
          </cell>
          <cell r="F2376" t="str">
            <v>WYK_POP</v>
          </cell>
          <cell r="G2376" t="str">
            <v>04</v>
          </cell>
          <cell r="H2376" t="str">
            <v>PION</v>
          </cell>
          <cell r="I2376" t="str">
            <v>J</v>
          </cell>
        </row>
        <row r="2377">
          <cell r="A2377" t="str">
            <v>JOTY i CZASOWE</v>
          </cell>
          <cell r="B2377" t="str">
            <v>XJOT</v>
          </cell>
          <cell r="C2377" t="str">
            <v>N</v>
          </cell>
          <cell r="D2377">
            <v>640.4</v>
          </cell>
          <cell r="E2377" t="str">
            <v>SKL_PRZYPIS_WYK</v>
          </cell>
          <cell r="F2377" t="str">
            <v>WYK_POP</v>
          </cell>
          <cell r="G2377" t="str">
            <v>04</v>
          </cell>
          <cell r="H2377" t="str">
            <v>PION</v>
          </cell>
          <cell r="I2377" t="str">
            <v>P</v>
          </cell>
        </row>
        <row r="2378">
          <cell r="A2378" t="str">
            <v>JOTY i CZASOWE</v>
          </cell>
          <cell r="B2378" t="str">
            <v>XJOT</v>
          </cell>
          <cell r="C2378" t="str">
            <v>N</v>
          </cell>
          <cell r="D2378">
            <v>109450.3</v>
          </cell>
          <cell r="E2378" t="str">
            <v>SKL_PRZYPIS_WYK</v>
          </cell>
          <cell r="F2378" t="str">
            <v>WYK_POP</v>
          </cell>
          <cell r="G2378" t="str">
            <v>04</v>
          </cell>
          <cell r="H2378" t="str">
            <v>PKK</v>
          </cell>
          <cell r="I2378" t="str">
            <v>J</v>
          </cell>
        </row>
        <row r="2379">
          <cell r="A2379" t="str">
            <v>JOTY i CZASOWE</v>
          </cell>
          <cell r="B2379" t="str">
            <v>XJOT</v>
          </cell>
          <cell r="C2379" t="str">
            <v>N</v>
          </cell>
          <cell r="D2379">
            <v>17621.5</v>
          </cell>
          <cell r="E2379" t="str">
            <v>SKL_PRZYPIS_WYK</v>
          </cell>
          <cell r="F2379" t="str">
            <v>WYK_POP</v>
          </cell>
          <cell r="G2379" t="str">
            <v>04</v>
          </cell>
          <cell r="H2379" t="str">
            <v>PKK</v>
          </cell>
          <cell r="I2379" t="str">
            <v>P</v>
          </cell>
        </row>
        <row r="2380">
          <cell r="A2380" t="str">
            <v>JOTY i CZASOWE</v>
          </cell>
          <cell r="B2380" t="str">
            <v>XJOT</v>
          </cell>
          <cell r="C2380" t="str">
            <v>N</v>
          </cell>
          <cell r="D2380">
            <v>3753394.76</v>
          </cell>
          <cell r="E2380" t="str">
            <v>SKL_PRZYPIS_WYK</v>
          </cell>
          <cell r="F2380" t="str">
            <v>WYK_POP</v>
          </cell>
          <cell r="G2380" t="str">
            <v>04</v>
          </cell>
          <cell r="H2380" t="str">
            <v>POU</v>
          </cell>
          <cell r="I2380" t="str">
            <v>J</v>
          </cell>
        </row>
        <row r="2381">
          <cell r="A2381" t="str">
            <v>JOTY i CZASOWE</v>
          </cell>
          <cell r="B2381" t="str">
            <v>XJOT</v>
          </cell>
          <cell r="C2381" t="str">
            <v>N</v>
          </cell>
          <cell r="D2381">
            <v>39821.7</v>
          </cell>
          <cell r="E2381" t="str">
            <v>SKL_PRZYPIS_WYK</v>
          </cell>
          <cell r="F2381" t="str">
            <v>WYK_POP</v>
          </cell>
          <cell r="G2381" t="str">
            <v>04</v>
          </cell>
          <cell r="H2381" t="str">
            <v>POU</v>
          </cell>
          <cell r="I2381" t="str">
            <v>P</v>
          </cell>
        </row>
        <row r="2382">
          <cell r="A2382" t="str">
            <v>JOTY i CZASOWE</v>
          </cell>
          <cell r="B2382" t="str">
            <v>XJOT</v>
          </cell>
          <cell r="C2382" t="str">
            <v>N</v>
          </cell>
          <cell r="D2382">
            <v>14313836.899999999</v>
          </cell>
          <cell r="E2382" t="str">
            <v>SKL_PRZYPIS_WYK</v>
          </cell>
          <cell r="F2382" t="str">
            <v>WYK_POP</v>
          </cell>
          <cell r="G2382" t="str">
            <v>04</v>
          </cell>
          <cell r="H2382" t="str">
            <v>PSA</v>
          </cell>
          <cell r="I2382" t="str">
            <v>J</v>
          </cell>
        </row>
        <row r="2383">
          <cell r="A2383" t="str">
            <v>JOTY i CZASOWE</v>
          </cell>
          <cell r="B2383" t="str">
            <v>XJOT</v>
          </cell>
          <cell r="C2383" t="str">
            <v>N</v>
          </cell>
          <cell r="D2383">
            <v>1031599.27</v>
          </cell>
          <cell r="E2383" t="str">
            <v>SKL_PRZYPIS_WYK</v>
          </cell>
          <cell r="F2383" t="str">
            <v>WYK_POP</v>
          </cell>
          <cell r="G2383" t="str">
            <v>04</v>
          </cell>
          <cell r="H2383" t="str">
            <v>PSA</v>
          </cell>
          <cell r="I2383" t="str">
            <v>P</v>
          </cell>
        </row>
        <row r="2384">
          <cell r="A2384" t="str">
            <v>JOTY i CZASOWE</v>
          </cell>
          <cell r="B2384" t="str">
            <v>XJOT</v>
          </cell>
          <cell r="C2384" t="str">
            <v>P</v>
          </cell>
          <cell r="D2384">
            <v>132416904.07999998</v>
          </cell>
          <cell r="E2384" t="str">
            <v>SKL_PRZYPIS_WYK</v>
          </cell>
          <cell r="F2384" t="str">
            <v>WYK_POP</v>
          </cell>
          <cell r="G2384" t="str">
            <v>04</v>
          </cell>
          <cell r="H2384" t="str">
            <v>PSA</v>
          </cell>
          <cell r="I2384" t="str">
            <v>P</v>
          </cell>
        </row>
        <row r="2385">
          <cell r="A2385" t="str">
            <v>JOTY i CZASOWE</v>
          </cell>
          <cell r="B2385" t="str">
            <v>XJOT</v>
          </cell>
          <cell r="C2385" t="str">
            <v>N</v>
          </cell>
          <cell r="D2385">
            <v>53090.1</v>
          </cell>
          <cell r="E2385" t="str">
            <v>SKL_PRZYPIS_WYK</v>
          </cell>
          <cell r="F2385" t="str">
            <v>WYK_POP</v>
          </cell>
          <cell r="G2385" t="str">
            <v>05</v>
          </cell>
          <cell r="H2385" t="str">
            <v>PION</v>
          </cell>
          <cell r="I2385" t="str">
            <v>J</v>
          </cell>
        </row>
        <row r="2386">
          <cell r="A2386" t="str">
            <v>JOTY i CZASOWE</v>
          </cell>
          <cell r="B2386" t="str">
            <v>XJOT</v>
          </cell>
          <cell r="C2386" t="str">
            <v>N</v>
          </cell>
          <cell r="D2386">
            <v>880.5</v>
          </cell>
          <cell r="E2386" t="str">
            <v>SKL_PRZYPIS_WYK</v>
          </cell>
          <cell r="F2386" t="str">
            <v>WYK_POP</v>
          </cell>
          <cell r="G2386" t="str">
            <v>05</v>
          </cell>
          <cell r="H2386" t="str">
            <v>PION</v>
          </cell>
          <cell r="I2386" t="str">
            <v>P</v>
          </cell>
        </row>
        <row r="2387">
          <cell r="A2387" t="str">
            <v>JOTY i CZASOWE</v>
          </cell>
          <cell r="B2387" t="str">
            <v>XJOT</v>
          </cell>
          <cell r="C2387" t="str">
            <v>N</v>
          </cell>
          <cell r="D2387">
            <v>156644.9</v>
          </cell>
          <cell r="E2387" t="str">
            <v>SKL_PRZYPIS_WYK</v>
          </cell>
          <cell r="F2387" t="str">
            <v>WYK_POP</v>
          </cell>
          <cell r="G2387" t="str">
            <v>05</v>
          </cell>
          <cell r="H2387" t="str">
            <v>PKK</v>
          </cell>
          <cell r="I2387" t="str">
            <v>J</v>
          </cell>
        </row>
        <row r="2388">
          <cell r="A2388" t="str">
            <v>JOTY i CZASOWE</v>
          </cell>
          <cell r="B2388" t="str">
            <v>XJOT</v>
          </cell>
          <cell r="C2388" t="str">
            <v>N</v>
          </cell>
          <cell r="D2388">
            <v>20753.2</v>
          </cell>
          <cell r="E2388" t="str">
            <v>SKL_PRZYPIS_WYK</v>
          </cell>
          <cell r="F2388" t="str">
            <v>WYK_POP</v>
          </cell>
          <cell r="G2388" t="str">
            <v>05</v>
          </cell>
          <cell r="H2388" t="str">
            <v>PKK</v>
          </cell>
          <cell r="I2388" t="str">
            <v>P</v>
          </cell>
        </row>
        <row r="2389">
          <cell r="A2389" t="str">
            <v>JOTY i CZASOWE</v>
          </cell>
          <cell r="B2389" t="str">
            <v>XJOT</v>
          </cell>
          <cell r="C2389" t="str">
            <v>N</v>
          </cell>
          <cell r="D2389">
            <v>4798199.06</v>
          </cell>
          <cell r="E2389" t="str">
            <v>SKL_PRZYPIS_WYK</v>
          </cell>
          <cell r="F2389" t="str">
            <v>WYK_POP</v>
          </cell>
          <cell r="G2389" t="str">
            <v>05</v>
          </cell>
          <cell r="H2389" t="str">
            <v>POU</v>
          </cell>
          <cell r="I2389" t="str">
            <v>J</v>
          </cell>
        </row>
        <row r="2390">
          <cell r="A2390" t="str">
            <v>JOTY i CZASOWE</v>
          </cell>
          <cell r="B2390" t="str">
            <v>XJOT</v>
          </cell>
          <cell r="C2390" t="str">
            <v>N</v>
          </cell>
          <cell r="D2390">
            <v>57643.9</v>
          </cell>
          <cell r="E2390" t="str">
            <v>SKL_PRZYPIS_WYK</v>
          </cell>
          <cell r="F2390" t="str">
            <v>WYK_POP</v>
          </cell>
          <cell r="G2390" t="str">
            <v>05</v>
          </cell>
          <cell r="H2390" t="str">
            <v>POU</v>
          </cell>
          <cell r="I2390" t="str">
            <v>P</v>
          </cell>
        </row>
        <row r="2391">
          <cell r="A2391" t="str">
            <v>JOTY i CZASOWE</v>
          </cell>
          <cell r="B2391" t="str">
            <v>XJOT</v>
          </cell>
          <cell r="C2391" t="str">
            <v>N</v>
          </cell>
          <cell r="D2391">
            <v>17086002.8</v>
          </cell>
          <cell r="E2391" t="str">
            <v>SKL_PRZYPIS_WYK</v>
          </cell>
          <cell r="F2391" t="str">
            <v>WYK_POP</v>
          </cell>
          <cell r="G2391" t="str">
            <v>05</v>
          </cell>
          <cell r="H2391" t="str">
            <v>PSA</v>
          </cell>
          <cell r="I2391" t="str">
            <v>J</v>
          </cell>
        </row>
        <row r="2392">
          <cell r="A2392" t="str">
            <v>JOTY i CZASOWE</v>
          </cell>
          <cell r="B2392" t="str">
            <v>XJOT</v>
          </cell>
          <cell r="C2392" t="str">
            <v>N</v>
          </cell>
          <cell r="D2392">
            <v>1397917.67</v>
          </cell>
          <cell r="E2392" t="str">
            <v>SKL_PRZYPIS_WYK</v>
          </cell>
          <cell r="F2392" t="str">
            <v>WYK_POP</v>
          </cell>
          <cell r="G2392" t="str">
            <v>05</v>
          </cell>
          <cell r="H2392" t="str">
            <v>PSA</v>
          </cell>
          <cell r="I2392" t="str">
            <v>P</v>
          </cell>
        </row>
        <row r="2393">
          <cell r="A2393" t="str">
            <v>JOTY i CZASOWE</v>
          </cell>
          <cell r="B2393" t="str">
            <v>XJOT</v>
          </cell>
          <cell r="C2393" t="str">
            <v>P</v>
          </cell>
          <cell r="D2393">
            <v>164551142.54000002</v>
          </cell>
          <cell r="E2393" t="str">
            <v>SKL_PRZYPIS_WYK</v>
          </cell>
          <cell r="F2393" t="str">
            <v>WYK_POP</v>
          </cell>
          <cell r="G2393" t="str">
            <v>05</v>
          </cell>
          <cell r="H2393" t="str">
            <v>PSA</v>
          </cell>
          <cell r="I2393" t="str">
            <v>P</v>
          </cell>
        </row>
        <row r="2394">
          <cell r="A2394" t="str">
            <v>JOTY i CZASOWE</v>
          </cell>
          <cell r="B2394" t="str">
            <v>XJOT</v>
          </cell>
          <cell r="C2394" t="str">
            <v>N</v>
          </cell>
          <cell r="D2394">
            <v>55490.7</v>
          </cell>
          <cell r="E2394" t="str">
            <v>SKL_PRZYPIS_WYK</v>
          </cell>
          <cell r="F2394" t="str">
            <v>WYK_POP</v>
          </cell>
          <cell r="G2394" t="str">
            <v>06</v>
          </cell>
          <cell r="H2394" t="str">
            <v>PION</v>
          </cell>
          <cell r="I2394" t="str">
            <v>J</v>
          </cell>
        </row>
        <row r="2395">
          <cell r="A2395" t="str">
            <v>JOTY i CZASOWE</v>
          </cell>
          <cell r="B2395" t="str">
            <v>XJOT</v>
          </cell>
          <cell r="C2395" t="str">
            <v>N</v>
          </cell>
          <cell r="D2395">
            <v>1140.7</v>
          </cell>
          <cell r="E2395" t="str">
            <v>SKL_PRZYPIS_WYK</v>
          </cell>
          <cell r="F2395" t="str">
            <v>WYK_POP</v>
          </cell>
          <cell r="G2395" t="str">
            <v>06</v>
          </cell>
          <cell r="H2395" t="str">
            <v>PION</v>
          </cell>
          <cell r="I2395" t="str">
            <v>P</v>
          </cell>
        </row>
        <row r="2396">
          <cell r="A2396" t="str">
            <v>JOTY i CZASOWE</v>
          </cell>
          <cell r="B2396" t="str">
            <v>XJOT</v>
          </cell>
          <cell r="C2396" t="str">
            <v>N</v>
          </cell>
          <cell r="D2396">
            <v>176045.5</v>
          </cell>
          <cell r="E2396" t="str">
            <v>SKL_PRZYPIS_WYK</v>
          </cell>
          <cell r="F2396" t="str">
            <v>WYK_POP</v>
          </cell>
          <cell r="G2396" t="str">
            <v>06</v>
          </cell>
          <cell r="H2396" t="str">
            <v>PKK</v>
          </cell>
          <cell r="I2396" t="str">
            <v>J</v>
          </cell>
        </row>
        <row r="2397">
          <cell r="A2397" t="str">
            <v>JOTY i CZASOWE</v>
          </cell>
          <cell r="B2397" t="str">
            <v>XJOT</v>
          </cell>
          <cell r="C2397" t="str">
            <v>N</v>
          </cell>
          <cell r="D2397">
            <v>25355.7</v>
          </cell>
          <cell r="E2397" t="str">
            <v>SKL_PRZYPIS_WYK</v>
          </cell>
          <cell r="F2397" t="str">
            <v>WYK_POP</v>
          </cell>
          <cell r="G2397" t="str">
            <v>06</v>
          </cell>
          <cell r="H2397" t="str">
            <v>PKK</v>
          </cell>
          <cell r="I2397" t="str">
            <v>P</v>
          </cell>
        </row>
        <row r="2398">
          <cell r="A2398" t="str">
            <v>JOTY i CZASOWE</v>
          </cell>
          <cell r="B2398" t="str">
            <v>XJOT</v>
          </cell>
          <cell r="C2398" t="str">
            <v>N</v>
          </cell>
          <cell r="D2398">
            <v>5622501.66</v>
          </cell>
          <cell r="E2398" t="str">
            <v>SKL_PRZYPIS_WYK</v>
          </cell>
          <cell r="F2398" t="str">
            <v>WYK_POP</v>
          </cell>
          <cell r="G2398" t="str">
            <v>06</v>
          </cell>
          <cell r="H2398" t="str">
            <v>POU</v>
          </cell>
          <cell r="I2398" t="str">
            <v>J</v>
          </cell>
        </row>
        <row r="2399">
          <cell r="A2399" t="str">
            <v>JOTY i CZASOWE</v>
          </cell>
          <cell r="B2399" t="str">
            <v>XJOT</v>
          </cell>
          <cell r="C2399" t="str">
            <v>N</v>
          </cell>
          <cell r="D2399">
            <v>80926.2</v>
          </cell>
          <cell r="E2399" t="str">
            <v>SKL_PRZYPIS_WYK</v>
          </cell>
          <cell r="F2399" t="str">
            <v>WYK_POP</v>
          </cell>
          <cell r="G2399" t="str">
            <v>06</v>
          </cell>
          <cell r="H2399" t="str">
            <v>POU</v>
          </cell>
          <cell r="I2399" t="str">
            <v>P</v>
          </cell>
        </row>
        <row r="2400">
          <cell r="A2400" t="str">
            <v>JOTY i CZASOWE</v>
          </cell>
          <cell r="B2400" t="str">
            <v>XJOT</v>
          </cell>
          <cell r="C2400" t="str">
            <v>N</v>
          </cell>
          <cell r="D2400">
            <v>19018447.7</v>
          </cell>
          <cell r="E2400" t="str">
            <v>SKL_PRZYPIS_WYK</v>
          </cell>
          <cell r="F2400" t="str">
            <v>WYK_POP</v>
          </cell>
          <cell r="G2400" t="str">
            <v>06</v>
          </cell>
          <cell r="H2400" t="str">
            <v>PSA</v>
          </cell>
          <cell r="I2400" t="str">
            <v>J</v>
          </cell>
        </row>
        <row r="2401">
          <cell r="A2401" t="str">
            <v>JOTY i CZASOWE</v>
          </cell>
          <cell r="B2401" t="str">
            <v>XJOT</v>
          </cell>
          <cell r="C2401" t="str">
            <v>N</v>
          </cell>
          <cell r="D2401">
            <v>1772560.88</v>
          </cell>
          <cell r="E2401" t="str">
            <v>SKL_PRZYPIS_WYK</v>
          </cell>
          <cell r="F2401" t="str">
            <v>WYK_POP</v>
          </cell>
          <cell r="G2401" t="str">
            <v>06</v>
          </cell>
          <cell r="H2401" t="str">
            <v>PSA</v>
          </cell>
          <cell r="I2401" t="str">
            <v>P</v>
          </cell>
        </row>
        <row r="2402">
          <cell r="A2402" t="str">
            <v>JOTY i CZASOWE</v>
          </cell>
          <cell r="B2402" t="str">
            <v>XJOT</v>
          </cell>
          <cell r="C2402" t="str">
            <v>P</v>
          </cell>
          <cell r="D2402">
            <v>198863094.38999966</v>
          </cell>
          <cell r="E2402" t="str">
            <v>SKL_PRZYPIS_WYK</v>
          </cell>
          <cell r="F2402" t="str">
            <v>WYK_POP</v>
          </cell>
          <cell r="G2402" t="str">
            <v>06</v>
          </cell>
          <cell r="H2402" t="str">
            <v>PSA</v>
          </cell>
          <cell r="I2402" t="str">
            <v>P</v>
          </cell>
        </row>
        <row r="2403">
          <cell r="A2403" t="str">
            <v>JOTY i CZASOWE</v>
          </cell>
          <cell r="B2403" t="str">
            <v>XJOT</v>
          </cell>
          <cell r="C2403" t="str">
            <v>N</v>
          </cell>
          <cell r="D2403">
            <v>57170.3</v>
          </cell>
          <cell r="E2403" t="str">
            <v>SKL_PRZYPIS_WYK</v>
          </cell>
          <cell r="F2403" t="str">
            <v>WYK_POP</v>
          </cell>
          <cell r="G2403" t="str">
            <v>07</v>
          </cell>
          <cell r="H2403" t="str">
            <v>PION</v>
          </cell>
          <cell r="I2403" t="str">
            <v>J</v>
          </cell>
        </row>
        <row r="2404">
          <cell r="A2404" t="str">
            <v>JOTY i CZASOWE</v>
          </cell>
          <cell r="B2404" t="str">
            <v>XJOT</v>
          </cell>
          <cell r="C2404" t="str">
            <v>N</v>
          </cell>
          <cell r="D2404">
            <v>1330.9</v>
          </cell>
          <cell r="E2404" t="str">
            <v>SKL_PRZYPIS_WYK</v>
          </cell>
          <cell r="F2404" t="str">
            <v>WYK_POP</v>
          </cell>
          <cell r="G2404" t="str">
            <v>07</v>
          </cell>
          <cell r="H2404" t="str">
            <v>PION</v>
          </cell>
          <cell r="I2404" t="str">
            <v>P</v>
          </cell>
        </row>
        <row r="2405">
          <cell r="A2405" t="str">
            <v>JOTY i CZASOWE</v>
          </cell>
          <cell r="B2405" t="str">
            <v>XJOT</v>
          </cell>
          <cell r="C2405" t="str">
            <v>N</v>
          </cell>
          <cell r="D2405">
            <v>183846.3</v>
          </cell>
          <cell r="E2405" t="str">
            <v>SKL_PRZYPIS_WYK</v>
          </cell>
          <cell r="F2405" t="str">
            <v>WYK_POP</v>
          </cell>
          <cell r="G2405" t="str">
            <v>07</v>
          </cell>
          <cell r="H2405" t="str">
            <v>PKK</v>
          </cell>
          <cell r="I2405" t="str">
            <v>J</v>
          </cell>
        </row>
        <row r="2406">
          <cell r="A2406" t="str">
            <v>JOTY i CZASOWE</v>
          </cell>
          <cell r="B2406" t="str">
            <v>XJOT</v>
          </cell>
          <cell r="C2406" t="str">
            <v>N</v>
          </cell>
          <cell r="D2406">
            <v>29648.8</v>
          </cell>
          <cell r="E2406" t="str">
            <v>SKL_PRZYPIS_WYK</v>
          </cell>
          <cell r="F2406" t="str">
            <v>WYK_POP</v>
          </cell>
          <cell r="G2406" t="str">
            <v>07</v>
          </cell>
          <cell r="H2406" t="str">
            <v>PKK</v>
          </cell>
          <cell r="I2406" t="str">
            <v>P</v>
          </cell>
        </row>
        <row r="2407">
          <cell r="A2407" t="str">
            <v>JOTY i CZASOWE</v>
          </cell>
          <cell r="B2407" t="str">
            <v>XJOT</v>
          </cell>
          <cell r="C2407" t="str">
            <v>N</v>
          </cell>
          <cell r="D2407">
            <v>6558297.659999999</v>
          </cell>
          <cell r="E2407" t="str">
            <v>SKL_PRZYPIS_WYK</v>
          </cell>
          <cell r="F2407" t="str">
            <v>WYK_POP</v>
          </cell>
          <cell r="G2407" t="str">
            <v>07</v>
          </cell>
          <cell r="H2407" t="str">
            <v>POU</v>
          </cell>
          <cell r="I2407" t="str">
            <v>J</v>
          </cell>
        </row>
        <row r="2408">
          <cell r="A2408" t="str">
            <v>JOTY i CZASOWE</v>
          </cell>
          <cell r="B2408" t="str">
            <v>XJOT</v>
          </cell>
          <cell r="C2408" t="str">
            <v>N</v>
          </cell>
          <cell r="D2408">
            <v>107688.3</v>
          </cell>
          <cell r="E2408" t="str">
            <v>SKL_PRZYPIS_WYK</v>
          </cell>
          <cell r="F2408" t="str">
            <v>WYK_POP</v>
          </cell>
          <cell r="G2408" t="str">
            <v>07</v>
          </cell>
          <cell r="H2408" t="str">
            <v>POU</v>
          </cell>
          <cell r="I2408" t="str">
            <v>P</v>
          </cell>
        </row>
        <row r="2409">
          <cell r="A2409" t="str">
            <v>JOTY i CZASOWE</v>
          </cell>
          <cell r="B2409" t="str">
            <v>XJOT</v>
          </cell>
          <cell r="C2409" t="str">
            <v>N</v>
          </cell>
          <cell r="D2409">
            <v>21984985.099999994</v>
          </cell>
          <cell r="E2409" t="str">
            <v>SKL_PRZYPIS_WYK</v>
          </cell>
          <cell r="F2409" t="str">
            <v>WYK_POP</v>
          </cell>
          <cell r="G2409" t="str">
            <v>07</v>
          </cell>
          <cell r="H2409" t="str">
            <v>PSA</v>
          </cell>
          <cell r="I2409" t="str">
            <v>J</v>
          </cell>
        </row>
        <row r="2410">
          <cell r="A2410" t="str">
            <v>JOTY i CZASOWE</v>
          </cell>
          <cell r="B2410" t="str">
            <v>XJOT</v>
          </cell>
          <cell r="C2410" t="str">
            <v>N</v>
          </cell>
          <cell r="D2410">
            <v>2214521.58</v>
          </cell>
          <cell r="E2410" t="str">
            <v>SKL_PRZYPIS_WYK</v>
          </cell>
          <cell r="F2410" t="str">
            <v>WYK_POP</v>
          </cell>
          <cell r="G2410" t="str">
            <v>07</v>
          </cell>
          <cell r="H2410" t="str">
            <v>PSA</v>
          </cell>
          <cell r="I2410" t="str">
            <v>P</v>
          </cell>
        </row>
        <row r="2411">
          <cell r="A2411" t="str">
            <v>JOTY i CZASOWE</v>
          </cell>
          <cell r="B2411" t="str">
            <v>XJOT</v>
          </cell>
          <cell r="C2411" t="str">
            <v>P</v>
          </cell>
          <cell r="D2411">
            <v>230094035.2499999</v>
          </cell>
          <cell r="E2411" t="str">
            <v>SKL_PRZYPIS_WYK</v>
          </cell>
          <cell r="F2411" t="str">
            <v>WYK_POP</v>
          </cell>
          <cell r="G2411" t="str">
            <v>07</v>
          </cell>
          <cell r="H2411" t="str">
            <v>PSA</v>
          </cell>
          <cell r="I2411" t="str">
            <v>P</v>
          </cell>
        </row>
        <row r="2412">
          <cell r="A2412" t="str">
            <v>JOTY i CZASOWE</v>
          </cell>
          <cell r="B2412" t="str">
            <v>XJOT</v>
          </cell>
          <cell r="C2412" t="str">
            <v>N</v>
          </cell>
          <cell r="D2412">
            <v>77671.5</v>
          </cell>
          <cell r="E2412" t="str">
            <v>SKL_PRZYPIS_WYK</v>
          </cell>
          <cell r="F2412" t="str">
            <v>WYK_POP</v>
          </cell>
          <cell r="G2412" t="str">
            <v>08</v>
          </cell>
          <cell r="H2412" t="str">
            <v>PION</v>
          </cell>
          <cell r="I2412" t="str">
            <v>J</v>
          </cell>
        </row>
        <row r="2413">
          <cell r="A2413" t="str">
            <v>JOTY i CZASOWE</v>
          </cell>
          <cell r="B2413" t="str">
            <v>XJOT</v>
          </cell>
          <cell r="C2413" t="str">
            <v>N</v>
          </cell>
          <cell r="D2413">
            <v>1706.1</v>
          </cell>
          <cell r="E2413" t="str">
            <v>SKL_PRZYPIS_WYK</v>
          </cell>
          <cell r="F2413" t="str">
            <v>WYK_POP</v>
          </cell>
          <cell r="G2413" t="str">
            <v>08</v>
          </cell>
          <cell r="H2413" t="str">
            <v>PION</v>
          </cell>
          <cell r="I2413" t="str">
            <v>P</v>
          </cell>
        </row>
        <row r="2414">
          <cell r="A2414" t="str">
            <v>JOTY i CZASOWE</v>
          </cell>
          <cell r="B2414" t="str">
            <v>XJOT</v>
          </cell>
          <cell r="C2414" t="str">
            <v>N</v>
          </cell>
          <cell r="D2414">
            <v>206848</v>
          </cell>
          <cell r="E2414" t="str">
            <v>SKL_PRZYPIS_WYK</v>
          </cell>
          <cell r="F2414" t="str">
            <v>WYK_POP</v>
          </cell>
          <cell r="G2414" t="str">
            <v>08</v>
          </cell>
          <cell r="H2414" t="str">
            <v>PKK</v>
          </cell>
          <cell r="I2414" t="str">
            <v>J</v>
          </cell>
        </row>
        <row r="2415">
          <cell r="A2415" t="str">
            <v>JOTY i CZASOWE</v>
          </cell>
          <cell r="B2415" t="str">
            <v>XJOT</v>
          </cell>
          <cell r="C2415" t="str">
            <v>N</v>
          </cell>
          <cell r="D2415">
            <v>34940</v>
          </cell>
          <cell r="E2415" t="str">
            <v>SKL_PRZYPIS_WYK</v>
          </cell>
          <cell r="F2415" t="str">
            <v>WYK_POP</v>
          </cell>
          <cell r="G2415" t="str">
            <v>08</v>
          </cell>
          <cell r="H2415" t="str">
            <v>PKK</v>
          </cell>
          <cell r="I2415" t="str">
            <v>P</v>
          </cell>
        </row>
        <row r="2416">
          <cell r="A2416" t="str">
            <v>JOTY i CZASOWE</v>
          </cell>
          <cell r="B2416" t="str">
            <v>XJOT</v>
          </cell>
          <cell r="C2416" t="str">
            <v>N</v>
          </cell>
          <cell r="D2416">
            <v>7283098.76</v>
          </cell>
          <cell r="E2416" t="str">
            <v>SKL_PRZYPIS_WYK</v>
          </cell>
          <cell r="F2416" t="str">
            <v>WYK_POP</v>
          </cell>
          <cell r="G2416" t="str">
            <v>08</v>
          </cell>
          <cell r="H2416" t="str">
            <v>POU</v>
          </cell>
          <cell r="I2416" t="str">
            <v>J</v>
          </cell>
        </row>
        <row r="2417">
          <cell r="A2417" t="str">
            <v>JOTY i CZASOWE</v>
          </cell>
          <cell r="B2417" t="str">
            <v>XJOT</v>
          </cell>
          <cell r="C2417" t="str">
            <v>N</v>
          </cell>
          <cell r="D2417">
            <v>136129.2</v>
          </cell>
          <cell r="E2417" t="str">
            <v>SKL_PRZYPIS_WYK</v>
          </cell>
          <cell r="F2417" t="str">
            <v>WYK_POP</v>
          </cell>
          <cell r="G2417" t="str">
            <v>08</v>
          </cell>
          <cell r="H2417" t="str">
            <v>POU</v>
          </cell>
          <cell r="I2417" t="str">
            <v>P</v>
          </cell>
        </row>
        <row r="2418">
          <cell r="A2418" t="str">
            <v>JOTY i CZASOWE</v>
          </cell>
          <cell r="B2418" t="str">
            <v>XJOT</v>
          </cell>
          <cell r="C2418" t="str">
            <v>N</v>
          </cell>
          <cell r="D2418">
            <v>23595488.200000003</v>
          </cell>
          <cell r="E2418" t="str">
            <v>SKL_PRZYPIS_WYK</v>
          </cell>
          <cell r="F2418" t="str">
            <v>WYK_POP</v>
          </cell>
          <cell r="G2418" t="str">
            <v>08</v>
          </cell>
          <cell r="H2418" t="str">
            <v>PSA</v>
          </cell>
          <cell r="I2418" t="str">
            <v>J</v>
          </cell>
        </row>
        <row r="2419">
          <cell r="A2419" t="str">
            <v>JOTY i CZASOWE</v>
          </cell>
          <cell r="B2419" t="str">
            <v>XJOT</v>
          </cell>
          <cell r="C2419" t="str">
            <v>N</v>
          </cell>
          <cell r="D2419">
            <v>2727570.75</v>
          </cell>
          <cell r="E2419" t="str">
            <v>SKL_PRZYPIS_WYK</v>
          </cell>
          <cell r="F2419" t="str">
            <v>WYK_POP</v>
          </cell>
          <cell r="G2419" t="str">
            <v>08</v>
          </cell>
          <cell r="H2419" t="str">
            <v>PSA</v>
          </cell>
          <cell r="I2419" t="str">
            <v>P</v>
          </cell>
        </row>
        <row r="2420">
          <cell r="A2420" t="str">
            <v>JOTY i CZASOWE</v>
          </cell>
          <cell r="B2420" t="str">
            <v>XJOT</v>
          </cell>
          <cell r="C2420" t="str">
            <v>P</v>
          </cell>
          <cell r="D2420">
            <v>261665987.82999992</v>
          </cell>
          <cell r="E2420" t="str">
            <v>SKL_PRZYPIS_WYK</v>
          </cell>
          <cell r="F2420" t="str">
            <v>WYK_POP</v>
          </cell>
          <cell r="G2420" t="str">
            <v>08</v>
          </cell>
          <cell r="H2420" t="str">
            <v>PSA</v>
          </cell>
          <cell r="I2420" t="str">
            <v>P</v>
          </cell>
        </row>
        <row r="2421">
          <cell r="A2421" t="str">
            <v>JOTY i CZASOWE</v>
          </cell>
          <cell r="B2421" t="str">
            <v>XJOT</v>
          </cell>
          <cell r="C2421" t="str">
            <v>N</v>
          </cell>
          <cell r="D2421">
            <v>98872.4</v>
          </cell>
          <cell r="E2421" t="str">
            <v>SKL_PRZYPIS_WYK</v>
          </cell>
          <cell r="F2421" t="str">
            <v>WYK_POP</v>
          </cell>
          <cell r="G2421" t="str">
            <v>09</v>
          </cell>
          <cell r="H2421" t="str">
            <v>PION</v>
          </cell>
          <cell r="I2421" t="str">
            <v>J</v>
          </cell>
        </row>
        <row r="2422">
          <cell r="A2422" t="str">
            <v>JOTY i CZASOWE</v>
          </cell>
          <cell r="B2422" t="str">
            <v>XJOT</v>
          </cell>
          <cell r="C2422" t="str">
            <v>N</v>
          </cell>
          <cell r="D2422">
            <v>1760.7</v>
          </cell>
          <cell r="E2422" t="str">
            <v>SKL_PRZYPIS_WYK</v>
          </cell>
          <cell r="F2422" t="str">
            <v>WYK_POP</v>
          </cell>
          <cell r="G2422" t="str">
            <v>09</v>
          </cell>
          <cell r="H2422" t="str">
            <v>PION</v>
          </cell>
          <cell r="I2422" t="str">
            <v>P</v>
          </cell>
        </row>
        <row r="2423">
          <cell r="A2423" t="str">
            <v>JOTY i CZASOWE</v>
          </cell>
          <cell r="B2423" t="str">
            <v>XJOT</v>
          </cell>
          <cell r="C2423" t="str">
            <v>N</v>
          </cell>
          <cell r="D2423">
            <v>229909.1</v>
          </cell>
          <cell r="E2423" t="str">
            <v>SKL_PRZYPIS_WYK</v>
          </cell>
          <cell r="F2423" t="str">
            <v>WYK_POP</v>
          </cell>
          <cell r="G2423" t="str">
            <v>09</v>
          </cell>
          <cell r="H2423" t="str">
            <v>PKK</v>
          </cell>
          <cell r="I2423" t="str">
            <v>J</v>
          </cell>
        </row>
        <row r="2424">
          <cell r="A2424" t="str">
            <v>JOTY i CZASOWE</v>
          </cell>
          <cell r="B2424" t="str">
            <v>XJOT</v>
          </cell>
          <cell r="C2424" t="str">
            <v>N</v>
          </cell>
          <cell r="D2424">
            <v>38907.5</v>
          </cell>
          <cell r="E2424" t="str">
            <v>SKL_PRZYPIS_WYK</v>
          </cell>
          <cell r="F2424" t="str">
            <v>WYK_POP</v>
          </cell>
          <cell r="G2424" t="str">
            <v>09</v>
          </cell>
          <cell r="H2424" t="str">
            <v>PKK</v>
          </cell>
          <cell r="I2424" t="str">
            <v>P</v>
          </cell>
        </row>
        <row r="2425">
          <cell r="A2425" t="str">
            <v>JOTY i CZASOWE</v>
          </cell>
          <cell r="B2425" t="str">
            <v>XJOT</v>
          </cell>
          <cell r="C2425" t="str">
            <v>N</v>
          </cell>
          <cell r="D2425">
            <v>8423618.72</v>
          </cell>
          <cell r="E2425" t="str">
            <v>SKL_PRZYPIS_WYK</v>
          </cell>
          <cell r="F2425" t="str">
            <v>WYK_POP</v>
          </cell>
          <cell r="G2425" t="str">
            <v>09</v>
          </cell>
          <cell r="H2425" t="str">
            <v>POU</v>
          </cell>
          <cell r="I2425" t="str">
            <v>J</v>
          </cell>
        </row>
        <row r="2426">
          <cell r="A2426" t="str">
            <v>JOTY i CZASOWE</v>
          </cell>
          <cell r="B2426" t="str">
            <v>XJOT</v>
          </cell>
          <cell r="C2426" t="str">
            <v>N</v>
          </cell>
          <cell r="D2426">
            <v>169616.1</v>
          </cell>
          <cell r="E2426" t="str">
            <v>SKL_PRZYPIS_WYK</v>
          </cell>
          <cell r="F2426" t="str">
            <v>WYK_POP</v>
          </cell>
          <cell r="G2426" t="str">
            <v>09</v>
          </cell>
          <cell r="H2426" t="str">
            <v>POU</v>
          </cell>
          <cell r="I2426" t="str">
            <v>P</v>
          </cell>
        </row>
        <row r="2427">
          <cell r="A2427" t="str">
            <v>JOTY i CZASOWE</v>
          </cell>
          <cell r="B2427" t="str">
            <v>XJOT</v>
          </cell>
          <cell r="C2427" t="str">
            <v>N</v>
          </cell>
          <cell r="D2427">
            <v>25036909.299999997</v>
          </cell>
          <cell r="E2427" t="str">
            <v>SKL_PRZYPIS_WYK</v>
          </cell>
          <cell r="F2427" t="str">
            <v>WYK_POP</v>
          </cell>
          <cell r="G2427" t="str">
            <v>09</v>
          </cell>
          <cell r="H2427" t="str">
            <v>PSA</v>
          </cell>
          <cell r="I2427" t="str">
            <v>J</v>
          </cell>
        </row>
        <row r="2428">
          <cell r="A2428" t="str">
            <v>JOTY i CZASOWE</v>
          </cell>
          <cell r="B2428" t="str">
            <v>XJOT</v>
          </cell>
          <cell r="C2428" t="str">
            <v>N</v>
          </cell>
          <cell r="D2428">
            <v>3265515.3</v>
          </cell>
          <cell r="E2428" t="str">
            <v>SKL_PRZYPIS_WYK</v>
          </cell>
          <cell r="F2428" t="str">
            <v>WYK_POP</v>
          </cell>
          <cell r="G2428" t="str">
            <v>09</v>
          </cell>
          <cell r="H2428" t="str">
            <v>PSA</v>
          </cell>
          <cell r="I2428" t="str">
            <v>P</v>
          </cell>
        </row>
        <row r="2429">
          <cell r="A2429" t="str">
            <v>JOTY i CZASOWE</v>
          </cell>
          <cell r="B2429" t="str">
            <v>XJOT</v>
          </cell>
          <cell r="C2429" t="str">
            <v>P</v>
          </cell>
          <cell r="D2429">
            <v>293867905.57999986</v>
          </cell>
          <cell r="E2429" t="str">
            <v>SKL_PRZYPIS_WYK</v>
          </cell>
          <cell r="F2429" t="str">
            <v>WYK_POP</v>
          </cell>
          <cell r="G2429" t="str">
            <v>09</v>
          </cell>
          <cell r="H2429" t="str">
            <v>PSA</v>
          </cell>
          <cell r="I2429" t="str">
            <v>P</v>
          </cell>
        </row>
        <row r="2430">
          <cell r="A2430" t="str">
            <v>JOTY i CZASOWE</v>
          </cell>
          <cell r="B2430" t="str">
            <v>XJOT</v>
          </cell>
          <cell r="C2430" t="str">
            <v>N</v>
          </cell>
          <cell r="D2430">
            <v>22250.56</v>
          </cell>
          <cell r="E2430" t="str">
            <v>SKL_ROCZNA_WYK</v>
          </cell>
          <cell r="F2430" t="str">
            <v>PLAN</v>
          </cell>
          <cell r="G2430" t="str">
            <v>01</v>
          </cell>
          <cell r="H2430" t="str">
            <v>POU</v>
          </cell>
          <cell r="I2430" t="str">
            <v>P</v>
          </cell>
        </row>
        <row r="2431">
          <cell r="A2431" t="str">
            <v>JOTY i CZASOWE</v>
          </cell>
          <cell r="B2431" t="str">
            <v>XJOT</v>
          </cell>
          <cell r="C2431" t="str">
            <v>N</v>
          </cell>
          <cell r="D2431">
            <v>954205.9316666665</v>
          </cell>
          <cell r="E2431" t="str">
            <v>SKL_ROCZNA_WYK</v>
          </cell>
          <cell r="F2431" t="str">
            <v>PLAN</v>
          </cell>
          <cell r="G2431" t="str">
            <v>01</v>
          </cell>
          <cell r="H2431" t="str">
            <v>PSA</v>
          </cell>
          <cell r="I2431" t="str">
            <v>P</v>
          </cell>
        </row>
        <row r="2432">
          <cell r="A2432" t="str">
            <v>JOTY i CZASOWE</v>
          </cell>
          <cell r="B2432" t="str">
            <v>XJOT</v>
          </cell>
          <cell r="C2432" t="str">
            <v>P</v>
          </cell>
          <cell r="D2432">
            <v>512678848.12497777</v>
          </cell>
          <cell r="E2432" t="str">
            <v>SKL_ROCZNA_WYK</v>
          </cell>
          <cell r="F2432" t="str">
            <v>PLAN</v>
          </cell>
          <cell r="G2432" t="str">
            <v>01</v>
          </cell>
          <cell r="H2432" t="str">
            <v>PSA</v>
          </cell>
          <cell r="I2432" t="str">
            <v>P</v>
          </cell>
        </row>
        <row r="2433">
          <cell r="A2433" t="str">
            <v>JOTY i CZASOWE</v>
          </cell>
          <cell r="B2433" t="str">
            <v>XJOT</v>
          </cell>
          <cell r="C2433" t="str">
            <v>N</v>
          </cell>
          <cell r="D2433">
            <v>51412</v>
          </cell>
          <cell r="E2433" t="str">
            <v>SKL_ROCZNA_WYK</v>
          </cell>
          <cell r="F2433" t="str">
            <v>PLAN</v>
          </cell>
          <cell r="G2433" t="str">
            <v>02</v>
          </cell>
          <cell r="H2433" t="str">
            <v>POU</v>
          </cell>
          <cell r="I2433" t="str">
            <v>P</v>
          </cell>
        </row>
        <row r="2434">
          <cell r="A2434" t="str">
            <v>JOTY i CZASOWE</v>
          </cell>
          <cell r="B2434" t="str">
            <v>XJOT</v>
          </cell>
          <cell r="C2434" t="str">
            <v>N</v>
          </cell>
          <cell r="D2434">
            <v>2059908.7929999998</v>
          </cell>
          <cell r="E2434" t="str">
            <v>SKL_ROCZNA_WYK</v>
          </cell>
          <cell r="F2434" t="str">
            <v>PLAN</v>
          </cell>
          <cell r="G2434" t="str">
            <v>02</v>
          </cell>
          <cell r="H2434" t="str">
            <v>PSA</v>
          </cell>
          <cell r="I2434" t="str">
            <v>P</v>
          </cell>
        </row>
        <row r="2435">
          <cell r="A2435" t="str">
            <v>JOTY i CZASOWE</v>
          </cell>
          <cell r="B2435" t="str">
            <v>XJOT</v>
          </cell>
          <cell r="C2435" t="str">
            <v>P</v>
          </cell>
          <cell r="D2435">
            <v>491093047.25174713</v>
          </cell>
          <cell r="E2435" t="str">
            <v>SKL_ROCZNA_WYK</v>
          </cell>
          <cell r="F2435" t="str">
            <v>PLAN</v>
          </cell>
          <cell r="G2435" t="str">
            <v>02</v>
          </cell>
          <cell r="H2435" t="str">
            <v>PSA</v>
          </cell>
          <cell r="I2435" t="str">
            <v>P</v>
          </cell>
        </row>
        <row r="2436">
          <cell r="A2436" t="str">
            <v>JOTY i CZASOWE</v>
          </cell>
          <cell r="B2436" t="str">
            <v>XJOT</v>
          </cell>
          <cell r="C2436" t="str">
            <v>N</v>
          </cell>
          <cell r="D2436">
            <v>79822.84545454546</v>
          </cell>
          <cell r="E2436" t="str">
            <v>SKL_ROCZNA_WYK</v>
          </cell>
          <cell r="F2436" t="str">
            <v>PLAN</v>
          </cell>
          <cell r="G2436" t="str">
            <v>03</v>
          </cell>
          <cell r="H2436" t="str">
            <v>POU</v>
          </cell>
          <cell r="I2436" t="str">
            <v>P</v>
          </cell>
        </row>
        <row r="2437">
          <cell r="A2437" t="str">
            <v>JOTY i CZASOWE</v>
          </cell>
          <cell r="B2437" t="str">
            <v>XJOT</v>
          </cell>
          <cell r="C2437" t="str">
            <v>N</v>
          </cell>
          <cell r="D2437">
            <v>3217781.9419183666</v>
          </cell>
          <cell r="E2437" t="str">
            <v>SKL_ROCZNA_WYK</v>
          </cell>
          <cell r="F2437" t="str">
            <v>PLAN</v>
          </cell>
          <cell r="G2437" t="str">
            <v>03</v>
          </cell>
          <cell r="H2437" t="str">
            <v>PSA</v>
          </cell>
          <cell r="I2437" t="str">
            <v>P</v>
          </cell>
        </row>
        <row r="2438">
          <cell r="A2438" t="str">
            <v>JOTY i CZASOWE</v>
          </cell>
          <cell r="B2438" t="str">
            <v>XJOT</v>
          </cell>
          <cell r="C2438" t="str">
            <v>P</v>
          </cell>
          <cell r="D2438">
            <v>488408959.2030121</v>
          </cell>
          <cell r="E2438" t="str">
            <v>SKL_ROCZNA_WYK</v>
          </cell>
          <cell r="F2438" t="str">
            <v>PLAN</v>
          </cell>
          <cell r="G2438" t="str">
            <v>03</v>
          </cell>
          <cell r="H2438" t="str">
            <v>PSA</v>
          </cell>
          <cell r="I2438" t="str">
            <v>P</v>
          </cell>
        </row>
        <row r="2439">
          <cell r="A2439" t="str">
            <v>JOTY i CZASOWE</v>
          </cell>
          <cell r="B2439" t="str">
            <v>XJOT</v>
          </cell>
          <cell r="C2439" t="str">
            <v>N</v>
          </cell>
          <cell r="D2439">
            <v>109982.10105263158</v>
          </cell>
          <cell r="E2439" t="str">
            <v>SKL_ROCZNA_WYK</v>
          </cell>
          <cell r="F2439" t="str">
            <v>PLAN</v>
          </cell>
          <cell r="G2439" t="str">
            <v>04</v>
          </cell>
          <cell r="H2439" t="str">
            <v>POU</v>
          </cell>
          <cell r="I2439" t="str">
            <v>P</v>
          </cell>
        </row>
        <row r="2440">
          <cell r="A2440" t="str">
            <v>JOTY i CZASOWE</v>
          </cell>
          <cell r="B2440" t="str">
            <v>XJOT</v>
          </cell>
          <cell r="C2440" t="str">
            <v>N</v>
          </cell>
          <cell r="D2440">
            <v>4498110.952048386</v>
          </cell>
          <cell r="E2440" t="str">
            <v>SKL_ROCZNA_WYK</v>
          </cell>
          <cell r="F2440" t="str">
            <v>PLAN</v>
          </cell>
          <cell r="G2440" t="str">
            <v>04</v>
          </cell>
          <cell r="H2440" t="str">
            <v>PSA</v>
          </cell>
          <cell r="I2440" t="str">
            <v>P</v>
          </cell>
        </row>
        <row r="2441">
          <cell r="A2441" t="str">
            <v>JOTY i CZASOWE</v>
          </cell>
          <cell r="B2441" t="str">
            <v>XJOT</v>
          </cell>
          <cell r="C2441" t="str">
            <v>P</v>
          </cell>
          <cell r="D2441">
            <v>483795271.3886724</v>
          </cell>
          <cell r="E2441" t="str">
            <v>SKL_ROCZNA_WYK</v>
          </cell>
          <cell r="F2441" t="str">
            <v>PLAN</v>
          </cell>
          <cell r="G2441" t="str">
            <v>04</v>
          </cell>
          <cell r="H2441" t="str">
            <v>PSA</v>
          </cell>
          <cell r="I2441" t="str">
            <v>P</v>
          </cell>
        </row>
        <row r="2442">
          <cell r="A2442" t="str">
            <v>JOTY i CZASOWE</v>
          </cell>
          <cell r="B2442" t="str">
            <v>XJOT</v>
          </cell>
          <cell r="C2442" t="str">
            <v>N</v>
          </cell>
          <cell r="D2442">
            <v>137025.11625</v>
          </cell>
          <cell r="E2442" t="str">
            <v>SKL_ROCZNA_WYK</v>
          </cell>
          <cell r="F2442" t="str">
            <v>PLAN</v>
          </cell>
          <cell r="G2442" t="str">
            <v>05</v>
          </cell>
          <cell r="H2442" t="str">
            <v>POU</v>
          </cell>
          <cell r="I2442" t="str">
            <v>P</v>
          </cell>
        </row>
        <row r="2443">
          <cell r="A2443" t="str">
            <v>JOTY i CZASOWE</v>
          </cell>
          <cell r="B2443" t="str">
            <v>XJOT</v>
          </cell>
          <cell r="C2443" t="str">
            <v>N</v>
          </cell>
          <cell r="D2443">
            <v>5667987.668</v>
          </cell>
          <cell r="E2443" t="str">
            <v>SKL_ROCZNA_WYK</v>
          </cell>
          <cell r="F2443" t="str">
            <v>PLAN</v>
          </cell>
          <cell r="G2443" t="str">
            <v>05</v>
          </cell>
          <cell r="H2443" t="str">
            <v>PSA</v>
          </cell>
          <cell r="I2443" t="str">
            <v>P</v>
          </cell>
        </row>
        <row r="2444">
          <cell r="A2444" t="str">
            <v>JOTY i CZASOWE</v>
          </cell>
          <cell r="B2444" t="str">
            <v>XJOT</v>
          </cell>
          <cell r="C2444" t="str">
            <v>P</v>
          </cell>
          <cell r="D2444">
            <v>482463922.6650945</v>
          </cell>
          <cell r="E2444" t="str">
            <v>SKL_ROCZNA_WYK</v>
          </cell>
          <cell r="F2444" t="str">
            <v>PLAN</v>
          </cell>
          <cell r="G2444" t="str">
            <v>05</v>
          </cell>
          <cell r="H2444" t="str">
            <v>PSA</v>
          </cell>
          <cell r="I2444" t="str">
            <v>P</v>
          </cell>
        </row>
        <row r="2445">
          <cell r="A2445" t="str">
            <v>JOTY i CZASOWE</v>
          </cell>
          <cell r="B2445" t="str">
            <v>XJOT</v>
          </cell>
          <cell r="C2445" t="str">
            <v>N</v>
          </cell>
          <cell r="D2445">
            <v>169588.03</v>
          </cell>
          <cell r="E2445" t="str">
            <v>SKL_ROCZNA_WYK</v>
          </cell>
          <cell r="F2445" t="str">
            <v>PLAN</v>
          </cell>
          <cell r="G2445" t="str">
            <v>06</v>
          </cell>
          <cell r="H2445" t="str">
            <v>POU</v>
          </cell>
          <cell r="I2445" t="str">
            <v>P</v>
          </cell>
        </row>
        <row r="2446">
          <cell r="A2446" t="str">
            <v>JOTY i CZASOWE</v>
          </cell>
          <cell r="B2446" t="str">
            <v>XJOT</v>
          </cell>
          <cell r="C2446" t="str">
            <v>N</v>
          </cell>
          <cell r="D2446">
            <v>6848882.241494251</v>
          </cell>
          <cell r="E2446" t="str">
            <v>SKL_ROCZNA_WYK</v>
          </cell>
          <cell r="F2446" t="str">
            <v>PLAN</v>
          </cell>
          <cell r="G2446" t="str">
            <v>06</v>
          </cell>
          <cell r="H2446" t="str">
            <v>PSA</v>
          </cell>
          <cell r="I2446" t="str">
            <v>P</v>
          </cell>
        </row>
        <row r="2447">
          <cell r="A2447" t="str">
            <v>JOTY i CZASOWE</v>
          </cell>
          <cell r="B2447" t="str">
            <v>XJOT</v>
          </cell>
          <cell r="C2447" t="str">
            <v>P</v>
          </cell>
          <cell r="D2447">
            <v>478162169.01372683</v>
          </cell>
          <cell r="E2447" t="str">
            <v>SKL_ROCZNA_WYK</v>
          </cell>
          <cell r="F2447" t="str">
            <v>PLAN</v>
          </cell>
          <cell r="G2447" t="str">
            <v>06</v>
          </cell>
          <cell r="H2447" t="str">
            <v>PSA</v>
          </cell>
          <cell r="I2447" t="str">
            <v>P</v>
          </cell>
        </row>
        <row r="2448">
          <cell r="A2448" t="str">
            <v>JOTY i CZASOWE</v>
          </cell>
          <cell r="B2448" t="str">
            <v>XJOT</v>
          </cell>
          <cell r="C2448" t="str">
            <v>N</v>
          </cell>
          <cell r="D2448">
            <v>205937.7823611111</v>
          </cell>
          <cell r="E2448" t="str">
            <v>SKL_ROCZNA_WYK</v>
          </cell>
          <cell r="F2448" t="str">
            <v>PLAN</v>
          </cell>
          <cell r="G2448" t="str">
            <v>07</v>
          </cell>
          <cell r="H2448" t="str">
            <v>POU</v>
          </cell>
          <cell r="I2448" t="str">
            <v>P</v>
          </cell>
        </row>
        <row r="2449">
          <cell r="A2449" t="str">
            <v>JOTY i CZASOWE</v>
          </cell>
          <cell r="B2449" t="str">
            <v>XJOT</v>
          </cell>
          <cell r="C2449" t="str">
            <v>N</v>
          </cell>
          <cell r="D2449">
            <v>7994381.630999999</v>
          </cell>
          <cell r="E2449" t="str">
            <v>SKL_ROCZNA_WYK</v>
          </cell>
          <cell r="F2449" t="str">
            <v>PLAN</v>
          </cell>
          <cell r="G2449" t="str">
            <v>07</v>
          </cell>
          <cell r="H2449" t="str">
            <v>PSA</v>
          </cell>
          <cell r="I2449" t="str">
            <v>P</v>
          </cell>
        </row>
        <row r="2450">
          <cell r="A2450" t="str">
            <v>JOTY i CZASOWE</v>
          </cell>
          <cell r="B2450" t="str">
            <v>XJOT</v>
          </cell>
          <cell r="C2450" t="str">
            <v>P</v>
          </cell>
          <cell r="D2450">
            <v>472561005.8994833</v>
          </cell>
          <cell r="E2450" t="str">
            <v>SKL_ROCZNA_WYK</v>
          </cell>
          <cell r="F2450" t="str">
            <v>PLAN</v>
          </cell>
          <cell r="G2450" t="str">
            <v>07</v>
          </cell>
          <cell r="H2450" t="str">
            <v>PSA</v>
          </cell>
          <cell r="I2450" t="str">
            <v>P</v>
          </cell>
        </row>
        <row r="2451">
          <cell r="A2451" t="str">
            <v>JOTY i CZASOWE</v>
          </cell>
          <cell r="B2451" t="str">
            <v>XJOT</v>
          </cell>
          <cell r="C2451" t="str">
            <v>N</v>
          </cell>
          <cell r="D2451">
            <v>234643.12975000002</v>
          </cell>
          <cell r="E2451" t="str">
            <v>SKL_ROCZNA_WYK</v>
          </cell>
          <cell r="F2451" t="str">
            <v>PLAN</v>
          </cell>
          <cell r="G2451" t="str">
            <v>08</v>
          </cell>
          <cell r="H2451" t="str">
            <v>POU</v>
          </cell>
          <cell r="I2451" t="str">
            <v>P</v>
          </cell>
        </row>
        <row r="2452">
          <cell r="A2452" t="str">
            <v>JOTY i CZASOWE</v>
          </cell>
          <cell r="B2452" t="str">
            <v>XJOT</v>
          </cell>
          <cell r="C2452" t="str">
            <v>N</v>
          </cell>
          <cell r="D2452">
            <v>9221381.261999998</v>
          </cell>
          <cell r="E2452" t="str">
            <v>SKL_ROCZNA_WYK</v>
          </cell>
          <cell r="F2452" t="str">
            <v>PLAN</v>
          </cell>
          <cell r="G2452" t="str">
            <v>08</v>
          </cell>
          <cell r="H2452" t="str">
            <v>PSA</v>
          </cell>
          <cell r="I2452" t="str">
            <v>P</v>
          </cell>
        </row>
        <row r="2453">
          <cell r="A2453" t="str">
            <v>JOTY i CZASOWE</v>
          </cell>
          <cell r="B2453" t="str">
            <v>XJOT</v>
          </cell>
          <cell r="C2453" t="str">
            <v>P</v>
          </cell>
          <cell r="D2453">
            <v>471163179.56142545</v>
          </cell>
          <cell r="E2453" t="str">
            <v>SKL_ROCZNA_WYK</v>
          </cell>
          <cell r="F2453" t="str">
            <v>PLAN</v>
          </cell>
          <cell r="G2453" t="str">
            <v>08</v>
          </cell>
          <cell r="H2453" t="str">
            <v>PSA</v>
          </cell>
          <cell r="I2453" t="str">
            <v>P</v>
          </cell>
        </row>
        <row r="2454">
          <cell r="A2454" t="str">
            <v>JOTY i CZASOWE</v>
          </cell>
          <cell r="B2454" t="str">
            <v>XJOT</v>
          </cell>
          <cell r="C2454" t="str">
            <v>N</v>
          </cell>
          <cell r="D2454">
            <v>272468.2292857143</v>
          </cell>
          <cell r="E2454" t="str">
            <v>SKL_ROCZNA_WYK</v>
          </cell>
          <cell r="F2454" t="str">
            <v>PLAN</v>
          </cell>
          <cell r="G2454" t="str">
            <v>09</v>
          </cell>
          <cell r="H2454" t="str">
            <v>POU</v>
          </cell>
          <cell r="I2454" t="str">
            <v>P</v>
          </cell>
        </row>
        <row r="2455">
          <cell r="A2455" t="str">
            <v>JOTY i CZASOWE</v>
          </cell>
          <cell r="B2455" t="str">
            <v>XJOT</v>
          </cell>
          <cell r="C2455" t="str">
            <v>N</v>
          </cell>
          <cell r="D2455">
            <v>10593163.179487178</v>
          </cell>
          <cell r="E2455" t="str">
            <v>SKL_ROCZNA_WYK</v>
          </cell>
          <cell r="F2455" t="str">
            <v>PLAN</v>
          </cell>
          <cell r="G2455" t="str">
            <v>09</v>
          </cell>
          <cell r="H2455" t="str">
            <v>PSA</v>
          </cell>
          <cell r="I2455" t="str">
            <v>P</v>
          </cell>
        </row>
        <row r="2456">
          <cell r="A2456" t="str">
            <v>JOTY i CZASOWE</v>
          </cell>
          <cell r="B2456" t="str">
            <v>XJOT</v>
          </cell>
          <cell r="C2456" t="str">
            <v>P</v>
          </cell>
          <cell r="D2456">
            <v>467660583.0398847</v>
          </cell>
          <cell r="E2456" t="str">
            <v>SKL_ROCZNA_WYK</v>
          </cell>
          <cell r="F2456" t="str">
            <v>PLAN</v>
          </cell>
          <cell r="G2456" t="str">
            <v>09</v>
          </cell>
          <cell r="H2456" t="str">
            <v>PSA</v>
          </cell>
          <cell r="I2456" t="str">
            <v>P</v>
          </cell>
        </row>
        <row r="2457">
          <cell r="A2457" t="str">
            <v>JOTY i CZASOWE</v>
          </cell>
          <cell r="B2457" t="str">
            <v>XJOT</v>
          </cell>
          <cell r="C2457" t="str">
            <v>N</v>
          </cell>
          <cell r="D2457">
            <v>305203.39444444445</v>
          </cell>
          <cell r="E2457" t="str">
            <v>SKL_ROCZNA_WYK</v>
          </cell>
          <cell r="F2457" t="str">
            <v>PLAN</v>
          </cell>
          <cell r="G2457" t="str">
            <v>10</v>
          </cell>
          <cell r="H2457" t="str">
            <v>POU</v>
          </cell>
          <cell r="I2457" t="str">
            <v>P</v>
          </cell>
        </row>
        <row r="2458">
          <cell r="A2458" t="str">
            <v>JOTY i CZASOWE</v>
          </cell>
          <cell r="B2458" t="str">
            <v>XJOT</v>
          </cell>
          <cell r="C2458" t="str">
            <v>N</v>
          </cell>
          <cell r="D2458">
            <v>11914158.35279479</v>
          </cell>
          <cell r="E2458" t="str">
            <v>SKL_ROCZNA_WYK</v>
          </cell>
          <cell r="F2458" t="str">
            <v>PLAN</v>
          </cell>
          <cell r="G2458" t="str">
            <v>10</v>
          </cell>
          <cell r="H2458" t="str">
            <v>PSA</v>
          </cell>
          <cell r="I2458" t="str">
            <v>P</v>
          </cell>
        </row>
        <row r="2459">
          <cell r="A2459" t="str">
            <v>JOTY i CZASOWE</v>
          </cell>
          <cell r="B2459" t="str">
            <v>XJOT</v>
          </cell>
          <cell r="C2459" t="str">
            <v>P</v>
          </cell>
          <cell r="D2459">
            <v>465360999.38703734</v>
          </cell>
          <cell r="E2459" t="str">
            <v>SKL_ROCZNA_WYK</v>
          </cell>
          <cell r="F2459" t="str">
            <v>PLAN</v>
          </cell>
          <cell r="G2459" t="str">
            <v>10</v>
          </cell>
          <cell r="H2459" t="str">
            <v>PSA</v>
          </cell>
          <cell r="I2459" t="str">
            <v>P</v>
          </cell>
        </row>
        <row r="2460">
          <cell r="A2460" t="str">
            <v>JOTY i CZASOWE</v>
          </cell>
          <cell r="B2460" t="str">
            <v>XJOT</v>
          </cell>
          <cell r="C2460" t="str">
            <v>N</v>
          </cell>
          <cell r="D2460">
            <v>334275.0425</v>
          </cell>
          <cell r="E2460" t="str">
            <v>SKL_ROCZNA_WYK</v>
          </cell>
          <cell r="F2460" t="str">
            <v>PLAN</v>
          </cell>
          <cell r="G2460" t="str">
            <v>11</v>
          </cell>
          <cell r="H2460" t="str">
            <v>POU</v>
          </cell>
          <cell r="I2460" t="str">
            <v>P</v>
          </cell>
        </row>
        <row r="2461">
          <cell r="A2461" t="str">
            <v>JOTY i CZASOWE</v>
          </cell>
          <cell r="B2461" t="str">
            <v>XJOT</v>
          </cell>
          <cell r="C2461" t="str">
            <v>N</v>
          </cell>
          <cell r="D2461">
            <v>13231505.419445774</v>
          </cell>
          <cell r="E2461" t="str">
            <v>SKL_ROCZNA_WYK</v>
          </cell>
          <cell r="F2461" t="str">
            <v>PLAN</v>
          </cell>
          <cell r="G2461" t="str">
            <v>11</v>
          </cell>
          <cell r="H2461" t="str">
            <v>PSA</v>
          </cell>
          <cell r="I2461" t="str">
            <v>P</v>
          </cell>
        </row>
        <row r="2462">
          <cell r="A2462" t="str">
            <v>JOTY i CZASOWE</v>
          </cell>
          <cell r="B2462" t="str">
            <v>XJOT</v>
          </cell>
          <cell r="C2462" t="str">
            <v>P</v>
          </cell>
          <cell r="D2462">
            <v>464848271.8668178</v>
          </cell>
          <cell r="E2462" t="str">
            <v>SKL_ROCZNA_WYK</v>
          </cell>
          <cell r="F2462" t="str">
            <v>PLAN</v>
          </cell>
          <cell r="G2462" t="str">
            <v>11</v>
          </cell>
          <cell r="H2462" t="str">
            <v>PSA</v>
          </cell>
          <cell r="I2462" t="str">
            <v>P</v>
          </cell>
        </row>
        <row r="2463">
          <cell r="A2463" t="str">
            <v>JOTY i CZASOWE</v>
          </cell>
          <cell r="B2463" t="str">
            <v>XJOT</v>
          </cell>
          <cell r="C2463" t="str">
            <v>N</v>
          </cell>
          <cell r="D2463">
            <v>358098.3392857143</v>
          </cell>
          <cell r="E2463" t="str">
            <v>SKL_ROCZNA_WYK</v>
          </cell>
          <cell r="F2463" t="str">
            <v>PLAN</v>
          </cell>
          <cell r="G2463" t="str">
            <v>12</v>
          </cell>
          <cell r="H2463" t="str">
            <v>POU</v>
          </cell>
          <cell r="I2463" t="str">
            <v>P</v>
          </cell>
        </row>
        <row r="2464">
          <cell r="A2464" t="str">
            <v>JOTY i CZASOWE</v>
          </cell>
          <cell r="B2464" t="str">
            <v>XJOT</v>
          </cell>
          <cell r="C2464" t="str">
            <v>N</v>
          </cell>
          <cell r="D2464">
            <v>14568978.179440126</v>
          </cell>
          <cell r="E2464" t="str">
            <v>SKL_ROCZNA_WYK</v>
          </cell>
          <cell r="F2464" t="str">
            <v>PLAN</v>
          </cell>
          <cell r="G2464" t="str">
            <v>12</v>
          </cell>
          <cell r="H2464" t="str">
            <v>PSA</v>
          </cell>
          <cell r="I2464" t="str">
            <v>P</v>
          </cell>
        </row>
        <row r="2465">
          <cell r="A2465" t="str">
            <v>JOTY i CZASOWE</v>
          </cell>
          <cell r="B2465" t="str">
            <v>XJOT</v>
          </cell>
          <cell r="C2465" t="str">
            <v>P</v>
          </cell>
          <cell r="D2465">
            <v>461568881.383702</v>
          </cell>
          <cell r="E2465" t="str">
            <v>SKL_ROCZNA_WYK</v>
          </cell>
          <cell r="F2465" t="str">
            <v>PLAN</v>
          </cell>
          <cell r="G2465" t="str">
            <v>12</v>
          </cell>
          <cell r="H2465" t="str">
            <v>PSA</v>
          </cell>
          <cell r="I2465" t="str">
            <v>P</v>
          </cell>
        </row>
        <row r="2466">
          <cell r="A2466" t="str">
            <v>JOTY i CZASOWE</v>
          </cell>
          <cell r="B2466" t="str">
            <v>XJOT</v>
          </cell>
          <cell r="C2466" t="str">
            <v>N</v>
          </cell>
          <cell r="D2466">
            <v>344050.73611111107</v>
          </cell>
          <cell r="E2466" t="str">
            <v>SKL_ROCZNA_WYK</v>
          </cell>
          <cell r="F2466" t="str">
            <v>PROGNOZA</v>
          </cell>
          <cell r="G2466" t="str">
            <v>10</v>
          </cell>
          <cell r="H2466" t="str">
            <v>POU</v>
          </cell>
          <cell r="I2466" t="str">
            <v>P</v>
          </cell>
        </row>
        <row r="2467">
          <cell r="A2467" t="str">
            <v>JOTY i CZASOWE</v>
          </cell>
          <cell r="B2467" t="str">
            <v>XJOT</v>
          </cell>
          <cell r="C2467" t="str">
            <v>N</v>
          </cell>
          <cell r="D2467">
            <v>6532785.904722601</v>
          </cell>
          <cell r="E2467" t="str">
            <v>SKL_ROCZNA_WYK</v>
          </cell>
          <cell r="F2467" t="str">
            <v>PROGNOZA</v>
          </cell>
          <cell r="G2467" t="str">
            <v>10</v>
          </cell>
          <cell r="H2467" t="str">
            <v>PSA</v>
          </cell>
          <cell r="I2467" t="str">
            <v>P</v>
          </cell>
        </row>
        <row r="2468">
          <cell r="A2468" t="str">
            <v>JOTY i CZASOWE</v>
          </cell>
          <cell r="B2468" t="str">
            <v>XJOT</v>
          </cell>
          <cell r="C2468" t="str">
            <v>P</v>
          </cell>
          <cell r="D2468">
            <v>383466813.2559588</v>
          </cell>
          <cell r="E2468" t="str">
            <v>SKL_ROCZNA_WYK</v>
          </cell>
          <cell r="F2468" t="str">
            <v>PROGNOZA</v>
          </cell>
          <cell r="G2468" t="str">
            <v>10</v>
          </cell>
          <cell r="H2468" t="str">
            <v>PSA</v>
          </cell>
          <cell r="I2468" t="str">
            <v>P</v>
          </cell>
        </row>
        <row r="2469">
          <cell r="A2469" t="str">
            <v>JOTY i CZASOWE</v>
          </cell>
          <cell r="B2469" t="str">
            <v>XJOT</v>
          </cell>
          <cell r="C2469" t="str">
            <v>N</v>
          </cell>
          <cell r="D2469">
            <v>369643.45249999996</v>
          </cell>
          <cell r="E2469" t="str">
            <v>SKL_ROCZNA_WYK</v>
          </cell>
          <cell r="F2469" t="str">
            <v>PROGNOZA</v>
          </cell>
          <cell r="G2469" t="str">
            <v>11</v>
          </cell>
          <cell r="H2469" t="str">
            <v>POU</v>
          </cell>
          <cell r="I2469" t="str">
            <v>P</v>
          </cell>
        </row>
        <row r="2470">
          <cell r="A2470" t="str">
            <v>JOTY i CZASOWE</v>
          </cell>
          <cell r="B2470" t="str">
            <v>XJOT</v>
          </cell>
          <cell r="C2470" t="str">
            <v>N</v>
          </cell>
          <cell r="D2470">
            <v>7086113.808895764</v>
          </cell>
          <cell r="E2470" t="str">
            <v>SKL_ROCZNA_WYK</v>
          </cell>
          <cell r="F2470" t="str">
            <v>PROGNOZA</v>
          </cell>
          <cell r="G2470" t="str">
            <v>11</v>
          </cell>
          <cell r="H2470" t="str">
            <v>PSA</v>
          </cell>
          <cell r="I2470" t="str">
            <v>P</v>
          </cell>
        </row>
        <row r="2471">
          <cell r="A2471" t="str">
            <v>JOTY i CZASOWE</v>
          </cell>
          <cell r="B2471" t="str">
            <v>XJOT</v>
          </cell>
          <cell r="C2471" t="str">
            <v>P</v>
          </cell>
          <cell r="D2471">
            <v>381568834.25781345</v>
          </cell>
          <cell r="E2471" t="str">
            <v>SKL_ROCZNA_WYK</v>
          </cell>
          <cell r="F2471" t="str">
            <v>PROGNOZA</v>
          </cell>
          <cell r="G2471" t="str">
            <v>11</v>
          </cell>
          <cell r="H2471" t="str">
            <v>PSA</v>
          </cell>
          <cell r="I2471" t="str">
            <v>P</v>
          </cell>
        </row>
        <row r="2472">
          <cell r="A2472" t="str">
            <v>JOTY i CZASOWE</v>
          </cell>
          <cell r="B2472" t="str">
            <v>XJOT</v>
          </cell>
          <cell r="C2472" t="str">
            <v>N</v>
          </cell>
          <cell r="D2472">
            <v>403255.3428571428</v>
          </cell>
          <cell r="E2472" t="str">
            <v>SKL_ROCZNA_WYK</v>
          </cell>
          <cell r="F2472" t="str">
            <v>PROGNOZA</v>
          </cell>
          <cell r="G2472" t="str">
            <v>12</v>
          </cell>
          <cell r="H2472" t="str">
            <v>POU</v>
          </cell>
          <cell r="I2472" t="str">
            <v>P</v>
          </cell>
        </row>
        <row r="2473">
          <cell r="A2473" t="str">
            <v>JOTY i CZASOWE</v>
          </cell>
          <cell r="B2473" t="str">
            <v>XJOT</v>
          </cell>
          <cell r="C2473" t="str">
            <v>N</v>
          </cell>
          <cell r="D2473">
            <v>7615342.158332243</v>
          </cell>
          <cell r="E2473" t="str">
            <v>SKL_ROCZNA_WYK</v>
          </cell>
          <cell r="F2473" t="str">
            <v>PROGNOZA</v>
          </cell>
          <cell r="G2473" t="str">
            <v>12</v>
          </cell>
          <cell r="H2473" t="str">
            <v>PSA</v>
          </cell>
          <cell r="I2473" t="str">
            <v>P</v>
          </cell>
        </row>
        <row r="2474">
          <cell r="A2474" t="str">
            <v>JOTY i CZASOWE</v>
          </cell>
          <cell r="B2474" t="str">
            <v>XJOT</v>
          </cell>
          <cell r="C2474" t="str">
            <v>P</v>
          </cell>
          <cell r="D2474">
            <v>379032615.693241</v>
          </cell>
          <cell r="E2474" t="str">
            <v>SKL_ROCZNA_WYK</v>
          </cell>
          <cell r="F2474" t="str">
            <v>PROGNOZA</v>
          </cell>
          <cell r="G2474" t="str">
            <v>12</v>
          </cell>
          <cell r="H2474" t="str">
            <v>PSA</v>
          </cell>
          <cell r="I2474" t="str">
            <v>P</v>
          </cell>
        </row>
        <row r="2475">
          <cell r="A2475" t="str">
            <v>JOTY i CZASOWE</v>
          </cell>
          <cell r="B2475" t="str">
            <v>XJOT</v>
          </cell>
          <cell r="C2475" t="str">
            <v>N</v>
          </cell>
          <cell r="D2475">
            <v>961.2</v>
          </cell>
          <cell r="E2475" t="str">
            <v>SKL_ROCZNA_WYK</v>
          </cell>
          <cell r="F2475" t="str">
            <v>WYK_POP</v>
          </cell>
          <cell r="G2475" t="str">
            <v>01</v>
          </cell>
          <cell r="H2475" t="str">
            <v>PION</v>
          </cell>
          <cell r="I2475" t="str">
            <v>P</v>
          </cell>
        </row>
        <row r="2476">
          <cell r="A2476" t="str">
            <v>JOTY i CZASOWE</v>
          </cell>
          <cell r="B2476" t="str">
            <v>XJOT</v>
          </cell>
          <cell r="C2476" t="str">
            <v>N</v>
          </cell>
          <cell r="D2476">
            <v>20292.8</v>
          </cell>
          <cell r="E2476" t="str">
            <v>SKL_ROCZNA_WYK</v>
          </cell>
          <cell r="F2476" t="str">
            <v>WYK_POP</v>
          </cell>
          <cell r="G2476" t="str">
            <v>01</v>
          </cell>
          <cell r="H2476" t="str">
            <v>PKK</v>
          </cell>
          <cell r="I2476" t="str">
            <v>J</v>
          </cell>
        </row>
        <row r="2477">
          <cell r="A2477" t="str">
            <v>JOTY i CZASOWE</v>
          </cell>
          <cell r="B2477" t="str">
            <v>XJOT</v>
          </cell>
          <cell r="C2477" t="str">
            <v>N</v>
          </cell>
          <cell r="D2477">
            <v>8085.4</v>
          </cell>
          <cell r="E2477" t="str">
            <v>SKL_ROCZNA_WYK</v>
          </cell>
          <cell r="F2477" t="str">
            <v>WYK_POP</v>
          </cell>
          <cell r="G2477" t="str">
            <v>01</v>
          </cell>
          <cell r="H2477" t="str">
            <v>PKK</v>
          </cell>
          <cell r="I2477" t="str">
            <v>P</v>
          </cell>
        </row>
        <row r="2478">
          <cell r="A2478" t="str">
            <v>JOTY i CZASOWE</v>
          </cell>
          <cell r="B2478" t="str">
            <v>XJOT</v>
          </cell>
          <cell r="C2478" t="str">
            <v>N</v>
          </cell>
          <cell r="D2478">
            <v>671442</v>
          </cell>
          <cell r="E2478" t="str">
            <v>SKL_ROCZNA_WYK</v>
          </cell>
          <cell r="F2478" t="str">
            <v>WYK_POP</v>
          </cell>
          <cell r="G2478" t="str">
            <v>01</v>
          </cell>
          <cell r="H2478" t="str">
            <v>POU</v>
          </cell>
          <cell r="I2478" t="str">
            <v>J</v>
          </cell>
        </row>
        <row r="2479">
          <cell r="A2479" t="str">
            <v>JOTY i CZASOWE</v>
          </cell>
          <cell r="B2479" t="str">
            <v>XJOT</v>
          </cell>
          <cell r="C2479" t="str">
            <v>N</v>
          </cell>
          <cell r="D2479">
            <v>17071.2</v>
          </cell>
          <cell r="E2479" t="str">
            <v>SKL_ROCZNA_WYK</v>
          </cell>
          <cell r="F2479" t="str">
            <v>WYK_POP</v>
          </cell>
          <cell r="G2479" t="str">
            <v>01</v>
          </cell>
          <cell r="H2479" t="str">
            <v>POU</v>
          </cell>
          <cell r="I2479" t="str">
            <v>P</v>
          </cell>
        </row>
        <row r="2480">
          <cell r="A2480" t="str">
            <v>JOTY i CZASOWE</v>
          </cell>
          <cell r="B2480" t="str">
            <v>XJOT</v>
          </cell>
          <cell r="C2480" t="str">
            <v>N</v>
          </cell>
          <cell r="D2480">
            <v>1282631.5</v>
          </cell>
          <cell r="E2480" t="str">
            <v>SKL_ROCZNA_WYK</v>
          </cell>
          <cell r="F2480" t="str">
            <v>WYK_POP</v>
          </cell>
          <cell r="G2480" t="str">
            <v>01</v>
          </cell>
          <cell r="H2480" t="str">
            <v>PSA</v>
          </cell>
          <cell r="I2480" t="str">
            <v>J</v>
          </cell>
        </row>
        <row r="2481">
          <cell r="A2481" t="str">
            <v>JOTY i CZASOWE</v>
          </cell>
          <cell r="B2481" t="str">
            <v>XJOT</v>
          </cell>
          <cell r="C2481" t="str">
            <v>N</v>
          </cell>
          <cell r="D2481">
            <v>564516.5</v>
          </cell>
          <cell r="E2481" t="str">
            <v>SKL_ROCZNA_WYK</v>
          </cell>
          <cell r="F2481" t="str">
            <v>WYK_POP</v>
          </cell>
          <cell r="G2481" t="str">
            <v>01</v>
          </cell>
          <cell r="H2481" t="str">
            <v>PSA</v>
          </cell>
          <cell r="I2481" t="str">
            <v>P</v>
          </cell>
        </row>
        <row r="2482">
          <cell r="A2482" t="str">
            <v>JOTY i CZASOWE</v>
          </cell>
          <cell r="B2482" t="str">
            <v>XJOT</v>
          </cell>
          <cell r="C2482" t="str">
            <v>P</v>
          </cell>
          <cell r="D2482">
            <v>422682723.40000004</v>
          </cell>
          <cell r="E2482" t="str">
            <v>SKL_ROCZNA_WYK</v>
          </cell>
          <cell r="F2482" t="str">
            <v>WYK_POP</v>
          </cell>
          <cell r="G2482" t="str">
            <v>01</v>
          </cell>
          <cell r="H2482" t="str">
            <v>PSA</v>
          </cell>
          <cell r="I2482" t="str">
            <v>P</v>
          </cell>
        </row>
        <row r="2483">
          <cell r="A2483" t="str">
            <v>JOTY i CZASOWE</v>
          </cell>
          <cell r="B2483" t="str">
            <v>XJOT</v>
          </cell>
          <cell r="C2483" t="str">
            <v>N</v>
          </cell>
          <cell r="D2483">
            <v>3000</v>
          </cell>
          <cell r="E2483" t="str">
            <v>SKL_ROCZNA_WYK</v>
          </cell>
          <cell r="F2483" t="str">
            <v>WYK_POP</v>
          </cell>
          <cell r="G2483" t="str">
            <v>02</v>
          </cell>
          <cell r="H2483" t="str">
            <v>PION</v>
          </cell>
          <cell r="I2483" t="str">
            <v>J</v>
          </cell>
        </row>
        <row r="2484">
          <cell r="A2484" t="str">
            <v>JOTY i CZASOWE</v>
          </cell>
          <cell r="B2484" t="str">
            <v>XJOT</v>
          </cell>
          <cell r="C2484" t="str">
            <v>N</v>
          </cell>
          <cell r="D2484">
            <v>961.2</v>
          </cell>
          <cell r="E2484" t="str">
            <v>SKL_ROCZNA_WYK</v>
          </cell>
          <cell r="F2484" t="str">
            <v>WYK_POP</v>
          </cell>
          <cell r="G2484" t="str">
            <v>02</v>
          </cell>
          <cell r="H2484" t="str">
            <v>PION</v>
          </cell>
          <cell r="I2484" t="str">
            <v>P</v>
          </cell>
        </row>
        <row r="2485">
          <cell r="A2485" t="str">
            <v>JOTY i CZASOWE</v>
          </cell>
          <cell r="B2485" t="str">
            <v>XJOT</v>
          </cell>
          <cell r="C2485" t="str">
            <v>N</v>
          </cell>
          <cell r="D2485">
            <v>58848.6</v>
          </cell>
          <cell r="E2485" t="str">
            <v>SKL_ROCZNA_WYK</v>
          </cell>
          <cell r="F2485" t="str">
            <v>WYK_POP</v>
          </cell>
          <cell r="G2485" t="str">
            <v>02</v>
          </cell>
          <cell r="H2485" t="str">
            <v>PKK</v>
          </cell>
          <cell r="I2485" t="str">
            <v>J</v>
          </cell>
        </row>
        <row r="2486">
          <cell r="A2486" t="str">
            <v>JOTY i CZASOWE</v>
          </cell>
          <cell r="B2486" t="str">
            <v>XJOT</v>
          </cell>
          <cell r="C2486" t="str">
            <v>N</v>
          </cell>
          <cell r="D2486">
            <v>16469.8</v>
          </cell>
          <cell r="E2486" t="str">
            <v>SKL_ROCZNA_WYK</v>
          </cell>
          <cell r="F2486" t="str">
            <v>WYK_POP</v>
          </cell>
          <cell r="G2486" t="str">
            <v>02</v>
          </cell>
          <cell r="H2486" t="str">
            <v>PKK</v>
          </cell>
          <cell r="I2486" t="str">
            <v>P</v>
          </cell>
        </row>
        <row r="2487">
          <cell r="A2487" t="str">
            <v>JOTY i CZASOWE</v>
          </cell>
          <cell r="B2487" t="str">
            <v>XJOT</v>
          </cell>
          <cell r="C2487" t="str">
            <v>N</v>
          </cell>
          <cell r="D2487">
            <v>1691302</v>
          </cell>
          <cell r="E2487" t="str">
            <v>SKL_ROCZNA_WYK</v>
          </cell>
          <cell r="F2487" t="str">
            <v>WYK_POP</v>
          </cell>
          <cell r="G2487" t="str">
            <v>02</v>
          </cell>
          <cell r="H2487" t="str">
            <v>POU</v>
          </cell>
          <cell r="I2487" t="str">
            <v>J</v>
          </cell>
        </row>
        <row r="2488">
          <cell r="A2488" t="str">
            <v>JOTY i CZASOWE</v>
          </cell>
          <cell r="B2488" t="str">
            <v>XJOT</v>
          </cell>
          <cell r="C2488" t="str">
            <v>N</v>
          </cell>
          <cell r="D2488">
            <v>69114.3</v>
          </cell>
          <cell r="E2488" t="str">
            <v>SKL_ROCZNA_WYK</v>
          </cell>
          <cell r="F2488" t="str">
            <v>WYK_POP</v>
          </cell>
          <cell r="G2488" t="str">
            <v>02</v>
          </cell>
          <cell r="H2488" t="str">
            <v>POU</v>
          </cell>
          <cell r="I2488" t="str">
            <v>P</v>
          </cell>
        </row>
        <row r="2489">
          <cell r="A2489" t="str">
            <v>JOTY i CZASOWE</v>
          </cell>
          <cell r="B2489" t="str">
            <v>XJOT</v>
          </cell>
          <cell r="C2489" t="str">
            <v>N</v>
          </cell>
          <cell r="D2489">
            <v>4567859.2</v>
          </cell>
          <cell r="E2489" t="str">
            <v>SKL_ROCZNA_WYK</v>
          </cell>
          <cell r="F2489" t="str">
            <v>WYK_POP</v>
          </cell>
          <cell r="G2489" t="str">
            <v>02</v>
          </cell>
          <cell r="H2489" t="str">
            <v>PSA</v>
          </cell>
          <cell r="I2489" t="str">
            <v>J</v>
          </cell>
        </row>
        <row r="2490">
          <cell r="A2490" t="str">
            <v>JOTY i CZASOWE</v>
          </cell>
          <cell r="B2490" t="str">
            <v>XJOT</v>
          </cell>
          <cell r="C2490" t="str">
            <v>N</v>
          </cell>
          <cell r="D2490">
            <v>1515520.8</v>
          </cell>
          <cell r="E2490" t="str">
            <v>SKL_ROCZNA_WYK</v>
          </cell>
          <cell r="F2490" t="str">
            <v>WYK_POP</v>
          </cell>
          <cell r="G2490" t="str">
            <v>02</v>
          </cell>
          <cell r="H2490" t="str">
            <v>PSA</v>
          </cell>
          <cell r="I2490" t="str">
            <v>P</v>
          </cell>
        </row>
        <row r="2491">
          <cell r="A2491" t="str">
            <v>JOTY i CZASOWE</v>
          </cell>
          <cell r="B2491" t="str">
            <v>XJOT</v>
          </cell>
          <cell r="C2491" t="str">
            <v>P</v>
          </cell>
          <cell r="D2491">
            <v>418374374.3999994</v>
          </cell>
          <cell r="E2491" t="str">
            <v>SKL_ROCZNA_WYK</v>
          </cell>
          <cell r="F2491" t="str">
            <v>WYK_POP</v>
          </cell>
          <cell r="G2491" t="str">
            <v>02</v>
          </cell>
          <cell r="H2491" t="str">
            <v>PSA</v>
          </cell>
          <cell r="I2491" t="str">
            <v>P</v>
          </cell>
        </row>
        <row r="2492">
          <cell r="A2492" t="str">
            <v>JOTY i CZASOWE</v>
          </cell>
          <cell r="B2492" t="str">
            <v>XJOT</v>
          </cell>
          <cell r="C2492" t="str">
            <v>N</v>
          </cell>
          <cell r="D2492">
            <v>11403</v>
          </cell>
          <cell r="E2492" t="str">
            <v>SKL_ROCZNA_WYK</v>
          </cell>
          <cell r="F2492" t="str">
            <v>WYK_POP</v>
          </cell>
          <cell r="G2492" t="str">
            <v>03</v>
          </cell>
          <cell r="H2492" t="str">
            <v>PION</v>
          </cell>
          <cell r="I2492" t="str">
            <v>J</v>
          </cell>
        </row>
        <row r="2493">
          <cell r="A2493" t="str">
            <v>JOTY i CZASOWE</v>
          </cell>
          <cell r="B2493" t="str">
            <v>XJOT</v>
          </cell>
          <cell r="C2493" t="str">
            <v>N</v>
          </cell>
          <cell r="D2493">
            <v>961.2</v>
          </cell>
          <cell r="E2493" t="str">
            <v>SKL_ROCZNA_WYK</v>
          </cell>
          <cell r="F2493" t="str">
            <v>WYK_POP</v>
          </cell>
          <cell r="G2493" t="str">
            <v>03</v>
          </cell>
          <cell r="H2493" t="str">
            <v>PION</v>
          </cell>
          <cell r="I2493" t="str">
            <v>P</v>
          </cell>
        </row>
        <row r="2494">
          <cell r="A2494" t="str">
            <v>JOTY i CZASOWE</v>
          </cell>
          <cell r="B2494" t="str">
            <v>XJOT</v>
          </cell>
          <cell r="C2494" t="str">
            <v>N</v>
          </cell>
          <cell r="D2494">
            <v>91849.4</v>
          </cell>
          <cell r="E2494" t="str">
            <v>SKL_ROCZNA_WYK</v>
          </cell>
          <cell r="F2494" t="str">
            <v>WYK_POP</v>
          </cell>
          <cell r="G2494" t="str">
            <v>03</v>
          </cell>
          <cell r="H2494" t="str">
            <v>PKK</v>
          </cell>
          <cell r="I2494" t="str">
            <v>J</v>
          </cell>
        </row>
        <row r="2495">
          <cell r="A2495" t="str">
            <v>JOTY i CZASOWE</v>
          </cell>
          <cell r="B2495" t="str">
            <v>XJOT</v>
          </cell>
          <cell r="C2495" t="str">
            <v>N</v>
          </cell>
          <cell r="D2495">
            <v>26585.8</v>
          </cell>
          <cell r="E2495" t="str">
            <v>SKL_ROCZNA_WYK</v>
          </cell>
          <cell r="F2495" t="str">
            <v>WYK_POP</v>
          </cell>
          <cell r="G2495" t="str">
            <v>03</v>
          </cell>
          <cell r="H2495" t="str">
            <v>PKK</v>
          </cell>
          <cell r="I2495" t="str">
            <v>P</v>
          </cell>
        </row>
        <row r="2496">
          <cell r="A2496" t="str">
            <v>JOTY i CZASOWE</v>
          </cell>
          <cell r="B2496" t="str">
            <v>XJOT</v>
          </cell>
          <cell r="C2496" t="str">
            <v>N</v>
          </cell>
          <cell r="D2496">
            <v>2503038.9</v>
          </cell>
          <cell r="E2496" t="str">
            <v>SKL_ROCZNA_WYK</v>
          </cell>
          <cell r="F2496" t="str">
            <v>WYK_POP</v>
          </cell>
          <cell r="G2496" t="str">
            <v>03</v>
          </cell>
          <cell r="H2496" t="str">
            <v>POU</v>
          </cell>
          <cell r="I2496" t="str">
            <v>J</v>
          </cell>
        </row>
        <row r="2497">
          <cell r="A2497" t="str">
            <v>JOTY i CZASOWE</v>
          </cell>
          <cell r="B2497" t="str">
            <v>XJOT</v>
          </cell>
          <cell r="C2497" t="str">
            <v>N</v>
          </cell>
          <cell r="D2497">
            <v>106025.3</v>
          </cell>
          <cell r="E2497" t="str">
            <v>SKL_ROCZNA_WYK</v>
          </cell>
          <cell r="F2497" t="str">
            <v>WYK_POP</v>
          </cell>
          <cell r="G2497" t="str">
            <v>03</v>
          </cell>
          <cell r="H2497" t="str">
            <v>POU</v>
          </cell>
          <cell r="I2497" t="str">
            <v>P</v>
          </cell>
        </row>
        <row r="2498">
          <cell r="A2498" t="str">
            <v>JOTY i CZASOWE</v>
          </cell>
          <cell r="B2498" t="str">
            <v>XJOT</v>
          </cell>
          <cell r="C2498" t="str">
            <v>N</v>
          </cell>
          <cell r="D2498">
            <v>7350473.000000001</v>
          </cell>
          <cell r="E2498" t="str">
            <v>SKL_ROCZNA_WYK</v>
          </cell>
          <cell r="F2498" t="str">
            <v>WYK_POP</v>
          </cell>
          <cell r="G2498" t="str">
            <v>03</v>
          </cell>
          <cell r="H2498" t="str">
            <v>PSA</v>
          </cell>
          <cell r="I2498" t="str">
            <v>J</v>
          </cell>
        </row>
        <row r="2499">
          <cell r="A2499" t="str">
            <v>JOTY i CZASOWE</v>
          </cell>
          <cell r="B2499" t="str">
            <v>XJOT</v>
          </cell>
          <cell r="C2499" t="str">
            <v>N</v>
          </cell>
          <cell r="D2499">
            <v>2187044.3</v>
          </cell>
          <cell r="E2499" t="str">
            <v>SKL_ROCZNA_WYK</v>
          </cell>
          <cell r="F2499" t="str">
            <v>WYK_POP</v>
          </cell>
          <cell r="G2499" t="str">
            <v>03</v>
          </cell>
          <cell r="H2499" t="str">
            <v>PSA</v>
          </cell>
          <cell r="I2499" t="str">
            <v>P</v>
          </cell>
        </row>
        <row r="2500">
          <cell r="A2500" t="str">
            <v>JOTY i CZASOWE</v>
          </cell>
          <cell r="B2500" t="str">
            <v>XJOT</v>
          </cell>
          <cell r="C2500" t="str">
            <v>P</v>
          </cell>
          <cell r="D2500">
            <v>413828873.20000005</v>
          </cell>
          <cell r="E2500" t="str">
            <v>SKL_ROCZNA_WYK</v>
          </cell>
          <cell r="F2500" t="str">
            <v>WYK_POP</v>
          </cell>
          <cell r="G2500" t="str">
            <v>03</v>
          </cell>
          <cell r="H2500" t="str">
            <v>PSA</v>
          </cell>
          <cell r="I2500" t="str">
            <v>P</v>
          </cell>
        </row>
        <row r="2501">
          <cell r="A2501" t="str">
            <v>JOTY i CZASOWE</v>
          </cell>
          <cell r="B2501" t="str">
            <v>XJOT</v>
          </cell>
          <cell r="C2501" t="str">
            <v>N</v>
          </cell>
          <cell r="D2501">
            <v>39407.6</v>
          </cell>
          <cell r="E2501" t="str">
            <v>SKL_ROCZNA_WYK</v>
          </cell>
          <cell r="F2501" t="str">
            <v>WYK_POP</v>
          </cell>
          <cell r="G2501" t="str">
            <v>04</v>
          </cell>
          <cell r="H2501" t="str">
            <v>PION</v>
          </cell>
          <cell r="I2501" t="str">
            <v>J</v>
          </cell>
        </row>
        <row r="2502">
          <cell r="A2502" t="str">
            <v>JOTY i CZASOWE</v>
          </cell>
          <cell r="B2502" t="str">
            <v>XJOT</v>
          </cell>
          <cell r="C2502" t="str">
            <v>N</v>
          </cell>
          <cell r="D2502">
            <v>1921.2</v>
          </cell>
          <cell r="E2502" t="str">
            <v>SKL_ROCZNA_WYK</v>
          </cell>
          <cell r="F2502" t="str">
            <v>WYK_POP</v>
          </cell>
          <cell r="G2502" t="str">
            <v>04</v>
          </cell>
          <cell r="H2502" t="str">
            <v>PION</v>
          </cell>
          <cell r="I2502" t="str">
            <v>P</v>
          </cell>
        </row>
        <row r="2503">
          <cell r="A2503" t="str">
            <v>JOTY i CZASOWE</v>
          </cell>
          <cell r="B2503" t="str">
            <v>XJOT</v>
          </cell>
          <cell r="C2503" t="str">
            <v>N</v>
          </cell>
          <cell r="D2503">
            <v>109450.3</v>
          </cell>
          <cell r="E2503" t="str">
            <v>SKL_ROCZNA_WYK</v>
          </cell>
          <cell r="F2503" t="str">
            <v>WYK_POP</v>
          </cell>
          <cell r="G2503" t="str">
            <v>04</v>
          </cell>
          <cell r="H2503" t="str">
            <v>PKK</v>
          </cell>
          <cell r="I2503" t="str">
            <v>J</v>
          </cell>
        </row>
        <row r="2504">
          <cell r="A2504" t="str">
            <v>JOTY i CZASOWE</v>
          </cell>
          <cell r="B2504" t="str">
            <v>XJOT</v>
          </cell>
          <cell r="C2504" t="str">
            <v>N</v>
          </cell>
          <cell r="D2504">
            <v>40798.4</v>
          </cell>
          <cell r="E2504" t="str">
            <v>SKL_ROCZNA_WYK</v>
          </cell>
          <cell r="F2504" t="str">
            <v>WYK_POP</v>
          </cell>
          <cell r="G2504" t="str">
            <v>04</v>
          </cell>
          <cell r="H2504" t="str">
            <v>PKK</v>
          </cell>
          <cell r="I2504" t="str">
            <v>P</v>
          </cell>
        </row>
        <row r="2505">
          <cell r="A2505" t="str">
            <v>JOTY i CZASOWE</v>
          </cell>
          <cell r="B2505" t="str">
            <v>XJOT</v>
          </cell>
          <cell r="C2505" t="str">
            <v>N</v>
          </cell>
          <cell r="D2505">
            <v>3778079.5</v>
          </cell>
          <cell r="E2505" t="str">
            <v>SKL_ROCZNA_WYK</v>
          </cell>
          <cell r="F2505" t="str">
            <v>WYK_POP</v>
          </cell>
          <cell r="G2505" t="str">
            <v>04</v>
          </cell>
          <cell r="H2505" t="str">
            <v>POU</v>
          </cell>
          <cell r="I2505" t="str">
            <v>J</v>
          </cell>
        </row>
        <row r="2506">
          <cell r="A2506" t="str">
            <v>JOTY i CZASOWE</v>
          </cell>
          <cell r="B2506" t="str">
            <v>XJOT</v>
          </cell>
          <cell r="C2506" t="str">
            <v>N</v>
          </cell>
          <cell r="D2506">
            <v>169275.3</v>
          </cell>
          <cell r="E2506" t="str">
            <v>SKL_ROCZNA_WYK</v>
          </cell>
          <cell r="F2506" t="str">
            <v>WYK_POP</v>
          </cell>
          <cell r="G2506" t="str">
            <v>04</v>
          </cell>
          <cell r="H2506" t="str">
            <v>POU</v>
          </cell>
          <cell r="I2506" t="str">
            <v>P</v>
          </cell>
        </row>
        <row r="2507">
          <cell r="A2507" t="str">
            <v>JOTY i CZASOWE</v>
          </cell>
          <cell r="B2507" t="str">
            <v>XJOT</v>
          </cell>
          <cell r="C2507" t="str">
            <v>N</v>
          </cell>
          <cell r="D2507">
            <v>14313746.899999999</v>
          </cell>
          <cell r="E2507" t="str">
            <v>SKL_ROCZNA_WYK</v>
          </cell>
          <cell r="F2507" t="str">
            <v>WYK_POP</v>
          </cell>
          <cell r="G2507" t="str">
            <v>04</v>
          </cell>
          <cell r="H2507" t="str">
            <v>PSA</v>
          </cell>
          <cell r="I2507" t="str">
            <v>J</v>
          </cell>
        </row>
        <row r="2508">
          <cell r="A2508" t="str">
            <v>JOTY i CZASOWE</v>
          </cell>
          <cell r="B2508" t="str">
            <v>XJOT</v>
          </cell>
          <cell r="C2508" t="str">
            <v>N</v>
          </cell>
          <cell r="D2508">
            <v>3094722.1</v>
          </cell>
          <cell r="E2508" t="str">
            <v>SKL_ROCZNA_WYK</v>
          </cell>
          <cell r="F2508" t="str">
            <v>WYK_POP</v>
          </cell>
          <cell r="G2508" t="str">
            <v>04</v>
          </cell>
          <cell r="H2508" t="str">
            <v>PSA</v>
          </cell>
          <cell r="I2508" t="str">
            <v>P</v>
          </cell>
        </row>
        <row r="2509">
          <cell r="A2509" t="str">
            <v>JOTY i CZASOWE</v>
          </cell>
          <cell r="B2509" t="str">
            <v>XJOT</v>
          </cell>
          <cell r="C2509" t="str">
            <v>P</v>
          </cell>
          <cell r="D2509">
            <v>410820612.3000001</v>
          </cell>
          <cell r="E2509" t="str">
            <v>SKL_ROCZNA_WYK</v>
          </cell>
          <cell r="F2509" t="str">
            <v>WYK_POP</v>
          </cell>
          <cell r="G2509" t="str">
            <v>04</v>
          </cell>
          <cell r="H2509" t="str">
            <v>PSA</v>
          </cell>
          <cell r="I2509" t="str">
            <v>P</v>
          </cell>
        </row>
        <row r="2510">
          <cell r="A2510" t="str">
            <v>JOTY i CZASOWE</v>
          </cell>
          <cell r="B2510" t="str">
            <v>XJOT</v>
          </cell>
          <cell r="C2510" t="str">
            <v>N</v>
          </cell>
          <cell r="D2510">
            <v>53090.1</v>
          </cell>
          <cell r="E2510" t="str">
            <v>SKL_ROCZNA_WYK</v>
          </cell>
          <cell r="F2510" t="str">
            <v>WYK_POP</v>
          </cell>
          <cell r="G2510" t="str">
            <v>05</v>
          </cell>
          <cell r="H2510" t="str">
            <v>PION</v>
          </cell>
          <cell r="I2510" t="str">
            <v>J</v>
          </cell>
        </row>
        <row r="2511">
          <cell r="A2511" t="str">
            <v>JOTY i CZASOWE</v>
          </cell>
          <cell r="B2511" t="str">
            <v>XJOT</v>
          </cell>
          <cell r="C2511" t="str">
            <v>N</v>
          </cell>
          <cell r="D2511">
            <v>2881.2</v>
          </cell>
          <cell r="E2511" t="str">
            <v>SKL_ROCZNA_WYK</v>
          </cell>
          <cell r="F2511" t="str">
            <v>WYK_POP</v>
          </cell>
          <cell r="G2511" t="str">
            <v>05</v>
          </cell>
          <cell r="H2511" t="str">
            <v>PION</v>
          </cell>
          <cell r="I2511" t="str">
            <v>P</v>
          </cell>
        </row>
        <row r="2512">
          <cell r="A2512" t="str">
            <v>JOTY i CZASOWE</v>
          </cell>
          <cell r="B2512" t="str">
            <v>XJOT</v>
          </cell>
          <cell r="C2512" t="str">
            <v>N</v>
          </cell>
          <cell r="D2512">
            <v>156644.9</v>
          </cell>
          <cell r="E2512" t="str">
            <v>SKL_ROCZNA_WYK</v>
          </cell>
          <cell r="F2512" t="str">
            <v>WYK_POP</v>
          </cell>
          <cell r="G2512" t="str">
            <v>05</v>
          </cell>
          <cell r="H2512" t="str">
            <v>PKK</v>
          </cell>
          <cell r="I2512" t="str">
            <v>J</v>
          </cell>
        </row>
        <row r="2513">
          <cell r="A2513" t="str">
            <v>JOTY i CZASOWE</v>
          </cell>
          <cell r="B2513" t="str">
            <v>XJOT</v>
          </cell>
          <cell r="C2513" t="str">
            <v>N</v>
          </cell>
          <cell r="D2513">
            <v>49581.2</v>
          </cell>
          <cell r="E2513" t="str">
            <v>SKL_ROCZNA_WYK</v>
          </cell>
          <cell r="F2513" t="str">
            <v>WYK_POP</v>
          </cell>
          <cell r="G2513" t="str">
            <v>05</v>
          </cell>
          <cell r="H2513" t="str">
            <v>PKK</v>
          </cell>
          <cell r="I2513" t="str">
            <v>P</v>
          </cell>
        </row>
        <row r="2514">
          <cell r="A2514" t="str">
            <v>JOTY i CZASOWE</v>
          </cell>
          <cell r="B2514" t="str">
            <v>XJOT</v>
          </cell>
          <cell r="C2514" t="str">
            <v>N</v>
          </cell>
          <cell r="D2514">
            <v>4818882.6</v>
          </cell>
          <cell r="E2514" t="str">
            <v>SKL_ROCZNA_WYK</v>
          </cell>
          <cell r="F2514" t="str">
            <v>WYK_POP</v>
          </cell>
          <cell r="G2514" t="str">
            <v>05</v>
          </cell>
          <cell r="H2514" t="str">
            <v>POU</v>
          </cell>
          <cell r="I2514" t="str">
            <v>J</v>
          </cell>
        </row>
        <row r="2515">
          <cell r="A2515" t="str">
            <v>JOTY i CZASOWE</v>
          </cell>
          <cell r="B2515" t="str">
            <v>XJOT</v>
          </cell>
          <cell r="C2515" t="str">
            <v>N</v>
          </cell>
          <cell r="D2515">
            <v>215406.3</v>
          </cell>
          <cell r="E2515" t="str">
            <v>SKL_ROCZNA_WYK</v>
          </cell>
          <cell r="F2515" t="str">
            <v>WYK_POP</v>
          </cell>
          <cell r="G2515" t="str">
            <v>05</v>
          </cell>
          <cell r="H2515" t="str">
            <v>POU</v>
          </cell>
          <cell r="I2515" t="str">
            <v>P</v>
          </cell>
        </row>
        <row r="2516">
          <cell r="A2516" t="str">
            <v>JOTY i CZASOWE</v>
          </cell>
          <cell r="B2516" t="str">
            <v>XJOT</v>
          </cell>
          <cell r="C2516" t="str">
            <v>N</v>
          </cell>
          <cell r="D2516">
            <v>17058913.3</v>
          </cell>
          <cell r="E2516" t="str">
            <v>SKL_ROCZNA_WYK</v>
          </cell>
          <cell r="F2516" t="str">
            <v>WYK_POP</v>
          </cell>
          <cell r="G2516" t="str">
            <v>05</v>
          </cell>
          <cell r="H2516" t="str">
            <v>PSA</v>
          </cell>
          <cell r="I2516" t="str">
            <v>J</v>
          </cell>
        </row>
        <row r="2517">
          <cell r="A2517" t="str">
            <v>JOTY i CZASOWE</v>
          </cell>
          <cell r="B2517" t="str">
            <v>XJOT</v>
          </cell>
          <cell r="C2517" t="str">
            <v>N</v>
          </cell>
          <cell r="D2517">
            <v>3748113.7</v>
          </cell>
          <cell r="E2517" t="str">
            <v>SKL_ROCZNA_WYK</v>
          </cell>
          <cell r="F2517" t="str">
            <v>WYK_POP</v>
          </cell>
          <cell r="G2517" t="str">
            <v>05</v>
          </cell>
          <cell r="H2517" t="str">
            <v>PSA</v>
          </cell>
          <cell r="I2517" t="str">
            <v>P</v>
          </cell>
        </row>
        <row r="2518">
          <cell r="A2518" t="str">
            <v>JOTY i CZASOWE</v>
          </cell>
          <cell r="B2518" t="str">
            <v>XJOT</v>
          </cell>
          <cell r="C2518" t="str">
            <v>P</v>
          </cell>
          <cell r="D2518">
            <v>406580409.1</v>
          </cell>
          <cell r="E2518" t="str">
            <v>SKL_ROCZNA_WYK</v>
          </cell>
          <cell r="F2518" t="str">
            <v>WYK_POP</v>
          </cell>
          <cell r="G2518" t="str">
            <v>05</v>
          </cell>
          <cell r="H2518" t="str">
            <v>PSA</v>
          </cell>
          <cell r="I2518" t="str">
            <v>P</v>
          </cell>
        </row>
        <row r="2519">
          <cell r="A2519" t="str">
            <v>JOTY i CZASOWE</v>
          </cell>
          <cell r="B2519" t="str">
            <v>XJOT</v>
          </cell>
          <cell r="C2519" t="str">
            <v>N</v>
          </cell>
          <cell r="D2519">
            <v>55490.7</v>
          </cell>
          <cell r="E2519" t="str">
            <v>SKL_ROCZNA_WYK</v>
          </cell>
          <cell r="F2519" t="str">
            <v>WYK_POP</v>
          </cell>
          <cell r="G2519" t="str">
            <v>06</v>
          </cell>
          <cell r="H2519" t="str">
            <v>PION</v>
          </cell>
          <cell r="I2519" t="str">
            <v>J</v>
          </cell>
        </row>
        <row r="2520">
          <cell r="A2520" t="str">
            <v>JOTY i CZASOWE</v>
          </cell>
          <cell r="B2520" t="str">
            <v>XJOT</v>
          </cell>
          <cell r="C2520" t="str">
            <v>N</v>
          </cell>
          <cell r="D2520">
            <v>4082.4</v>
          </cell>
          <cell r="E2520" t="str">
            <v>SKL_ROCZNA_WYK</v>
          </cell>
          <cell r="F2520" t="str">
            <v>WYK_POP</v>
          </cell>
          <cell r="G2520" t="str">
            <v>06</v>
          </cell>
          <cell r="H2520" t="str">
            <v>PION</v>
          </cell>
          <cell r="I2520" t="str">
            <v>P</v>
          </cell>
        </row>
        <row r="2521">
          <cell r="A2521" t="str">
            <v>JOTY i CZASOWE</v>
          </cell>
          <cell r="B2521" t="str">
            <v>XJOT</v>
          </cell>
          <cell r="C2521" t="str">
            <v>N</v>
          </cell>
          <cell r="D2521">
            <v>176045.5</v>
          </cell>
          <cell r="E2521" t="str">
            <v>SKL_ROCZNA_WYK</v>
          </cell>
          <cell r="F2521" t="str">
            <v>WYK_POP</v>
          </cell>
          <cell r="G2521" t="str">
            <v>06</v>
          </cell>
          <cell r="H2521" t="str">
            <v>PKK</v>
          </cell>
          <cell r="I2521" t="str">
            <v>J</v>
          </cell>
        </row>
        <row r="2522">
          <cell r="A2522" t="str">
            <v>JOTY i CZASOWE</v>
          </cell>
          <cell r="B2522" t="str">
            <v>XJOT</v>
          </cell>
          <cell r="C2522" t="str">
            <v>N</v>
          </cell>
          <cell r="D2522">
            <v>68209.6</v>
          </cell>
          <cell r="E2522" t="str">
            <v>SKL_ROCZNA_WYK</v>
          </cell>
          <cell r="F2522" t="str">
            <v>WYK_POP</v>
          </cell>
          <cell r="G2522" t="str">
            <v>06</v>
          </cell>
          <cell r="H2522" t="str">
            <v>PKK</v>
          </cell>
          <cell r="I2522" t="str">
            <v>P</v>
          </cell>
        </row>
        <row r="2523">
          <cell r="A2523" t="str">
            <v>JOTY i CZASOWE</v>
          </cell>
          <cell r="B2523" t="str">
            <v>XJOT</v>
          </cell>
          <cell r="C2523" t="str">
            <v>N</v>
          </cell>
          <cell r="D2523">
            <v>5643182.300000001</v>
          </cell>
          <cell r="E2523" t="str">
            <v>SKL_ROCZNA_WYK</v>
          </cell>
          <cell r="F2523" t="str">
            <v>WYK_POP</v>
          </cell>
          <cell r="G2523" t="str">
            <v>06</v>
          </cell>
          <cell r="H2523" t="str">
            <v>POU</v>
          </cell>
          <cell r="I2523" t="str">
            <v>J</v>
          </cell>
        </row>
        <row r="2524">
          <cell r="A2524" t="str">
            <v>JOTY i CZASOWE</v>
          </cell>
          <cell r="B2524" t="str">
            <v>XJOT</v>
          </cell>
          <cell r="C2524" t="str">
            <v>N</v>
          </cell>
          <cell r="D2524">
            <v>255218.7</v>
          </cell>
          <cell r="E2524" t="str">
            <v>SKL_ROCZNA_WYK</v>
          </cell>
          <cell r="F2524" t="str">
            <v>WYK_POP</v>
          </cell>
          <cell r="G2524" t="str">
            <v>06</v>
          </cell>
          <cell r="H2524" t="str">
            <v>POU</v>
          </cell>
          <cell r="I2524" t="str">
            <v>P</v>
          </cell>
        </row>
        <row r="2525">
          <cell r="A2525" t="str">
            <v>JOTY i CZASOWE</v>
          </cell>
          <cell r="B2525" t="str">
            <v>XJOT</v>
          </cell>
          <cell r="C2525" t="str">
            <v>N</v>
          </cell>
          <cell r="D2525">
            <v>18982358.2</v>
          </cell>
          <cell r="E2525" t="str">
            <v>SKL_ROCZNA_WYK</v>
          </cell>
          <cell r="F2525" t="str">
            <v>WYK_POP</v>
          </cell>
          <cell r="G2525" t="str">
            <v>06</v>
          </cell>
          <cell r="H2525" t="str">
            <v>PSA</v>
          </cell>
          <cell r="I2525" t="str">
            <v>J</v>
          </cell>
        </row>
        <row r="2526">
          <cell r="A2526" t="str">
            <v>JOTY i CZASOWE</v>
          </cell>
          <cell r="B2526" t="str">
            <v>XJOT</v>
          </cell>
          <cell r="C2526" t="str">
            <v>N</v>
          </cell>
          <cell r="D2526">
            <v>4360357.6</v>
          </cell>
          <cell r="E2526" t="str">
            <v>SKL_ROCZNA_WYK</v>
          </cell>
          <cell r="F2526" t="str">
            <v>WYK_POP</v>
          </cell>
          <cell r="G2526" t="str">
            <v>06</v>
          </cell>
          <cell r="H2526" t="str">
            <v>PSA</v>
          </cell>
          <cell r="I2526" t="str">
            <v>P</v>
          </cell>
        </row>
        <row r="2527">
          <cell r="A2527" t="str">
            <v>JOTY i CZASOWE</v>
          </cell>
          <cell r="B2527" t="str">
            <v>XJOT</v>
          </cell>
          <cell r="C2527" t="str">
            <v>P</v>
          </cell>
          <cell r="D2527">
            <v>403681335.2999996</v>
          </cell>
          <cell r="E2527" t="str">
            <v>SKL_ROCZNA_WYK</v>
          </cell>
          <cell r="F2527" t="str">
            <v>WYK_POP</v>
          </cell>
          <cell r="G2527" t="str">
            <v>06</v>
          </cell>
          <cell r="H2527" t="str">
            <v>PSA</v>
          </cell>
          <cell r="I2527" t="str">
            <v>P</v>
          </cell>
        </row>
        <row r="2528">
          <cell r="A2528" t="str">
            <v>JOTY i CZASOWE</v>
          </cell>
          <cell r="B2528" t="str">
            <v>XJOT</v>
          </cell>
          <cell r="C2528" t="str">
            <v>N</v>
          </cell>
          <cell r="D2528">
            <v>57170.3</v>
          </cell>
          <cell r="E2528" t="str">
            <v>SKL_ROCZNA_WYK</v>
          </cell>
          <cell r="F2528" t="str">
            <v>WYK_POP</v>
          </cell>
          <cell r="G2528" t="str">
            <v>07</v>
          </cell>
          <cell r="H2528" t="str">
            <v>PION</v>
          </cell>
          <cell r="I2528" t="str">
            <v>J</v>
          </cell>
        </row>
        <row r="2529">
          <cell r="A2529" t="str">
            <v>JOTY i CZASOWE</v>
          </cell>
          <cell r="B2529" t="str">
            <v>XJOT</v>
          </cell>
          <cell r="C2529" t="str">
            <v>N</v>
          </cell>
          <cell r="D2529">
            <v>3482.4</v>
          </cell>
          <cell r="E2529" t="str">
            <v>SKL_ROCZNA_WYK</v>
          </cell>
          <cell r="F2529" t="str">
            <v>WYK_POP</v>
          </cell>
          <cell r="G2529" t="str">
            <v>07</v>
          </cell>
          <cell r="H2529" t="str">
            <v>PION</v>
          </cell>
          <cell r="I2529" t="str">
            <v>P</v>
          </cell>
        </row>
        <row r="2530">
          <cell r="A2530" t="str">
            <v>JOTY i CZASOWE</v>
          </cell>
          <cell r="B2530" t="str">
            <v>XJOT</v>
          </cell>
          <cell r="C2530" t="str">
            <v>N</v>
          </cell>
          <cell r="D2530">
            <v>183846.3</v>
          </cell>
          <cell r="E2530" t="str">
            <v>SKL_ROCZNA_WYK</v>
          </cell>
          <cell r="F2530" t="str">
            <v>WYK_POP</v>
          </cell>
          <cell r="G2530" t="str">
            <v>07</v>
          </cell>
          <cell r="H2530" t="str">
            <v>PKK</v>
          </cell>
          <cell r="I2530" t="str">
            <v>J</v>
          </cell>
        </row>
        <row r="2531">
          <cell r="A2531" t="str">
            <v>JOTY i CZASOWE</v>
          </cell>
          <cell r="B2531" t="str">
            <v>XJOT</v>
          </cell>
          <cell r="C2531" t="str">
            <v>N</v>
          </cell>
          <cell r="D2531">
            <v>68209.6</v>
          </cell>
          <cell r="E2531" t="str">
            <v>SKL_ROCZNA_WYK</v>
          </cell>
          <cell r="F2531" t="str">
            <v>WYK_POP</v>
          </cell>
          <cell r="G2531" t="str">
            <v>07</v>
          </cell>
          <cell r="H2531" t="str">
            <v>PKK</v>
          </cell>
          <cell r="I2531" t="str">
            <v>P</v>
          </cell>
        </row>
        <row r="2532">
          <cell r="A2532" t="str">
            <v>JOTY i CZASOWE</v>
          </cell>
          <cell r="B2532" t="str">
            <v>XJOT</v>
          </cell>
          <cell r="C2532" t="str">
            <v>N</v>
          </cell>
          <cell r="D2532">
            <v>6578978.3</v>
          </cell>
          <cell r="E2532" t="str">
            <v>SKL_ROCZNA_WYK</v>
          </cell>
          <cell r="F2532" t="str">
            <v>WYK_POP</v>
          </cell>
          <cell r="G2532" t="str">
            <v>07</v>
          </cell>
          <cell r="H2532" t="str">
            <v>POU</v>
          </cell>
          <cell r="I2532" t="str">
            <v>J</v>
          </cell>
        </row>
        <row r="2533">
          <cell r="A2533" t="str">
            <v>JOTY i CZASOWE</v>
          </cell>
          <cell r="B2533" t="str">
            <v>XJOT</v>
          </cell>
          <cell r="C2533" t="str">
            <v>N</v>
          </cell>
          <cell r="D2533">
            <v>304626.2</v>
          </cell>
          <cell r="E2533" t="str">
            <v>SKL_ROCZNA_WYK</v>
          </cell>
          <cell r="F2533" t="str">
            <v>WYK_POP</v>
          </cell>
          <cell r="G2533" t="str">
            <v>07</v>
          </cell>
          <cell r="H2533" t="str">
            <v>POU</v>
          </cell>
          <cell r="I2533" t="str">
            <v>P</v>
          </cell>
        </row>
        <row r="2534">
          <cell r="A2534" t="str">
            <v>JOTY i CZASOWE</v>
          </cell>
          <cell r="B2534" t="str">
            <v>XJOT</v>
          </cell>
          <cell r="C2534" t="str">
            <v>N</v>
          </cell>
          <cell r="D2534">
            <v>21917895.599999998</v>
          </cell>
          <cell r="E2534" t="str">
            <v>SKL_ROCZNA_WYK</v>
          </cell>
          <cell r="F2534" t="str">
            <v>WYK_POP</v>
          </cell>
          <cell r="G2534" t="str">
            <v>07</v>
          </cell>
          <cell r="H2534" t="str">
            <v>PSA</v>
          </cell>
          <cell r="I2534" t="str">
            <v>J</v>
          </cell>
        </row>
        <row r="2535">
          <cell r="A2535" t="str">
            <v>JOTY i CZASOWE</v>
          </cell>
          <cell r="B2535" t="str">
            <v>XJOT</v>
          </cell>
          <cell r="C2535" t="str">
            <v>N</v>
          </cell>
          <cell r="D2535">
            <v>4959775.1</v>
          </cell>
          <cell r="E2535" t="str">
            <v>SKL_ROCZNA_WYK</v>
          </cell>
          <cell r="F2535" t="str">
            <v>WYK_POP</v>
          </cell>
          <cell r="G2535" t="str">
            <v>07</v>
          </cell>
          <cell r="H2535" t="str">
            <v>PSA</v>
          </cell>
          <cell r="I2535" t="str">
            <v>P</v>
          </cell>
        </row>
        <row r="2536">
          <cell r="A2536" t="str">
            <v>JOTY i CZASOWE</v>
          </cell>
          <cell r="B2536" t="str">
            <v>XJOT</v>
          </cell>
          <cell r="C2536" t="str">
            <v>P</v>
          </cell>
          <cell r="D2536">
            <v>401114689.2999995</v>
          </cell>
          <cell r="E2536" t="str">
            <v>SKL_ROCZNA_WYK</v>
          </cell>
          <cell r="F2536" t="str">
            <v>WYK_POP</v>
          </cell>
          <cell r="G2536" t="str">
            <v>07</v>
          </cell>
          <cell r="H2536" t="str">
            <v>PSA</v>
          </cell>
          <cell r="I2536" t="str">
            <v>P</v>
          </cell>
        </row>
        <row r="2537">
          <cell r="A2537" t="str">
            <v>JOTY i CZASOWE</v>
          </cell>
          <cell r="B2537" t="str">
            <v>XJOT</v>
          </cell>
          <cell r="C2537" t="str">
            <v>N</v>
          </cell>
          <cell r="D2537">
            <v>77671.5</v>
          </cell>
          <cell r="E2537" t="str">
            <v>SKL_ROCZNA_WYK</v>
          </cell>
          <cell r="F2537" t="str">
            <v>WYK_POP</v>
          </cell>
          <cell r="G2537" t="str">
            <v>08</v>
          </cell>
          <cell r="H2537" t="str">
            <v>PION</v>
          </cell>
          <cell r="I2537" t="str">
            <v>J</v>
          </cell>
        </row>
        <row r="2538">
          <cell r="A2538" t="str">
            <v>JOTY i CZASOWE</v>
          </cell>
          <cell r="B2538" t="str">
            <v>XJOT</v>
          </cell>
          <cell r="C2538" t="str">
            <v>N</v>
          </cell>
          <cell r="D2538">
            <v>5102.4</v>
          </cell>
          <cell r="E2538" t="str">
            <v>SKL_ROCZNA_WYK</v>
          </cell>
          <cell r="F2538" t="str">
            <v>WYK_POP</v>
          </cell>
          <cell r="G2538" t="str">
            <v>08</v>
          </cell>
          <cell r="H2538" t="str">
            <v>PION</v>
          </cell>
          <cell r="I2538" t="str">
            <v>P</v>
          </cell>
        </row>
        <row r="2539">
          <cell r="A2539" t="str">
            <v>JOTY i CZASOWE</v>
          </cell>
          <cell r="B2539" t="str">
            <v>XJOT</v>
          </cell>
          <cell r="C2539" t="str">
            <v>N</v>
          </cell>
          <cell r="D2539">
            <v>206848</v>
          </cell>
          <cell r="E2539" t="str">
            <v>SKL_ROCZNA_WYK</v>
          </cell>
          <cell r="F2539" t="str">
            <v>WYK_POP</v>
          </cell>
          <cell r="G2539" t="str">
            <v>08</v>
          </cell>
          <cell r="H2539" t="str">
            <v>PKK</v>
          </cell>
          <cell r="I2539" t="str">
            <v>J</v>
          </cell>
        </row>
        <row r="2540">
          <cell r="A2540" t="str">
            <v>JOTY i CZASOWE</v>
          </cell>
          <cell r="B2540" t="str">
            <v>XJOT</v>
          </cell>
          <cell r="C2540" t="str">
            <v>N</v>
          </cell>
          <cell r="D2540">
            <v>72122.8</v>
          </cell>
          <cell r="E2540" t="str">
            <v>SKL_ROCZNA_WYK</v>
          </cell>
          <cell r="F2540" t="str">
            <v>WYK_POP</v>
          </cell>
          <cell r="G2540" t="str">
            <v>08</v>
          </cell>
          <cell r="H2540" t="str">
            <v>PKK</v>
          </cell>
          <cell r="I2540" t="str">
            <v>P</v>
          </cell>
        </row>
        <row r="2541">
          <cell r="A2541" t="str">
            <v>JOTY i CZASOWE</v>
          </cell>
          <cell r="B2541" t="str">
            <v>XJOT</v>
          </cell>
          <cell r="C2541" t="str">
            <v>N</v>
          </cell>
          <cell r="D2541">
            <v>7300779.4</v>
          </cell>
          <cell r="E2541" t="str">
            <v>SKL_ROCZNA_WYK</v>
          </cell>
          <cell r="F2541" t="str">
            <v>WYK_POP</v>
          </cell>
          <cell r="G2541" t="str">
            <v>08</v>
          </cell>
          <cell r="H2541" t="str">
            <v>POU</v>
          </cell>
          <cell r="I2541" t="str">
            <v>J</v>
          </cell>
        </row>
        <row r="2542">
          <cell r="A2542" t="str">
            <v>JOTY i CZASOWE</v>
          </cell>
          <cell r="B2542" t="str">
            <v>XJOT</v>
          </cell>
          <cell r="C2542" t="str">
            <v>N</v>
          </cell>
          <cell r="D2542">
            <v>341164</v>
          </cell>
          <cell r="E2542" t="str">
            <v>SKL_ROCZNA_WYK</v>
          </cell>
          <cell r="F2542" t="str">
            <v>WYK_POP</v>
          </cell>
          <cell r="G2542" t="str">
            <v>08</v>
          </cell>
          <cell r="H2542" t="str">
            <v>POU</v>
          </cell>
          <cell r="I2542" t="str">
            <v>P</v>
          </cell>
        </row>
        <row r="2543">
          <cell r="A2543" t="str">
            <v>JOTY i CZASOWE</v>
          </cell>
          <cell r="B2543" t="str">
            <v>XJOT</v>
          </cell>
          <cell r="C2543" t="str">
            <v>N</v>
          </cell>
          <cell r="D2543">
            <v>23486658.700000003</v>
          </cell>
          <cell r="E2543" t="str">
            <v>SKL_ROCZNA_WYK</v>
          </cell>
          <cell r="F2543" t="str">
            <v>WYK_POP</v>
          </cell>
          <cell r="G2543" t="str">
            <v>08</v>
          </cell>
          <cell r="H2543" t="str">
            <v>PSA</v>
          </cell>
          <cell r="I2543" t="str">
            <v>J</v>
          </cell>
        </row>
        <row r="2544">
          <cell r="A2544" t="str">
            <v>JOTY i CZASOWE</v>
          </cell>
          <cell r="B2544" t="str">
            <v>XJOT</v>
          </cell>
          <cell r="C2544" t="str">
            <v>N</v>
          </cell>
          <cell r="D2544">
            <v>5536675</v>
          </cell>
          <cell r="E2544" t="str">
            <v>SKL_ROCZNA_WYK</v>
          </cell>
          <cell r="F2544" t="str">
            <v>WYK_POP</v>
          </cell>
          <cell r="G2544" t="str">
            <v>08</v>
          </cell>
          <cell r="H2544" t="str">
            <v>PSA</v>
          </cell>
          <cell r="I2544" t="str">
            <v>P</v>
          </cell>
        </row>
        <row r="2545">
          <cell r="A2545" t="str">
            <v>JOTY i CZASOWE</v>
          </cell>
          <cell r="B2545" t="str">
            <v>XJOT</v>
          </cell>
          <cell r="C2545" t="str">
            <v>P</v>
          </cell>
          <cell r="D2545">
            <v>398399748.5999996</v>
          </cell>
          <cell r="E2545" t="str">
            <v>SKL_ROCZNA_WYK</v>
          </cell>
          <cell r="F2545" t="str">
            <v>WYK_POP</v>
          </cell>
          <cell r="G2545" t="str">
            <v>08</v>
          </cell>
          <cell r="H2545" t="str">
            <v>PSA</v>
          </cell>
          <cell r="I2545" t="str">
            <v>P</v>
          </cell>
        </row>
        <row r="2546">
          <cell r="A2546" t="str">
            <v>JOTY i CZASOWE</v>
          </cell>
          <cell r="B2546" t="str">
            <v>XJOT</v>
          </cell>
          <cell r="C2546" t="str">
            <v>N</v>
          </cell>
          <cell r="D2546">
            <v>98872.4</v>
          </cell>
          <cell r="E2546" t="str">
            <v>SKL_ROCZNA_WYK</v>
          </cell>
          <cell r="F2546" t="str">
            <v>WYK_POP</v>
          </cell>
          <cell r="G2546" t="str">
            <v>09</v>
          </cell>
          <cell r="H2546" t="str">
            <v>PION</v>
          </cell>
          <cell r="I2546" t="str">
            <v>J</v>
          </cell>
        </row>
        <row r="2547">
          <cell r="A2547" t="str">
            <v>JOTY i CZASOWE</v>
          </cell>
          <cell r="B2547" t="str">
            <v>XJOT</v>
          </cell>
          <cell r="C2547" t="str">
            <v>N</v>
          </cell>
          <cell r="D2547">
            <v>4498.8</v>
          </cell>
          <cell r="E2547" t="str">
            <v>SKL_ROCZNA_WYK</v>
          </cell>
          <cell r="F2547" t="str">
            <v>WYK_POP</v>
          </cell>
          <cell r="G2547" t="str">
            <v>09</v>
          </cell>
          <cell r="H2547" t="str">
            <v>PION</v>
          </cell>
          <cell r="I2547" t="str">
            <v>P</v>
          </cell>
        </row>
        <row r="2548">
          <cell r="A2548" t="str">
            <v>JOTY i CZASOWE</v>
          </cell>
          <cell r="B2548" t="str">
            <v>XJOT</v>
          </cell>
          <cell r="C2548" t="str">
            <v>N</v>
          </cell>
          <cell r="D2548">
            <v>229909.1</v>
          </cell>
          <cell r="E2548" t="str">
            <v>SKL_ROCZNA_WYK</v>
          </cell>
          <cell r="F2548" t="str">
            <v>WYK_POP</v>
          </cell>
          <cell r="G2548" t="str">
            <v>09</v>
          </cell>
          <cell r="H2548" t="str">
            <v>PKK</v>
          </cell>
          <cell r="I2548" t="str">
            <v>J</v>
          </cell>
        </row>
        <row r="2549">
          <cell r="A2549" t="str">
            <v>JOTY i CZASOWE</v>
          </cell>
          <cell r="B2549" t="str">
            <v>XJOT</v>
          </cell>
          <cell r="C2549" t="str">
            <v>N</v>
          </cell>
          <cell r="D2549">
            <v>74938</v>
          </cell>
          <cell r="E2549" t="str">
            <v>SKL_ROCZNA_WYK</v>
          </cell>
          <cell r="F2549" t="str">
            <v>WYK_POP</v>
          </cell>
          <cell r="G2549" t="str">
            <v>09</v>
          </cell>
          <cell r="H2549" t="str">
            <v>PKK</v>
          </cell>
          <cell r="I2549" t="str">
            <v>P</v>
          </cell>
        </row>
        <row r="2550">
          <cell r="A2550" t="str">
            <v>JOTY i CZASOWE</v>
          </cell>
          <cell r="B2550" t="str">
            <v>XJOT</v>
          </cell>
          <cell r="C2550" t="str">
            <v>N</v>
          </cell>
          <cell r="D2550">
            <v>8436775.2</v>
          </cell>
          <cell r="E2550" t="str">
            <v>SKL_ROCZNA_WYK</v>
          </cell>
          <cell r="F2550" t="str">
            <v>WYK_POP</v>
          </cell>
          <cell r="G2550" t="str">
            <v>09</v>
          </cell>
          <cell r="H2550" t="str">
            <v>POU</v>
          </cell>
          <cell r="I2550" t="str">
            <v>J</v>
          </cell>
        </row>
        <row r="2551">
          <cell r="A2551" t="str">
            <v>JOTY i CZASOWE</v>
          </cell>
          <cell r="B2551" t="str">
            <v>XJOT</v>
          </cell>
          <cell r="C2551" t="str">
            <v>N</v>
          </cell>
          <cell r="D2551">
            <v>406724.4</v>
          </cell>
          <cell r="E2551" t="str">
            <v>SKL_ROCZNA_WYK</v>
          </cell>
          <cell r="F2551" t="str">
            <v>WYK_POP</v>
          </cell>
          <cell r="G2551" t="str">
            <v>09</v>
          </cell>
          <cell r="H2551" t="str">
            <v>POU</v>
          </cell>
          <cell r="I2551" t="str">
            <v>P</v>
          </cell>
        </row>
        <row r="2552">
          <cell r="A2552" t="str">
            <v>JOTY i CZASOWE</v>
          </cell>
          <cell r="B2552" t="str">
            <v>XJOT</v>
          </cell>
          <cell r="C2552" t="str">
            <v>N</v>
          </cell>
          <cell r="D2552">
            <v>24864879.799999997</v>
          </cell>
          <cell r="E2552" t="str">
            <v>SKL_ROCZNA_WYK</v>
          </cell>
          <cell r="F2552" t="str">
            <v>WYK_POP</v>
          </cell>
          <cell r="G2552" t="str">
            <v>09</v>
          </cell>
          <cell r="H2552" t="str">
            <v>PSA</v>
          </cell>
          <cell r="I2552" t="str">
            <v>J</v>
          </cell>
        </row>
        <row r="2553">
          <cell r="A2553" t="str">
            <v>JOTY i CZASOWE</v>
          </cell>
          <cell r="B2553" t="str">
            <v>XJOT</v>
          </cell>
          <cell r="C2553" t="str">
            <v>N</v>
          </cell>
          <cell r="D2553">
            <v>6119133.300000001</v>
          </cell>
          <cell r="E2553" t="str">
            <v>SKL_ROCZNA_WYK</v>
          </cell>
          <cell r="F2553" t="str">
            <v>WYK_POP</v>
          </cell>
          <cell r="G2553" t="str">
            <v>09</v>
          </cell>
          <cell r="H2553" t="str">
            <v>PSA</v>
          </cell>
          <cell r="I2553" t="str">
            <v>P</v>
          </cell>
        </row>
        <row r="2554">
          <cell r="A2554" t="str">
            <v>JOTY i CZASOWE</v>
          </cell>
          <cell r="B2554" t="str">
            <v>XJOT</v>
          </cell>
          <cell r="C2554" t="str">
            <v>P</v>
          </cell>
          <cell r="D2554">
            <v>396100309.9999995</v>
          </cell>
          <cell r="E2554" t="str">
            <v>SKL_ROCZNA_WYK</v>
          </cell>
          <cell r="F2554" t="str">
            <v>WYK_POP</v>
          </cell>
          <cell r="G2554" t="str">
            <v>09</v>
          </cell>
          <cell r="H2554" t="str">
            <v>PSA</v>
          </cell>
          <cell r="I2554" t="str">
            <v>P</v>
          </cell>
        </row>
        <row r="2555">
          <cell r="A2555" t="str">
            <v>JOTY i CZASOWE</v>
          </cell>
          <cell r="B2555" t="str">
            <v>XXTR</v>
          </cell>
          <cell r="C2555" t="str">
            <v>N</v>
          </cell>
          <cell r="D2555">
            <v>89.8</v>
          </cell>
          <cell r="E2555" t="str">
            <v>L_UBEZP</v>
          </cell>
          <cell r="F2555" t="str">
            <v>PLAN</v>
          </cell>
          <cell r="G2555" t="str">
            <v>01</v>
          </cell>
          <cell r="H2555" t="str">
            <v>POU</v>
          </cell>
          <cell r="I2555" t="str">
            <v>P</v>
          </cell>
        </row>
        <row r="2556">
          <cell r="A2556" t="str">
            <v>JOTY i CZASOWE</v>
          </cell>
          <cell r="B2556" t="str">
            <v>XXTR</v>
          </cell>
          <cell r="C2556" t="str">
            <v>N</v>
          </cell>
          <cell r="D2556">
            <v>535.9</v>
          </cell>
          <cell r="E2556" t="str">
            <v>L_UBEZP</v>
          </cell>
          <cell r="F2556" t="str">
            <v>PLAN</v>
          </cell>
          <cell r="G2556" t="str">
            <v>01</v>
          </cell>
          <cell r="H2556" t="str">
            <v>PSA</v>
          </cell>
          <cell r="I2556" t="str">
            <v>P</v>
          </cell>
        </row>
        <row r="2557">
          <cell r="A2557" t="str">
            <v>JOTY i CZASOWE</v>
          </cell>
          <cell r="B2557" t="str">
            <v>XXTR</v>
          </cell>
          <cell r="C2557" t="str">
            <v>P</v>
          </cell>
          <cell r="D2557">
            <v>6513.857142857143</v>
          </cell>
          <cell r="E2557" t="str">
            <v>L_UBEZP</v>
          </cell>
          <cell r="F2557" t="str">
            <v>PLAN</v>
          </cell>
          <cell r="G2557" t="str">
            <v>01</v>
          </cell>
          <cell r="H2557" t="str">
            <v>PSA</v>
          </cell>
          <cell r="I2557" t="str">
            <v>P</v>
          </cell>
        </row>
        <row r="2558">
          <cell r="A2558" t="str">
            <v>JOTY i CZASOWE</v>
          </cell>
          <cell r="B2558" t="str">
            <v>XXTR</v>
          </cell>
          <cell r="C2558" t="str">
            <v>N</v>
          </cell>
          <cell r="D2558">
            <v>159.8</v>
          </cell>
          <cell r="E2558" t="str">
            <v>L_UBEZP</v>
          </cell>
          <cell r="F2558" t="str">
            <v>PLAN</v>
          </cell>
          <cell r="G2558" t="str">
            <v>02</v>
          </cell>
          <cell r="H2558" t="str">
            <v>POU</v>
          </cell>
          <cell r="I2558" t="str">
            <v>P</v>
          </cell>
        </row>
        <row r="2559">
          <cell r="A2559" t="str">
            <v>JOTY i CZASOWE</v>
          </cell>
          <cell r="B2559" t="str">
            <v>XXTR</v>
          </cell>
          <cell r="C2559" t="str">
            <v>N</v>
          </cell>
          <cell r="D2559">
            <v>1245.7728971962617</v>
          </cell>
          <cell r="E2559" t="str">
            <v>L_UBEZP</v>
          </cell>
          <cell r="F2559" t="str">
            <v>PLAN</v>
          </cell>
          <cell r="G2559" t="str">
            <v>02</v>
          </cell>
          <cell r="H2559" t="str">
            <v>PSA</v>
          </cell>
          <cell r="I2559" t="str">
            <v>P</v>
          </cell>
        </row>
        <row r="2560">
          <cell r="A2560" t="str">
            <v>JOTY i CZASOWE</v>
          </cell>
          <cell r="B2560" t="str">
            <v>XXTR</v>
          </cell>
          <cell r="C2560" t="str">
            <v>P</v>
          </cell>
          <cell r="D2560">
            <v>6436.772857142857</v>
          </cell>
          <cell r="E2560" t="str">
            <v>L_UBEZP</v>
          </cell>
          <cell r="F2560" t="str">
            <v>PLAN</v>
          </cell>
          <cell r="G2560" t="str">
            <v>02</v>
          </cell>
          <cell r="H2560" t="str">
            <v>PSA</v>
          </cell>
          <cell r="I2560" t="str">
            <v>P</v>
          </cell>
        </row>
        <row r="2561">
          <cell r="A2561" t="str">
            <v>JOTY i CZASOWE</v>
          </cell>
          <cell r="B2561" t="str">
            <v>XXTR</v>
          </cell>
          <cell r="C2561" t="str">
            <v>N</v>
          </cell>
          <cell r="D2561">
            <v>222.6</v>
          </cell>
          <cell r="E2561" t="str">
            <v>L_UBEZP</v>
          </cell>
          <cell r="F2561" t="str">
            <v>PLAN</v>
          </cell>
          <cell r="G2561" t="str">
            <v>03</v>
          </cell>
          <cell r="H2561" t="str">
            <v>POU</v>
          </cell>
          <cell r="I2561" t="str">
            <v>P</v>
          </cell>
        </row>
        <row r="2562">
          <cell r="A2562" t="str">
            <v>JOTY i CZASOWE</v>
          </cell>
          <cell r="B2562" t="str">
            <v>XXTR</v>
          </cell>
          <cell r="C2562" t="str">
            <v>N</v>
          </cell>
          <cell r="D2562">
            <v>1999.6457943925234</v>
          </cell>
          <cell r="E2562" t="str">
            <v>L_UBEZP</v>
          </cell>
          <cell r="F2562" t="str">
            <v>PLAN</v>
          </cell>
          <cell r="G2562" t="str">
            <v>03</v>
          </cell>
          <cell r="H2562" t="str">
            <v>PSA</v>
          </cell>
          <cell r="I2562" t="str">
            <v>P</v>
          </cell>
        </row>
        <row r="2563">
          <cell r="A2563" t="str">
            <v>JOTY i CZASOWE</v>
          </cell>
          <cell r="B2563" t="str">
            <v>XXTR</v>
          </cell>
          <cell r="C2563" t="str">
            <v>P</v>
          </cell>
          <cell r="D2563">
            <v>6372.818571428572</v>
          </cell>
          <cell r="E2563" t="str">
            <v>L_UBEZP</v>
          </cell>
          <cell r="F2563" t="str">
            <v>PLAN</v>
          </cell>
          <cell r="G2563" t="str">
            <v>03</v>
          </cell>
          <cell r="H2563" t="str">
            <v>PSA</v>
          </cell>
          <cell r="I2563" t="str">
            <v>P</v>
          </cell>
        </row>
        <row r="2564">
          <cell r="A2564" t="str">
            <v>JOTY i CZASOWE</v>
          </cell>
          <cell r="B2564" t="str">
            <v>XXTR</v>
          </cell>
          <cell r="C2564" t="str">
            <v>N</v>
          </cell>
          <cell r="D2564">
            <v>294.6</v>
          </cell>
          <cell r="E2564" t="str">
            <v>L_UBEZP</v>
          </cell>
          <cell r="F2564" t="str">
            <v>PLAN</v>
          </cell>
          <cell r="G2564" t="str">
            <v>04</v>
          </cell>
          <cell r="H2564" t="str">
            <v>POU</v>
          </cell>
          <cell r="I2564" t="str">
            <v>P</v>
          </cell>
        </row>
        <row r="2565">
          <cell r="A2565" t="str">
            <v>JOTY i CZASOWE</v>
          </cell>
          <cell r="B2565" t="str">
            <v>XXTR</v>
          </cell>
          <cell r="C2565" t="str">
            <v>N</v>
          </cell>
          <cell r="D2565">
            <v>2832.391401869159</v>
          </cell>
          <cell r="E2565" t="str">
            <v>L_UBEZP</v>
          </cell>
          <cell r="F2565" t="str">
            <v>PLAN</v>
          </cell>
          <cell r="G2565" t="str">
            <v>04</v>
          </cell>
          <cell r="H2565" t="str">
            <v>PSA</v>
          </cell>
          <cell r="I2565" t="str">
            <v>P</v>
          </cell>
        </row>
        <row r="2566">
          <cell r="A2566" t="str">
            <v>JOTY i CZASOWE</v>
          </cell>
          <cell r="B2566" t="str">
            <v>XXTR</v>
          </cell>
          <cell r="C2566" t="str">
            <v>P</v>
          </cell>
          <cell r="D2566">
            <v>6310.794285714286</v>
          </cell>
          <cell r="E2566" t="str">
            <v>L_UBEZP</v>
          </cell>
          <cell r="F2566" t="str">
            <v>PLAN</v>
          </cell>
          <cell r="G2566" t="str">
            <v>04</v>
          </cell>
          <cell r="H2566" t="str">
            <v>PSA</v>
          </cell>
          <cell r="I2566" t="str">
            <v>P</v>
          </cell>
        </row>
        <row r="2567">
          <cell r="A2567" t="str">
            <v>JOTY i CZASOWE</v>
          </cell>
          <cell r="B2567" t="str">
            <v>XXTR</v>
          </cell>
          <cell r="C2567" t="str">
            <v>N</v>
          </cell>
          <cell r="D2567">
            <v>368.2</v>
          </cell>
          <cell r="E2567" t="str">
            <v>L_UBEZP</v>
          </cell>
          <cell r="F2567" t="str">
            <v>PLAN</v>
          </cell>
          <cell r="G2567" t="str">
            <v>05</v>
          </cell>
          <cell r="H2567" t="str">
            <v>POU</v>
          </cell>
          <cell r="I2567" t="str">
            <v>P</v>
          </cell>
        </row>
        <row r="2568">
          <cell r="A2568" t="str">
            <v>JOTY i CZASOWE</v>
          </cell>
          <cell r="B2568" t="str">
            <v>XXTR</v>
          </cell>
          <cell r="C2568" t="str">
            <v>N</v>
          </cell>
          <cell r="D2568">
            <v>3696.018878504673</v>
          </cell>
          <cell r="E2568" t="str">
            <v>L_UBEZP</v>
          </cell>
          <cell r="F2568" t="str">
            <v>PLAN</v>
          </cell>
          <cell r="G2568" t="str">
            <v>05</v>
          </cell>
          <cell r="H2568" t="str">
            <v>PSA</v>
          </cell>
          <cell r="I2568" t="str">
            <v>P</v>
          </cell>
        </row>
        <row r="2569">
          <cell r="A2569" t="str">
            <v>JOTY i CZASOWE</v>
          </cell>
          <cell r="B2569" t="str">
            <v>XXTR</v>
          </cell>
          <cell r="C2569" t="str">
            <v>P</v>
          </cell>
          <cell r="D2569">
            <v>6291.755</v>
          </cell>
          <cell r="E2569" t="str">
            <v>L_UBEZP</v>
          </cell>
          <cell r="F2569" t="str">
            <v>PLAN</v>
          </cell>
          <cell r="G2569" t="str">
            <v>05</v>
          </cell>
          <cell r="H2569" t="str">
            <v>PSA</v>
          </cell>
          <cell r="I2569" t="str">
            <v>P</v>
          </cell>
        </row>
        <row r="2570">
          <cell r="A2570" t="str">
            <v>JOTY i CZASOWE</v>
          </cell>
          <cell r="B2570" t="str">
            <v>XXTR</v>
          </cell>
          <cell r="C2570" t="str">
            <v>N</v>
          </cell>
          <cell r="D2570">
            <v>453</v>
          </cell>
          <cell r="E2570" t="str">
            <v>L_UBEZP</v>
          </cell>
          <cell r="F2570" t="str">
            <v>PLAN</v>
          </cell>
          <cell r="G2570" t="str">
            <v>06</v>
          </cell>
          <cell r="H2570" t="str">
            <v>POU</v>
          </cell>
          <cell r="I2570" t="str">
            <v>P</v>
          </cell>
        </row>
        <row r="2571">
          <cell r="A2571" t="str">
            <v>JOTY i CZASOWE</v>
          </cell>
          <cell r="B2571" t="str">
            <v>XXTR</v>
          </cell>
          <cell r="C2571" t="str">
            <v>N</v>
          </cell>
          <cell r="D2571">
            <v>4518.164485981309</v>
          </cell>
          <cell r="E2571" t="str">
            <v>L_UBEZP</v>
          </cell>
          <cell r="F2571" t="str">
            <v>PLAN</v>
          </cell>
          <cell r="G2571" t="str">
            <v>06</v>
          </cell>
          <cell r="H2571" t="str">
            <v>PSA</v>
          </cell>
          <cell r="I2571" t="str">
            <v>P</v>
          </cell>
        </row>
        <row r="2572">
          <cell r="A2572" t="str">
            <v>JOTY i CZASOWE</v>
          </cell>
          <cell r="B2572" t="str">
            <v>XXTR</v>
          </cell>
          <cell r="C2572" t="str">
            <v>P</v>
          </cell>
          <cell r="D2572">
            <v>6263.715714285714</v>
          </cell>
          <cell r="E2572" t="str">
            <v>L_UBEZP</v>
          </cell>
          <cell r="F2572" t="str">
            <v>PLAN</v>
          </cell>
          <cell r="G2572" t="str">
            <v>06</v>
          </cell>
          <cell r="H2572" t="str">
            <v>PSA</v>
          </cell>
          <cell r="I2572" t="str">
            <v>P</v>
          </cell>
        </row>
        <row r="2573">
          <cell r="A2573" t="str">
            <v>JOTY i CZASOWE</v>
          </cell>
          <cell r="B2573" t="str">
            <v>XXTR</v>
          </cell>
          <cell r="C2573" t="str">
            <v>N</v>
          </cell>
          <cell r="D2573">
            <v>526.4</v>
          </cell>
          <cell r="E2573" t="str">
            <v>L_UBEZP</v>
          </cell>
          <cell r="F2573" t="str">
            <v>PLAN</v>
          </cell>
          <cell r="G2573" t="str">
            <v>07</v>
          </cell>
          <cell r="H2573" t="str">
            <v>POU</v>
          </cell>
          <cell r="I2573" t="str">
            <v>P</v>
          </cell>
        </row>
        <row r="2574">
          <cell r="A2574" t="str">
            <v>JOTY i CZASOWE</v>
          </cell>
          <cell r="B2574" t="str">
            <v>XXTR</v>
          </cell>
          <cell r="C2574" t="str">
            <v>N</v>
          </cell>
          <cell r="D2574">
            <v>5292.7009345794395</v>
          </cell>
          <cell r="E2574" t="str">
            <v>L_UBEZP</v>
          </cell>
          <cell r="F2574" t="str">
            <v>PLAN</v>
          </cell>
          <cell r="G2574" t="str">
            <v>07</v>
          </cell>
          <cell r="H2574" t="str">
            <v>PSA</v>
          </cell>
          <cell r="I2574" t="str">
            <v>P</v>
          </cell>
        </row>
        <row r="2575">
          <cell r="A2575" t="str">
            <v>JOTY i CZASOWE</v>
          </cell>
          <cell r="B2575" t="str">
            <v>XXTR</v>
          </cell>
          <cell r="C2575" t="str">
            <v>P</v>
          </cell>
          <cell r="D2575">
            <v>6199.446428571428</v>
          </cell>
          <cell r="E2575" t="str">
            <v>L_UBEZP</v>
          </cell>
          <cell r="F2575" t="str">
            <v>PLAN</v>
          </cell>
          <cell r="G2575" t="str">
            <v>07</v>
          </cell>
          <cell r="H2575" t="str">
            <v>PSA</v>
          </cell>
          <cell r="I2575" t="str">
            <v>P</v>
          </cell>
        </row>
        <row r="2576">
          <cell r="A2576" t="str">
            <v>JOTY i CZASOWE</v>
          </cell>
          <cell r="B2576" t="str">
            <v>XXTR</v>
          </cell>
          <cell r="C2576" t="str">
            <v>N</v>
          </cell>
          <cell r="D2576">
            <v>595.6</v>
          </cell>
          <cell r="E2576" t="str">
            <v>L_UBEZP</v>
          </cell>
          <cell r="F2576" t="str">
            <v>PLAN</v>
          </cell>
          <cell r="G2576" t="str">
            <v>08</v>
          </cell>
          <cell r="H2576" t="str">
            <v>POU</v>
          </cell>
          <cell r="I2576" t="str">
            <v>P</v>
          </cell>
        </row>
        <row r="2577">
          <cell r="A2577" t="str">
            <v>JOTY i CZASOWE</v>
          </cell>
          <cell r="B2577" t="str">
            <v>XXTR</v>
          </cell>
          <cell r="C2577" t="str">
            <v>N</v>
          </cell>
          <cell r="D2577">
            <v>6076.205607476635</v>
          </cell>
          <cell r="E2577" t="str">
            <v>L_UBEZP</v>
          </cell>
          <cell r="F2577" t="str">
            <v>PLAN</v>
          </cell>
          <cell r="G2577" t="str">
            <v>08</v>
          </cell>
          <cell r="H2577" t="str">
            <v>PSA</v>
          </cell>
          <cell r="I2577" t="str">
            <v>P</v>
          </cell>
        </row>
        <row r="2578">
          <cell r="A2578" t="str">
            <v>JOTY i CZASOWE</v>
          </cell>
          <cell r="B2578" t="str">
            <v>XXTR</v>
          </cell>
          <cell r="C2578" t="str">
            <v>P</v>
          </cell>
          <cell r="D2578">
            <v>6142.107142857143</v>
          </cell>
          <cell r="E2578" t="str">
            <v>L_UBEZP</v>
          </cell>
          <cell r="F2578" t="str">
            <v>PLAN</v>
          </cell>
          <cell r="G2578" t="str">
            <v>08</v>
          </cell>
          <cell r="H2578" t="str">
            <v>PSA</v>
          </cell>
          <cell r="I2578" t="str">
            <v>P</v>
          </cell>
        </row>
        <row r="2579">
          <cell r="A2579" t="str">
            <v>JOTY i CZASOWE</v>
          </cell>
          <cell r="B2579" t="str">
            <v>XXTR</v>
          </cell>
          <cell r="C2579" t="str">
            <v>N</v>
          </cell>
          <cell r="D2579">
            <v>671.6</v>
          </cell>
          <cell r="E2579" t="str">
            <v>L_UBEZP</v>
          </cell>
          <cell r="F2579" t="str">
            <v>PLAN</v>
          </cell>
          <cell r="G2579" t="str">
            <v>09</v>
          </cell>
          <cell r="H2579" t="str">
            <v>POU</v>
          </cell>
          <cell r="I2579" t="str">
            <v>P</v>
          </cell>
        </row>
        <row r="2580">
          <cell r="A2580" t="str">
            <v>JOTY i CZASOWE</v>
          </cell>
          <cell r="B2580" t="str">
            <v>XXTR</v>
          </cell>
          <cell r="C2580" t="str">
            <v>N</v>
          </cell>
          <cell r="D2580">
            <v>6907.546728971963</v>
          </cell>
          <cell r="E2580" t="str">
            <v>L_UBEZP</v>
          </cell>
          <cell r="F2580" t="str">
            <v>PLAN</v>
          </cell>
          <cell r="G2580" t="str">
            <v>09</v>
          </cell>
          <cell r="H2580" t="str">
            <v>PSA</v>
          </cell>
          <cell r="I2580" t="str">
            <v>P</v>
          </cell>
        </row>
        <row r="2581">
          <cell r="A2581" t="str">
            <v>JOTY i CZASOWE</v>
          </cell>
          <cell r="B2581" t="str">
            <v>XXTR</v>
          </cell>
          <cell r="C2581" t="str">
            <v>P</v>
          </cell>
          <cell r="D2581">
            <v>6043.572857142857</v>
          </cell>
          <cell r="E2581" t="str">
            <v>L_UBEZP</v>
          </cell>
          <cell r="F2581" t="str">
            <v>PLAN</v>
          </cell>
          <cell r="G2581" t="str">
            <v>09</v>
          </cell>
          <cell r="H2581" t="str">
            <v>PSA</v>
          </cell>
          <cell r="I2581" t="str">
            <v>P</v>
          </cell>
        </row>
        <row r="2582">
          <cell r="A2582" t="str">
            <v>JOTY i CZASOWE</v>
          </cell>
          <cell r="B2582" t="str">
            <v>XXTR</v>
          </cell>
          <cell r="C2582" t="str">
            <v>N</v>
          </cell>
          <cell r="D2582">
            <v>743</v>
          </cell>
          <cell r="E2582" t="str">
            <v>L_UBEZP</v>
          </cell>
          <cell r="F2582" t="str">
            <v>PLAN</v>
          </cell>
          <cell r="G2582" t="str">
            <v>10</v>
          </cell>
          <cell r="H2582" t="str">
            <v>POU</v>
          </cell>
          <cell r="I2582" t="str">
            <v>P</v>
          </cell>
        </row>
        <row r="2583">
          <cell r="A2583" t="str">
            <v>JOTY i CZASOWE</v>
          </cell>
          <cell r="B2583" t="str">
            <v>XXTR</v>
          </cell>
          <cell r="C2583" t="str">
            <v>N</v>
          </cell>
          <cell r="D2583">
            <v>7769.019626168224</v>
          </cell>
          <cell r="E2583" t="str">
            <v>L_UBEZP</v>
          </cell>
          <cell r="F2583" t="str">
            <v>PLAN</v>
          </cell>
          <cell r="G2583" t="str">
            <v>10</v>
          </cell>
          <cell r="H2583" t="str">
            <v>PSA</v>
          </cell>
          <cell r="I2583" t="str">
            <v>P</v>
          </cell>
        </row>
        <row r="2584">
          <cell r="A2584" t="str">
            <v>JOTY i CZASOWE</v>
          </cell>
          <cell r="B2584" t="str">
            <v>XXTR</v>
          </cell>
          <cell r="C2584" t="str">
            <v>P</v>
          </cell>
          <cell r="D2584">
            <v>5992.933571428572</v>
          </cell>
          <cell r="E2584" t="str">
            <v>L_UBEZP</v>
          </cell>
          <cell r="F2584" t="str">
            <v>PLAN</v>
          </cell>
          <cell r="G2584" t="str">
            <v>10</v>
          </cell>
          <cell r="H2584" t="str">
            <v>PSA</v>
          </cell>
          <cell r="I2584" t="str">
            <v>P</v>
          </cell>
        </row>
        <row r="2585">
          <cell r="A2585" t="str">
            <v>JOTY i CZASOWE</v>
          </cell>
          <cell r="B2585" t="str">
            <v>XXTR</v>
          </cell>
          <cell r="C2585" t="str">
            <v>N</v>
          </cell>
          <cell r="D2585">
            <v>816.2</v>
          </cell>
          <cell r="E2585" t="str">
            <v>L_UBEZP</v>
          </cell>
          <cell r="F2585" t="str">
            <v>PLAN</v>
          </cell>
          <cell r="G2585" t="str">
            <v>11</v>
          </cell>
          <cell r="H2585" t="str">
            <v>POU</v>
          </cell>
          <cell r="I2585" t="str">
            <v>P</v>
          </cell>
        </row>
        <row r="2586">
          <cell r="A2586" t="str">
            <v>JOTY i CZASOWE</v>
          </cell>
          <cell r="B2586" t="str">
            <v>XXTR</v>
          </cell>
          <cell r="C2586" t="str">
            <v>N</v>
          </cell>
          <cell r="D2586">
            <v>8609.192523364487</v>
          </cell>
          <cell r="E2586" t="str">
            <v>L_UBEZP</v>
          </cell>
          <cell r="F2586" t="str">
            <v>PLAN</v>
          </cell>
          <cell r="G2586" t="str">
            <v>11</v>
          </cell>
          <cell r="H2586" t="str">
            <v>PSA</v>
          </cell>
          <cell r="I2586" t="str">
            <v>P</v>
          </cell>
        </row>
        <row r="2587">
          <cell r="A2587" t="str">
            <v>JOTY i CZASOWE</v>
          </cell>
          <cell r="B2587" t="str">
            <v>XXTR</v>
          </cell>
          <cell r="C2587" t="str">
            <v>P</v>
          </cell>
          <cell r="D2587">
            <v>5944.839285714286</v>
          </cell>
          <cell r="E2587" t="str">
            <v>L_UBEZP</v>
          </cell>
          <cell r="F2587" t="str">
            <v>PLAN</v>
          </cell>
          <cell r="G2587" t="str">
            <v>11</v>
          </cell>
          <cell r="H2587" t="str">
            <v>PSA</v>
          </cell>
          <cell r="I2587" t="str">
            <v>P</v>
          </cell>
        </row>
        <row r="2588">
          <cell r="A2588" t="str">
            <v>JOTY i CZASOWE</v>
          </cell>
          <cell r="B2588" t="str">
            <v>XXTR</v>
          </cell>
          <cell r="C2588" t="str">
            <v>N</v>
          </cell>
          <cell r="D2588">
            <v>889.2</v>
          </cell>
          <cell r="E2588" t="str">
            <v>L_UBEZP</v>
          </cell>
          <cell r="F2588" t="str">
            <v>PLAN</v>
          </cell>
          <cell r="G2588" t="str">
            <v>12</v>
          </cell>
          <cell r="H2588" t="str">
            <v>POU</v>
          </cell>
          <cell r="I2588" t="str">
            <v>P</v>
          </cell>
        </row>
        <row r="2589">
          <cell r="A2589" t="str">
            <v>JOTY i CZASOWE</v>
          </cell>
          <cell r="B2589" t="str">
            <v>XXTR</v>
          </cell>
          <cell r="C2589" t="str">
            <v>N</v>
          </cell>
          <cell r="D2589">
            <v>9396.628971962617</v>
          </cell>
          <cell r="E2589" t="str">
            <v>L_UBEZP</v>
          </cell>
          <cell r="F2589" t="str">
            <v>PLAN</v>
          </cell>
          <cell r="G2589" t="str">
            <v>12</v>
          </cell>
          <cell r="H2589" t="str">
            <v>PSA</v>
          </cell>
          <cell r="I2589" t="str">
            <v>P</v>
          </cell>
        </row>
        <row r="2590">
          <cell r="A2590" t="str">
            <v>JOTY i CZASOWE</v>
          </cell>
          <cell r="B2590" t="str">
            <v>XXTR</v>
          </cell>
          <cell r="C2590" t="str">
            <v>P</v>
          </cell>
          <cell r="D2590">
            <v>5889.36</v>
          </cell>
          <cell r="E2590" t="str">
            <v>L_UBEZP</v>
          </cell>
          <cell r="F2590" t="str">
            <v>PLAN</v>
          </cell>
          <cell r="G2590" t="str">
            <v>12</v>
          </cell>
          <cell r="H2590" t="str">
            <v>PSA</v>
          </cell>
          <cell r="I2590" t="str">
            <v>P</v>
          </cell>
        </row>
        <row r="2591">
          <cell r="A2591" t="str">
            <v>JOTY i CZASOWE</v>
          </cell>
          <cell r="B2591" t="str">
            <v>XXTR</v>
          </cell>
          <cell r="C2591" t="str">
            <v>N</v>
          </cell>
          <cell r="D2591">
            <v>809</v>
          </cell>
          <cell r="E2591" t="str">
            <v>L_UBEZP</v>
          </cell>
          <cell r="F2591" t="str">
            <v>PROGNOZA</v>
          </cell>
          <cell r="G2591" t="str">
            <v>10</v>
          </cell>
          <cell r="H2591" t="str">
            <v>POU</v>
          </cell>
          <cell r="I2591" t="str">
            <v>P</v>
          </cell>
        </row>
        <row r="2592">
          <cell r="A2592" t="str">
            <v>JOTY i CZASOWE</v>
          </cell>
          <cell r="B2592" t="str">
            <v>XXTR</v>
          </cell>
          <cell r="C2592" t="str">
            <v>N</v>
          </cell>
          <cell r="D2592">
            <v>4118.84</v>
          </cell>
          <cell r="E2592" t="str">
            <v>L_UBEZP</v>
          </cell>
          <cell r="F2592" t="str">
            <v>PROGNOZA</v>
          </cell>
          <cell r="G2592" t="str">
            <v>10</v>
          </cell>
          <cell r="H2592" t="str">
            <v>PSA</v>
          </cell>
          <cell r="I2592" t="str">
            <v>P</v>
          </cell>
        </row>
        <row r="2593">
          <cell r="A2593" t="str">
            <v>JOTY i CZASOWE</v>
          </cell>
          <cell r="B2593" t="str">
            <v>XXTR</v>
          </cell>
          <cell r="C2593" t="str">
            <v>P</v>
          </cell>
          <cell r="D2593">
            <v>4877.03</v>
          </cell>
          <cell r="E2593" t="str">
            <v>L_UBEZP</v>
          </cell>
          <cell r="F2593" t="str">
            <v>PROGNOZA</v>
          </cell>
          <cell r="G2593" t="str">
            <v>10</v>
          </cell>
          <cell r="H2593" t="str">
            <v>PSA</v>
          </cell>
          <cell r="I2593" t="str">
            <v>P</v>
          </cell>
        </row>
        <row r="2594">
          <cell r="A2594" t="str">
            <v>JOTY i CZASOWE</v>
          </cell>
          <cell r="B2594" t="str">
            <v>XXTR</v>
          </cell>
          <cell r="C2594" t="str">
            <v>N</v>
          </cell>
          <cell r="D2594">
            <v>896</v>
          </cell>
          <cell r="E2594" t="str">
            <v>L_UBEZP</v>
          </cell>
          <cell r="F2594" t="str">
            <v>PROGNOZA</v>
          </cell>
          <cell r="G2594" t="str">
            <v>11</v>
          </cell>
          <cell r="H2594" t="str">
            <v>POU</v>
          </cell>
          <cell r="I2594" t="str">
            <v>P</v>
          </cell>
        </row>
        <row r="2595">
          <cell r="A2595" t="str">
            <v>JOTY i CZASOWE</v>
          </cell>
          <cell r="B2595" t="str">
            <v>XXTR</v>
          </cell>
          <cell r="C2595" t="str">
            <v>N</v>
          </cell>
          <cell r="D2595">
            <v>4589.786666666667</v>
          </cell>
          <cell r="E2595" t="str">
            <v>L_UBEZP</v>
          </cell>
          <cell r="F2595" t="str">
            <v>PROGNOZA</v>
          </cell>
          <cell r="G2595" t="str">
            <v>11</v>
          </cell>
          <cell r="H2595" t="str">
            <v>PSA</v>
          </cell>
          <cell r="I2595" t="str">
            <v>P</v>
          </cell>
        </row>
        <row r="2596">
          <cell r="A2596" t="str">
            <v>JOTY i CZASOWE</v>
          </cell>
          <cell r="B2596" t="str">
            <v>XXTR</v>
          </cell>
          <cell r="C2596" t="str">
            <v>P</v>
          </cell>
          <cell r="D2596">
            <v>4817.23395</v>
          </cell>
          <cell r="E2596" t="str">
            <v>L_UBEZP</v>
          </cell>
          <cell r="F2596" t="str">
            <v>PROGNOZA</v>
          </cell>
          <cell r="G2596" t="str">
            <v>11</v>
          </cell>
          <cell r="H2596" t="str">
            <v>PSA</v>
          </cell>
          <cell r="I2596" t="str">
            <v>P</v>
          </cell>
        </row>
        <row r="2597">
          <cell r="A2597" t="str">
            <v>JOTY i CZASOWE</v>
          </cell>
          <cell r="B2597" t="str">
            <v>XXTR</v>
          </cell>
          <cell r="C2597" t="str">
            <v>N</v>
          </cell>
          <cell r="D2597">
            <v>989</v>
          </cell>
          <cell r="E2597" t="str">
            <v>L_UBEZP</v>
          </cell>
          <cell r="F2597" t="str">
            <v>PROGNOZA</v>
          </cell>
          <cell r="G2597" t="str">
            <v>12</v>
          </cell>
          <cell r="H2597" t="str">
            <v>POU</v>
          </cell>
          <cell r="I2597" t="str">
            <v>P</v>
          </cell>
        </row>
        <row r="2598">
          <cell r="A2598" t="str">
            <v>JOTY i CZASOWE</v>
          </cell>
          <cell r="B2598" t="str">
            <v>XXTR</v>
          </cell>
          <cell r="C2598" t="str">
            <v>N</v>
          </cell>
          <cell r="D2598">
            <v>5017.8</v>
          </cell>
          <cell r="E2598" t="str">
            <v>L_UBEZP</v>
          </cell>
          <cell r="F2598" t="str">
            <v>PROGNOZA</v>
          </cell>
          <cell r="G2598" t="str">
            <v>12</v>
          </cell>
          <cell r="H2598" t="str">
            <v>PSA</v>
          </cell>
          <cell r="I2598" t="str">
            <v>P</v>
          </cell>
        </row>
        <row r="2599">
          <cell r="A2599" t="str">
            <v>JOTY i CZASOWE</v>
          </cell>
          <cell r="B2599" t="str">
            <v>XXTR</v>
          </cell>
          <cell r="C2599" t="str">
            <v>P</v>
          </cell>
          <cell r="D2599">
            <v>4758.60576175</v>
          </cell>
          <cell r="E2599" t="str">
            <v>L_UBEZP</v>
          </cell>
          <cell r="F2599" t="str">
            <v>PROGNOZA</v>
          </cell>
          <cell r="G2599" t="str">
            <v>12</v>
          </cell>
          <cell r="H2599" t="str">
            <v>PSA</v>
          </cell>
          <cell r="I2599" t="str">
            <v>P</v>
          </cell>
        </row>
        <row r="2600">
          <cell r="A2600" t="str">
            <v>JOTY i CZASOWE</v>
          </cell>
          <cell r="B2600" t="str">
            <v>XXTR</v>
          </cell>
          <cell r="C2600" t="str">
            <v>N</v>
          </cell>
          <cell r="D2600">
            <v>1</v>
          </cell>
          <cell r="E2600" t="str">
            <v>L_UBEZP</v>
          </cell>
          <cell r="F2600" t="str">
            <v>WYK_POP</v>
          </cell>
          <cell r="G2600" t="str">
            <v>01</v>
          </cell>
          <cell r="H2600" t="str">
            <v>PION</v>
          </cell>
          <cell r="I2600" t="str">
            <v>P</v>
          </cell>
        </row>
        <row r="2601">
          <cell r="A2601" t="str">
            <v>JOTY i CZASOWE</v>
          </cell>
          <cell r="B2601" t="str">
            <v>XXTR</v>
          </cell>
          <cell r="C2601" t="str">
            <v>N</v>
          </cell>
          <cell r="D2601">
            <v>9</v>
          </cell>
          <cell r="E2601" t="str">
            <v>L_UBEZP</v>
          </cell>
          <cell r="F2601" t="str">
            <v>WYK_POP</v>
          </cell>
          <cell r="G2601" t="str">
            <v>01</v>
          </cell>
          <cell r="H2601" t="str">
            <v>PKK</v>
          </cell>
          <cell r="I2601" t="str">
            <v>P</v>
          </cell>
        </row>
        <row r="2602">
          <cell r="A2602" t="str">
            <v>JOTY i CZASOWE</v>
          </cell>
          <cell r="B2602" t="str">
            <v>XXTR</v>
          </cell>
          <cell r="C2602" t="str">
            <v>N</v>
          </cell>
          <cell r="D2602">
            <v>36</v>
          </cell>
          <cell r="E2602" t="str">
            <v>L_UBEZP</v>
          </cell>
          <cell r="F2602" t="str">
            <v>WYK_POP</v>
          </cell>
          <cell r="G2602" t="str">
            <v>01</v>
          </cell>
          <cell r="H2602" t="str">
            <v>POU</v>
          </cell>
          <cell r="I2602" t="str">
            <v>P</v>
          </cell>
        </row>
        <row r="2603">
          <cell r="A2603" t="str">
            <v>JOTY i CZASOWE</v>
          </cell>
          <cell r="B2603" t="str">
            <v>XXTR</v>
          </cell>
          <cell r="C2603" t="str">
            <v>N</v>
          </cell>
          <cell r="D2603">
            <v>203</v>
          </cell>
          <cell r="E2603" t="str">
            <v>L_UBEZP</v>
          </cell>
          <cell r="F2603" t="str">
            <v>WYK_POP</v>
          </cell>
          <cell r="G2603" t="str">
            <v>01</v>
          </cell>
          <cell r="H2603" t="str">
            <v>PSA</v>
          </cell>
          <cell r="I2603" t="str">
            <v>P</v>
          </cell>
        </row>
        <row r="2604">
          <cell r="A2604" t="str">
            <v>JOTY i CZASOWE</v>
          </cell>
          <cell r="B2604" t="str">
            <v>XXTR</v>
          </cell>
          <cell r="C2604" t="str">
            <v>P</v>
          </cell>
          <cell r="D2604">
            <v>6</v>
          </cell>
          <cell r="E2604" t="str">
            <v>L_UBEZP</v>
          </cell>
          <cell r="F2604" t="str">
            <v>WYK_POP</v>
          </cell>
          <cell r="G2604" t="str">
            <v>01</v>
          </cell>
          <cell r="H2604" t="str">
            <v>PSA</v>
          </cell>
          <cell r="I2604" t="str">
            <v>J</v>
          </cell>
        </row>
        <row r="2605">
          <cell r="A2605" t="str">
            <v>JOTY i CZASOWE</v>
          </cell>
          <cell r="B2605" t="str">
            <v>XXTR</v>
          </cell>
          <cell r="C2605" t="str">
            <v>P</v>
          </cell>
          <cell r="D2605">
            <v>6533</v>
          </cell>
          <cell r="E2605" t="str">
            <v>L_UBEZP</v>
          </cell>
          <cell r="F2605" t="str">
            <v>WYK_POP</v>
          </cell>
          <cell r="G2605" t="str">
            <v>01</v>
          </cell>
          <cell r="H2605" t="str">
            <v>PSA</v>
          </cell>
          <cell r="I2605" t="str">
            <v>P</v>
          </cell>
        </row>
        <row r="2606">
          <cell r="A2606" t="str">
            <v>JOTY i CZASOWE</v>
          </cell>
          <cell r="B2606" t="str">
            <v>XXTR</v>
          </cell>
          <cell r="C2606" t="str">
            <v>N</v>
          </cell>
          <cell r="D2606">
            <v>1</v>
          </cell>
          <cell r="E2606" t="str">
            <v>L_UBEZP</v>
          </cell>
          <cell r="F2606" t="str">
            <v>WYK_POP</v>
          </cell>
          <cell r="G2606" t="str">
            <v>02</v>
          </cell>
          <cell r="H2606" t="str">
            <v>PION</v>
          </cell>
          <cell r="I2606" t="str">
            <v>P</v>
          </cell>
        </row>
        <row r="2607">
          <cell r="A2607" t="str">
            <v>JOTY i CZASOWE</v>
          </cell>
          <cell r="B2607" t="str">
            <v>XXTR</v>
          </cell>
          <cell r="C2607" t="str">
            <v>N</v>
          </cell>
          <cell r="D2607">
            <v>25</v>
          </cell>
          <cell r="E2607" t="str">
            <v>L_UBEZP</v>
          </cell>
          <cell r="F2607" t="str">
            <v>WYK_POP</v>
          </cell>
          <cell r="G2607" t="str">
            <v>02</v>
          </cell>
          <cell r="H2607" t="str">
            <v>PKK</v>
          </cell>
          <cell r="I2607" t="str">
            <v>P</v>
          </cell>
        </row>
        <row r="2608">
          <cell r="A2608" t="str">
            <v>JOTY i CZASOWE</v>
          </cell>
          <cell r="B2608" t="str">
            <v>XXTR</v>
          </cell>
          <cell r="C2608" t="str">
            <v>N</v>
          </cell>
          <cell r="D2608">
            <v>114</v>
          </cell>
          <cell r="E2608" t="str">
            <v>L_UBEZP</v>
          </cell>
          <cell r="F2608" t="str">
            <v>WYK_POP</v>
          </cell>
          <cell r="G2608" t="str">
            <v>02</v>
          </cell>
          <cell r="H2608" t="str">
            <v>POU</v>
          </cell>
          <cell r="I2608" t="str">
            <v>P</v>
          </cell>
        </row>
        <row r="2609">
          <cell r="A2609" t="str">
            <v>JOTY i CZASOWE</v>
          </cell>
          <cell r="B2609" t="str">
            <v>XXTR</v>
          </cell>
          <cell r="C2609" t="str">
            <v>N</v>
          </cell>
          <cell r="D2609">
            <v>582</v>
          </cell>
          <cell r="E2609" t="str">
            <v>L_UBEZP</v>
          </cell>
          <cell r="F2609" t="str">
            <v>WYK_POP</v>
          </cell>
          <cell r="G2609" t="str">
            <v>02</v>
          </cell>
          <cell r="H2609" t="str">
            <v>PSA</v>
          </cell>
          <cell r="I2609" t="str">
            <v>P</v>
          </cell>
        </row>
        <row r="2610">
          <cell r="A2610" t="str">
            <v>JOTY i CZASOWE</v>
          </cell>
          <cell r="B2610" t="str">
            <v>XXTR</v>
          </cell>
          <cell r="C2610" t="str">
            <v>P</v>
          </cell>
          <cell r="D2610">
            <v>6</v>
          </cell>
          <cell r="E2610" t="str">
            <v>L_UBEZP</v>
          </cell>
          <cell r="F2610" t="str">
            <v>WYK_POP</v>
          </cell>
          <cell r="G2610" t="str">
            <v>02</v>
          </cell>
          <cell r="H2610" t="str">
            <v>PSA</v>
          </cell>
          <cell r="I2610" t="str">
            <v>J</v>
          </cell>
        </row>
        <row r="2611">
          <cell r="A2611" t="str">
            <v>JOTY i CZASOWE</v>
          </cell>
          <cell r="B2611" t="str">
            <v>XXTR</v>
          </cell>
          <cell r="C2611" t="str">
            <v>P</v>
          </cell>
          <cell r="D2611">
            <v>6278</v>
          </cell>
          <cell r="E2611" t="str">
            <v>L_UBEZP</v>
          </cell>
          <cell r="F2611" t="str">
            <v>WYK_POP</v>
          </cell>
          <cell r="G2611" t="str">
            <v>02</v>
          </cell>
          <cell r="H2611" t="str">
            <v>PSA</v>
          </cell>
          <cell r="I2611" t="str">
            <v>P</v>
          </cell>
        </row>
        <row r="2612">
          <cell r="A2612" t="str">
            <v>JOTY i CZASOWE</v>
          </cell>
          <cell r="B2612" t="str">
            <v>XXTR</v>
          </cell>
          <cell r="C2612" t="str">
            <v>N</v>
          </cell>
          <cell r="D2612">
            <v>2</v>
          </cell>
          <cell r="E2612" t="str">
            <v>L_UBEZP</v>
          </cell>
          <cell r="F2612" t="str">
            <v>WYK_POP</v>
          </cell>
          <cell r="G2612" t="str">
            <v>03</v>
          </cell>
          <cell r="H2612" t="str">
            <v>PION</v>
          </cell>
          <cell r="I2612" t="str">
            <v>P</v>
          </cell>
        </row>
        <row r="2613">
          <cell r="A2613" t="str">
            <v>JOTY i CZASOWE</v>
          </cell>
          <cell r="B2613" t="str">
            <v>XXTR</v>
          </cell>
          <cell r="C2613" t="str">
            <v>N</v>
          </cell>
          <cell r="D2613">
            <v>35</v>
          </cell>
          <cell r="E2613" t="str">
            <v>L_UBEZP</v>
          </cell>
          <cell r="F2613" t="str">
            <v>WYK_POP</v>
          </cell>
          <cell r="G2613" t="str">
            <v>03</v>
          </cell>
          <cell r="H2613" t="str">
            <v>PKK</v>
          </cell>
          <cell r="I2613" t="str">
            <v>P</v>
          </cell>
        </row>
        <row r="2614">
          <cell r="A2614" t="str">
            <v>JOTY i CZASOWE</v>
          </cell>
          <cell r="B2614" t="str">
            <v>XXTR</v>
          </cell>
          <cell r="C2614" t="str">
            <v>N</v>
          </cell>
          <cell r="D2614">
            <v>182</v>
          </cell>
          <cell r="E2614" t="str">
            <v>L_UBEZP</v>
          </cell>
          <cell r="F2614" t="str">
            <v>WYK_POP</v>
          </cell>
          <cell r="G2614" t="str">
            <v>03</v>
          </cell>
          <cell r="H2614" t="str">
            <v>POU</v>
          </cell>
          <cell r="I2614" t="str">
            <v>P</v>
          </cell>
        </row>
        <row r="2615">
          <cell r="A2615" t="str">
            <v>JOTY i CZASOWE</v>
          </cell>
          <cell r="B2615" t="str">
            <v>XXTR</v>
          </cell>
          <cell r="C2615" t="str">
            <v>N</v>
          </cell>
          <cell r="D2615">
            <v>875</v>
          </cell>
          <cell r="E2615" t="str">
            <v>L_UBEZP</v>
          </cell>
          <cell r="F2615" t="str">
            <v>WYK_POP</v>
          </cell>
          <cell r="G2615" t="str">
            <v>03</v>
          </cell>
          <cell r="H2615" t="str">
            <v>PSA</v>
          </cell>
          <cell r="I2615" t="str">
            <v>P</v>
          </cell>
        </row>
        <row r="2616">
          <cell r="A2616" t="str">
            <v>JOTY i CZASOWE</v>
          </cell>
          <cell r="B2616" t="str">
            <v>XXTR</v>
          </cell>
          <cell r="C2616" t="str">
            <v>P</v>
          </cell>
          <cell r="D2616">
            <v>6</v>
          </cell>
          <cell r="E2616" t="str">
            <v>L_UBEZP</v>
          </cell>
          <cell r="F2616" t="str">
            <v>WYK_POP</v>
          </cell>
          <cell r="G2616" t="str">
            <v>03</v>
          </cell>
          <cell r="H2616" t="str">
            <v>PSA</v>
          </cell>
          <cell r="I2616" t="str">
            <v>J</v>
          </cell>
        </row>
        <row r="2617">
          <cell r="A2617" t="str">
            <v>JOTY i CZASOWE</v>
          </cell>
          <cell r="B2617" t="str">
            <v>XXTR</v>
          </cell>
          <cell r="C2617" t="str">
            <v>P</v>
          </cell>
          <cell r="D2617">
            <v>6064</v>
          </cell>
          <cell r="E2617" t="str">
            <v>L_UBEZP</v>
          </cell>
          <cell r="F2617" t="str">
            <v>WYK_POP</v>
          </cell>
          <cell r="G2617" t="str">
            <v>03</v>
          </cell>
          <cell r="H2617" t="str">
            <v>PSA</v>
          </cell>
          <cell r="I2617" t="str">
            <v>P</v>
          </cell>
        </row>
        <row r="2618">
          <cell r="A2618" t="str">
            <v>JOTY i CZASOWE</v>
          </cell>
          <cell r="B2618" t="str">
            <v>XXTR</v>
          </cell>
          <cell r="C2618" t="str">
            <v>N</v>
          </cell>
          <cell r="D2618">
            <v>14</v>
          </cell>
          <cell r="E2618" t="str">
            <v>L_UBEZP</v>
          </cell>
          <cell r="F2618" t="str">
            <v>WYK_POP</v>
          </cell>
          <cell r="G2618" t="str">
            <v>04</v>
          </cell>
          <cell r="H2618" t="str">
            <v>PION</v>
          </cell>
          <cell r="I2618" t="str">
            <v>P</v>
          </cell>
        </row>
        <row r="2619">
          <cell r="A2619" t="str">
            <v>JOTY i CZASOWE</v>
          </cell>
          <cell r="B2619" t="str">
            <v>XXTR</v>
          </cell>
          <cell r="C2619" t="str">
            <v>N</v>
          </cell>
          <cell r="D2619">
            <v>64</v>
          </cell>
          <cell r="E2619" t="str">
            <v>L_UBEZP</v>
          </cell>
          <cell r="F2619" t="str">
            <v>WYK_POP</v>
          </cell>
          <cell r="G2619" t="str">
            <v>04</v>
          </cell>
          <cell r="H2619" t="str">
            <v>PKK</v>
          </cell>
          <cell r="I2619" t="str">
            <v>P</v>
          </cell>
        </row>
        <row r="2620">
          <cell r="A2620" t="str">
            <v>JOTY i CZASOWE</v>
          </cell>
          <cell r="B2620" t="str">
            <v>XXTR</v>
          </cell>
          <cell r="C2620" t="str">
            <v>N</v>
          </cell>
          <cell r="D2620">
            <v>292</v>
          </cell>
          <cell r="E2620" t="str">
            <v>L_UBEZP</v>
          </cell>
          <cell r="F2620" t="str">
            <v>WYK_POP</v>
          </cell>
          <cell r="G2620" t="str">
            <v>04</v>
          </cell>
          <cell r="H2620" t="str">
            <v>POU</v>
          </cell>
          <cell r="I2620" t="str">
            <v>P</v>
          </cell>
        </row>
        <row r="2621">
          <cell r="A2621" t="str">
            <v>JOTY i CZASOWE</v>
          </cell>
          <cell r="B2621" t="str">
            <v>XXTR</v>
          </cell>
          <cell r="C2621" t="str">
            <v>N</v>
          </cell>
          <cell r="D2621">
            <v>1496</v>
          </cell>
          <cell r="E2621" t="str">
            <v>L_UBEZP</v>
          </cell>
          <cell r="F2621" t="str">
            <v>WYK_POP</v>
          </cell>
          <cell r="G2621" t="str">
            <v>04</v>
          </cell>
          <cell r="H2621" t="str">
            <v>PSA</v>
          </cell>
          <cell r="I2621" t="str">
            <v>P</v>
          </cell>
        </row>
        <row r="2622">
          <cell r="A2622" t="str">
            <v>JOTY i CZASOWE</v>
          </cell>
          <cell r="B2622" t="str">
            <v>XXTR</v>
          </cell>
          <cell r="C2622" t="str">
            <v>P</v>
          </cell>
          <cell r="D2622">
            <v>6</v>
          </cell>
          <cell r="E2622" t="str">
            <v>L_UBEZP</v>
          </cell>
          <cell r="F2622" t="str">
            <v>WYK_POP</v>
          </cell>
          <cell r="G2622" t="str">
            <v>04</v>
          </cell>
          <cell r="H2622" t="str">
            <v>PSA</v>
          </cell>
          <cell r="I2622" t="str">
            <v>J</v>
          </cell>
        </row>
        <row r="2623">
          <cell r="A2623" t="str">
            <v>JOTY i CZASOWE</v>
          </cell>
          <cell r="B2623" t="str">
            <v>XXTR</v>
          </cell>
          <cell r="C2623" t="str">
            <v>P</v>
          </cell>
          <cell r="D2623">
            <v>5899</v>
          </cell>
          <cell r="E2623" t="str">
            <v>L_UBEZP</v>
          </cell>
          <cell r="F2623" t="str">
            <v>WYK_POP</v>
          </cell>
          <cell r="G2623" t="str">
            <v>04</v>
          </cell>
          <cell r="H2623" t="str">
            <v>PSA</v>
          </cell>
          <cell r="I2623" t="str">
            <v>P</v>
          </cell>
        </row>
        <row r="2624">
          <cell r="A2624" t="str">
            <v>JOTY i CZASOWE</v>
          </cell>
          <cell r="B2624" t="str">
            <v>XXTR</v>
          </cell>
          <cell r="C2624" t="str">
            <v>N</v>
          </cell>
          <cell r="D2624">
            <v>13</v>
          </cell>
          <cell r="E2624" t="str">
            <v>L_UBEZP</v>
          </cell>
          <cell r="F2624" t="str">
            <v>WYK_POP</v>
          </cell>
          <cell r="G2624" t="str">
            <v>05</v>
          </cell>
          <cell r="H2624" t="str">
            <v>PION</v>
          </cell>
          <cell r="I2624" t="str">
            <v>P</v>
          </cell>
        </row>
        <row r="2625">
          <cell r="A2625" t="str">
            <v>JOTY i CZASOWE</v>
          </cell>
          <cell r="B2625" t="str">
            <v>XXTR</v>
          </cell>
          <cell r="C2625" t="str">
            <v>N</v>
          </cell>
          <cell r="D2625">
            <v>79</v>
          </cell>
          <cell r="E2625" t="str">
            <v>L_UBEZP</v>
          </cell>
          <cell r="F2625" t="str">
            <v>WYK_POP</v>
          </cell>
          <cell r="G2625" t="str">
            <v>05</v>
          </cell>
          <cell r="H2625" t="str">
            <v>PKK</v>
          </cell>
          <cell r="I2625" t="str">
            <v>P</v>
          </cell>
        </row>
        <row r="2626">
          <cell r="A2626" t="str">
            <v>JOTY i CZASOWE</v>
          </cell>
          <cell r="B2626" t="str">
            <v>XXTR</v>
          </cell>
          <cell r="C2626" t="str">
            <v>N</v>
          </cell>
          <cell r="D2626">
            <v>397</v>
          </cell>
          <cell r="E2626" t="str">
            <v>L_UBEZP</v>
          </cell>
          <cell r="F2626" t="str">
            <v>WYK_POP</v>
          </cell>
          <cell r="G2626" t="str">
            <v>05</v>
          </cell>
          <cell r="H2626" t="str">
            <v>POU</v>
          </cell>
          <cell r="I2626" t="str">
            <v>P</v>
          </cell>
        </row>
        <row r="2627">
          <cell r="A2627" t="str">
            <v>JOTY i CZASOWE</v>
          </cell>
          <cell r="B2627" t="str">
            <v>XXTR</v>
          </cell>
          <cell r="C2627" t="str">
            <v>N</v>
          </cell>
          <cell r="D2627">
            <v>2175</v>
          </cell>
          <cell r="E2627" t="str">
            <v>L_UBEZP</v>
          </cell>
          <cell r="F2627" t="str">
            <v>WYK_POP</v>
          </cell>
          <cell r="G2627" t="str">
            <v>05</v>
          </cell>
          <cell r="H2627" t="str">
            <v>PSA</v>
          </cell>
          <cell r="I2627" t="str">
            <v>P</v>
          </cell>
        </row>
        <row r="2628">
          <cell r="A2628" t="str">
            <v>JOTY i CZASOWE</v>
          </cell>
          <cell r="B2628" t="str">
            <v>XXTR</v>
          </cell>
          <cell r="C2628" t="str">
            <v>P</v>
          </cell>
          <cell r="D2628">
            <v>6</v>
          </cell>
          <cell r="E2628" t="str">
            <v>L_UBEZP</v>
          </cell>
          <cell r="F2628" t="str">
            <v>WYK_POP</v>
          </cell>
          <cell r="G2628" t="str">
            <v>05</v>
          </cell>
          <cell r="H2628" t="str">
            <v>PSA</v>
          </cell>
          <cell r="I2628" t="str">
            <v>J</v>
          </cell>
        </row>
        <row r="2629">
          <cell r="A2629" t="str">
            <v>JOTY i CZASOWE</v>
          </cell>
          <cell r="B2629" t="str">
            <v>XXTR</v>
          </cell>
          <cell r="C2629" t="str">
            <v>P</v>
          </cell>
          <cell r="D2629">
            <v>5724</v>
          </cell>
          <cell r="E2629" t="str">
            <v>L_UBEZP</v>
          </cell>
          <cell r="F2629" t="str">
            <v>WYK_POP</v>
          </cell>
          <cell r="G2629" t="str">
            <v>05</v>
          </cell>
          <cell r="H2629" t="str">
            <v>PSA</v>
          </cell>
          <cell r="I2629" t="str">
            <v>P</v>
          </cell>
        </row>
        <row r="2630">
          <cell r="A2630" t="str">
            <v>JOTY i CZASOWE</v>
          </cell>
          <cell r="B2630" t="str">
            <v>XXTR</v>
          </cell>
          <cell r="C2630" t="str">
            <v>N</v>
          </cell>
          <cell r="D2630">
            <v>12</v>
          </cell>
          <cell r="E2630" t="str">
            <v>L_UBEZP</v>
          </cell>
          <cell r="F2630" t="str">
            <v>WYK_POP</v>
          </cell>
          <cell r="G2630" t="str">
            <v>06</v>
          </cell>
          <cell r="H2630" t="str">
            <v>PION</v>
          </cell>
          <cell r="I2630" t="str">
            <v>P</v>
          </cell>
        </row>
        <row r="2631">
          <cell r="A2631" t="str">
            <v>JOTY i CZASOWE</v>
          </cell>
          <cell r="B2631" t="str">
            <v>XXTR</v>
          </cell>
          <cell r="C2631" t="str">
            <v>N</v>
          </cell>
          <cell r="D2631">
            <v>88</v>
          </cell>
          <cell r="E2631" t="str">
            <v>L_UBEZP</v>
          </cell>
          <cell r="F2631" t="str">
            <v>WYK_POP</v>
          </cell>
          <cell r="G2631" t="str">
            <v>06</v>
          </cell>
          <cell r="H2631" t="str">
            <v>PKK</v>
          </cell>
          <cell r="I2631" t="str">
            <v>P</v>
          </cell>
        </row>
        <row r="2632">
          <cell r="A2632" t="str">
            <v>JOTY i CZASOWE</v>
          </cell>
          <cell r="B2632" t="str">
            <v>XXTR</v>
          </cell>
          <cell r="C2632" t="str">
            <v>N</v>
          </cell>
          <cell r="D2632">
            <v>480</v>
          </cell>
          <cell r="E2632" t="str">
            <v>L_UBEZP</v>
          </cell>
          <cell r="F2632" t="str">
            <v>WYK_POP</v>
          </cell>
          <cell r="G2632" t="str">
            <v>06</v>
          </cell>
          <cell r="H2632" t="str">
            <v>POU</v>
          </cell>
          <cell r="I2632" t="str">
            <v>P</v>
          </cell>
        </row>
        <row r="2633">
          <cell r="A2633" t="str">
            <v>JOTY i CZASOWE</v>
          </cell>
          <cell r="B2633" t="str">
            <v>XXTR</v>
          </cell>
          <cell r="C2633" t="str">
            <v>N</v>
          </cell>
          <cell r="D2633">
            <v>2695</v>
          </cell>
          <cell r="E2633" t="str">
            <v>L_UBEZP</v>
          </cell>
          <cell r="F2633" t="str">
            <v>WYK_POP</v>
          </cell>
          <cell r="G2633" t="str">
            <v>06</v>
          </cell>
          <cell r="H2633" t="str">
            <v>PSA</v>
          </cell>
          <cell r="I2633" t="str">
            <v>P</v>
          </cell>
        </row>
        <row r="2634">
          <cell r="A2634" t="str">
            <v>JOTY i CZASOWE</v>
          </cell>
          <cell r="B2634" t="str">
            <v>XXTR</v>
          </cell>
          <cell r="C2634" t="str">
            <v>P</v>
          </cell>
          <cell r="D2634">
            <v>6</v>
          </cell>
          <cell r="E2634" t="str">
            <v>L_UBEZP</v>
          </cell>
          <cell r="F2634" t="str">
            <v>WYK_POP</v>
          </cell>
          <cell r="G2634" t="str">
            <v>06</v>
          </cell>
          <cell r="H2634" t="str">
            <v>PSA</v>
          </cell>
          <cell r="I2634" t="str">
            <v>J</v>
          </cell>
        </row>
        <row r="2635">
          <cell r="A2635" t="str">
            <v>JOTY i CZASOWE</v>
          </cell>
          <cell r="B2635" t="str">
            <v>XXTR</v>
          </cell>
          <cell r="C2635" t="str">
            <v>P</v>
          </cell>
          <cell r="D2635">
            <v>5527</v>
          </cell>
          <cell r="E2635" t="str">
            <v>L_UBEZP</v>
          </cell>
          <cell r="F2635" t="str">
            <v>WYK_POP</v>
          </cell>
          <cell r="G2635" t="str">
            <v>06</v>
          </cell>
          <cell r="H2635" t="str">
            <v>PSA</v>
          </cell>
          <cell r="I2635" t="str">
            <v>P</v>
          </cell>
        </row>
        <row r="2636">
          <cell r="A2636" t="str">
            <v>JOTY i CZASOWE</v>
          </cell>
          <cell r="B2636" t="str">
            <v>XXTR</v>
          </cell>
          <cell r="C2636" t="str">
            <v>N</v>
          </cell>
          <cell r="D2636">
            <v>15</v>
          </cell>
          <cell r="E2636" t="str">
            <v>L_UBEZP</v>
          </cell>
          <cell r="F2636" t="str">
            <v>WYK_POP</v>
          </cell>
          <cell r="G2636" t="str">
            <v>07</v>
          </cell>
          <cell r="H2636" t="str">
            <v>PION</v>
          </cell>
          <cell r="I2636" t="str">
            <v>P</v>
          </cell>
        </row>
        <row r="2637">
          <cell r="A2637" t="str">
            <v>JOTY i CZASOWE</v>
          </cell>
          <cell r="B2637" t="str">
            <v>XXTR</v>
          </cell>
          <cell r="C2637" t="str">
            <v>N</v>
          </cell>
          <cell r="D2637">
            <v>105</v>
          </cell>
          <cell r="E2637" t="str">
            <v>L_UBEZP</v>
          </cell>
          <cell r="F2637" t="str">
            <v>WYK_POP</v>
          </cell>
          <cell r="G2637" t="str">
            <v>07</v>
          </cell>
          <cell r="H2637" t="str">
            <v>PKK</v>
          </cell>
          <cell r="I2637" t="str">
            <v>P</v>
          </cell>
        </row>
        <row r="2638">
          <cell r="A2638" t="str">
            <v>JOTY i CZASOWE</v>
          </cell>
          <cell r="B2638" t="str">
            <v>XXTR</v>
          </cell>
          <cell r="C2638" t="str">
            <v>N</v>
          </cell>
          <cell r="D2638">
            <v>576</v>
          </cell>
          <cell r="E2638" t="str">
            <v>L_UBEZP</v>
          </cell>
          <cell r="F2638" t="str">
            <v>WYK_POP</v>
          </cell>
          <cell r="G2638" t="str">
            <v>07</v>
          </cell>
          <cell r="H2638" t="str">
            <v>POU</v>
          </cell>
          <cell r="I2638" t="str">
            <v>P</v>
          </cell>
        </row>
        <row r="2639">
          <cell r="A2639" t="str">
            <v>JOTY i CZASOWE</v>
          </cell>
          <cell r="B2639" t="str">
            <v>XXTR</v>
          </cell>
          <cell r="C2639" t="str">
            <v>N</v>
          </cell>
          <cell r="D2639">
            <v>3108</v>
          </cell>
          <cell r="E2639" t="str">
            <v>L_UBEZP</v>
          </cell>
          <cell r="F2639" t="str">
            <v>WYK_POP</v>
          </cell>
          <cell r="G2639" t="str">
            <v>07</v>
          </cell>
          <cell r="H2639" t="str">
            <v>PSA</v>
          </cell>
          <cell r="I2639" t="str">
            <v>P</v>
          </cell>
        </row>
        <row r="2640">
          <cell r="A2640" t="str">
            <v>JOTY i CZASOWE</v>
          </cell>
          <cell r="B2640" t="str">
            <v>XXTR</v>
          </cell>
          <cell r="C2640" t="str">
            <v>P</v>
          </cell>
          <cell r="D2640">
            <v>6</v>
          </cell>
          <cell r="E2640" t="str">
            <v>L_UBEZP</v>
          </cell>
          <cell r="F2640" t="str">
            <v>WYK_POP</v>
          </cell>
          <cell r="G2640" t="str">
            <v>07</v>
          </cell>
          <cell r="H2640" t="str">
            <v>PSA</v>
          </cell>
          <cell r="I2640" t="str">
            <v>J</v>
          </cell>
        </row>
        <row r="2641">
          <cell r="A2641" t="str">
            <v>JOTY i CZASOWE</v>
          </cell>
          <cell r="B2641" t="str">
            <v>XXTR</v>
          </cell>
          <cell r="C2641" t="str">
            <v>P</v>
          </cell>
          <cell r="D2641">
            <v>5379</v>
          </cell>
          <cell r="E2641" t="str">
            <v>L_UBEZP</v>
          </cell>
          <cell r="F2641" t="str">
            <v>WYK_POP</v>
          </cell>
          <cell r="G2641" t="str">
            <v>07</v>
          </cell>
          <cell r="H2641" t="str">
            <v>PSA</v>
          </cell>
          <cell r="I2641" t="str">
            <v>P</v>
          </cell>
        </row>
        <row r="2642">
          <cell r="A2642" t="str">
            <v>JOTY i CZASOWE</v>
          </cell>
          <cell r="B2642" t="str">
            <v>XXTR</v>
          </cell>
          <cell r="C2642" t="str">
            <v>N</v>
          </cell>
          <cell r="D2642">
            <v>20</v>
          </cell>
          <cell r="E2642" t="str">
            <v>L_UBEZP</v>
          </cell>
          <cell r="F2642" t="str">
            <v>WYK_POP</v>
          </cell>
          <cell r="G2642" t="str">
            <v>08</v>
          </cell>
          <cell r="H2642" t="str">
            <v>PION</v>
          </cell>
          <cell r="I2642" t="str">
            <v>P</v>
          </cell>
        </row>
        <row r="2643">
          <cell r="A2643" t="str">
            <v>JOTY i CZASOWE</v>
          </cell>
          <cell r="B2643" t="str">
            <v>XXTR</v>
          </cell>
          <cell r="C2643" t="str">
            <v>N</v>
          </cell>
          <cell r="D2643">
            <v>113</v>
          </cell>
          <cell r="E2643" t="str">
            <v>L_UBEZP</v>
          </cell>
          <cell r="F2643" t="str">
            <v>WYK_POP</v>
          </cell>
          <cell r="G2643" t="str">
            <v>08</v>
          </cell>
          <cell r="H2643" t="str">
            <v>PKK</v>
          </cell>
          <cell r="I2643" t="str">
            <v>P</v>
          </cell>
        </row>
        <row r="2644">
          <cell r="A2644" t="str">
            <v>JOTY i CZASOWE</v>
          </cell>
          <cell r="B2644" t="str">
            <v>XXTR</v>
          </cell>
          <cell r="C2644" t="str">
            <v>N</v>
          </cell>
          <cell r="D2644">
            <v>667</v>
          </cell>
          <cell r="E2644" t="str">
            <v>L_UBEZP</v>
          </cell>
          <cell r="F2644" t="str">
            <v>WYK_POP</v>
          </cell>
          <cell r="G2644" t="str">
            <v>08</v>
          </cell>
          <cell r="H2644" t="str">
            <v>POU</v>
          </cell>
          <cell r="I2644" t="str">
            <v>P</v>
          </cell>
        </row>
        <row r="2645">
          <cell r="A2645" t="str">
            <v>JOTY i CZASOWE</v>
          </cell>
          <cell r="B2645" t="str">
            <v>XXTR</v>
          </cell>
          <cell r="C2645" t="str">
            <v>N</v>
          </cell>
          <cell r="D2645">
            <v>3357</v>
          </cell>
          <cell r="E2645" t="str">
            <v>L_UBEZP</v>
          </cell>
          <cell r="F2645" t="str">
            <v>WYK_POP</v>
          </cell>
          <cell r="G2645" t="str">
            <v>08</v>
          </cell>
          <cell r="H2645" t="str">
            <v>PSA</v>
          </cell>
          <cell r="I2645" t="str">
            <v>P</v>
          </cell>
        </row>
        <row r="2646">
          <cell r="A2646" t="str">
            <v>JOTY i CZASOWE</v>
          </cell>
          <cell r="B2646" t="str">
            <v>XXTR</v>
          </cell>
          <cell r="C2646" t="str">
            <v>P</v>
          </cell>
          <cell r="D2646">
            <v>2</v>
          </cell>
          <cell r="E2646" t="str">
            <v>L_UBEZP</v>
          </cell>
          <cell r="F2646" t="str">
            <v>WYK_POP</v>
          </cell>
          <cell r="G2646" t="str">
            <v>08</v>
          </cell>
          <cell r="H2646" t="str">
            <v>PSA</v>
          </cell>
          <cell r="I2646" t="str">
            <v>J</v>
          </cell>
        </row>
        <row r="2647">
          <cell r="A2647" t="str">
            <v>JOTY i CZASOWE</v>
          </cell>
          <cell r="B2647" t="str">
            <v>XXTR</v>
          </cell>
          <cell r="C2647" t="str">
            <v>P</v>
          </cell>
          <cell r="D2647">
            <v>5231</v>
          </cell>
          <cell r="E2647" t="str">
            <v>L_UBEZP</v>
          </cell>
          <cell r="F2647" t="str">
            <v>WYK_POP</v>
          </cell>
          <cell r="G2647" t="str">
            <v>08</v>
          </cell>
          <cell r="H2647" t="str">
            <v>PSA</v>
          </cell>
          <cell r="I2647" t="str">
            <v>P</v>
          </cell>
        </row>
        <row r="2648">
          <cell r="A2648" t="str">
            <v>JOTY i CZASOWE</v>
          </cell>
          <cell r="B2648" t="str">
            <v>XXTR</v>
          </cell>
          <cell r="C2648" t="str">
            <v>N</v>
          </cell>
          <cell r="D2648">
            <v>19</v>
          </cell>
          <cell r="E2648" t="str">
            <v>L_UBEZP</v>
          </cell>
          <cell r="F2648" t="str">
            <v>WYK_POP</v>
          </cell>
          <cell r="G2648" t="str">
            <v>09</v>
          </cell>
          <cell r="H2648" t="str">
            <v>PION</v>
          </cell>
          <cell r="I2648" t="str">
            <v>P</v>
          </cell>
        </row>
        <row r="2649">
          <cell r="A2649" t="str">
            <v>JOTY i CZASOWE</v>
          </cell>
          <cell r="B2649" t="str">
            <v>XXTR</v>
          </cell>
          <cell r="C2649" t="str">
            <v>N</v>
          </cell>
          <cell r="D2649">
            <v>117</v>
          </cell>
          <cell r="E2649" t="str">
            <v>L_UBEZP</v>
          </cell>
          <cell r="F2649" t="str">
            <v>WYK_POP</v>
          </cell>
          <cell r="G2649" t="str">
            <v>09</v>
          </cell>
          <cell r="H2649" t="str">
            <v>PKK</v>
          </cell>
          <cell r="I2649" t="str">
            <v>P</v>
          </cell>
        </row>
        <row r="2650">
          <cell r="A2650" t="str">
            <v>JOTY i CZASOWE</v>
          </cell>
          <cell r="B2650" t="str">
            <v>XXTR</v>
          </cell>
          <cell r="C2650" t="str">
            <v>N</v>
          </cell>
          <cell r="D2650">
            <v>768</v>
          </cell>
          <cell r="E2650" t="str">
            <v>L_UBEZP</v>
          </cell>
          <cell r="F2650" t="str">
            <v>WYK_POP</v>
          </cell>
          <cell r="G2650" t="str">
            <v>09</v>
          </cell>
          <cell r="H2650" t="str">
            <v>POU</v>
          </cell>
          <cell r="I2650" t="str">
            <v>P</v>
          </cell>
        </row>
        <row r="2651">
          <cell r="A2651" t="str">
            <v>JOTY i CZASOWE</v>
          </cell>
          <cell r="B2651" t="str">
            <v>XXTR</v>
          </cell>
          <cell r="C2651" t="str">
            <v>N</v>
          </cell>
          <cell r="D2651">
            <v>3694</v>
          </cell>
          <cell r="E2651" t="str">
            <v>L_UBEZP</v>
          </cell>
          <cell r="F2651" t="str">
            <v>WYK_POP</v>
          </cell>
          <cell r="G2651" t="str">
            <v>09</v>
          </cell>
          <cell r="H2651" t="str">
            <v>PSA</v>
          </cell>
          <cell r="I2651" t="str">
            <v>P</v>
          </cell>
        </row>
        <row r="2652">
          <cell r="A2652" t="str">
            <v>JOTY i CZASOWE</v>
          </cell>
          <cell r="B2652" t="str">
            <v>XXTR</v>
          </cell>
          <cell r="C2652" t="str">
            <v>P</v>
          </cell>
          <cell r="D2652">
            <v>2</v>
          </cell>
          <cell r="E2652" t="str">
            <v>L_UBEZP</v>
          </cell>
          <cell r="F2652" t="str">
            <v>WYK_POP</v>
          </cell>
          <cell r="G2652" t="str">
            <v>09</v>
          </cell>
          <cell r="H2652" t="str">
            <v>PSA</v>
          </cell>
          <cell r="I2652" t="str">
            <v>J</v>
          </cell>
        </row>
        <row r="2653">
          <cell r="A2653" t="str">
            <v>JOTY i CZASOWE</v>
          </cell>
          <cell r="B2653" t="str">
            <v>XXTR</v>
          </cell>
          <cell r="C2653" t="str">
            <v>P</v>
          </cell>
          <cell r="D2653">
            <v>5081</v>
          </cell>
          <cell r="E2653" t="str">
            <v>L_UBEZP</v>
          </cell>
          <cell r="F2653" t="str">
            <v>WYK_POP</v>
          </cell>
          <cell r="G2653" t="str">
            <v>09</v>
          </cell>
          <cell r="H2653" t="str">
            <v>PSA</v>
          </cell>
          <cell r="I2653" t="str">
            <v>P</v>
          </cell>
        </row>
        <row r="2654">
          <cell r="A2654" t="str">
            <v>JOTY i CZASOWE</v>
          </cell>
          <cell r="B2654" t="str">
            <v>XXTR</v>
          </cell>
          <cell r="C2654" t="str">
            <v>N</v>
          </cell>
          <cell r="D2654">
            <v>6672.68</v>
          </cell>
          <cell r="E2654" t="str">
            <v>PRZYPIS_MIES_WYK</v>
          </cell>
          <cell r="F2654" t="str">
            <v>PLAN</v>
          </cell>
          <cell r="G2654" t="str">
            <v>01</v>
          </cell>
          <cell r="H2654" t="str">
            <v>POU</v>
          </cell>
          <cell r="I2654" t="str">
            <v>P</v>
          </cell>
        </row>
        <row r="2655">
          <cell r="A2655" t="str">
            <v>JOTY i CZASOWE</v>
          </cell>
          <cell r="B2655" t="str">
            <v>XXTR</v>
          </cell>
          <cell r="C2655" t="str">
            <v>N</v>
          </cell>
          <cell r="D2655">
            <v>135532.948718054</v>
          </cell>
          <cell r="E2655" t="str">
            <v>PRZYPIS_MIES_WYK</v>
          </cell>
          <cell r="F2655" t="str">
            <v>PLAN</v>
          </cell>
          <cell r="G2655" t="str">
            <v>01</v>
          </cell>
          <cell r="H2655" t="str">
            <v>PSA</v>
          </cell>
          <cell r="I2655" t="str">
            <v>P</v>
          </cell>
        </row>
        <row r="2656">
          <cell r="A2656" t="str">
            <v>JOTY i CZASOWE</v>
          </cell>
          <cell r="B2656" t="str">
            <v>XXTR</v>
          </cell>
          <cell r="C2656" t="str">
            <v>P</v>
          </cell>
          <cell r="D2656">
            <v>259394.16</v>
          </cell>
          <cell r="E2656" t="str">
            <v>PRZYPIS_MIES_WYK</v>
          </cell>
          <cell r="F2656" t="str">
            <v>PLAN</v>
          </cell>
          <cell r="G2656" t="str">
            <v>01</v>
          </cell>
          <cell r="H2656" t="str">
            <v>PSA</v>
          </cell>
          <cell r="I2656" t="str">
            <v>P</v>
          </cell>
        </row>
        <row r="2657">
          <cell r="A2657" t="str">
            <v>JOTY i CZASOWE</v>
          </cell>
          <cell r="B2657" t="str">
            <v>XXTR</v>
          </cell>
          <cell r="C2657" t="str">
            <v>N</v>
          </cell>
          <cell r="D2657">
            <v>11582.08</v>
          </cell>
          <cell r="E2657" t="str">
            <v>PRZYPIS_MIES_WYK</v>
          </cell>
          <cell r="F2657" t="str">
            <v>PLAN</v>
          </cell>
          <cell r="G2657" t="str">
            <v>02</v>
          </cell>
          <cell r="H2657" t="str">
            <v>POU</v>
          </cell>
          <cell r="I2657" t="str">
            <v>P</v>
          </cell>
        </row>
        <row r="2658">
          <cell r="A2658" t="str">
            <v>JOTY i CZASOWE</v>
          </cell>
          <cell r="B2658" t="str">
            <v>XXTR</v>
          </cell>
          <cell r="C2658" t="str">
            <v>N</v>
          </cell>
          <cell r="D2658">
            <v>210531.92307708098</v>
          </cell>
          <cell r="E2658" t="str">
            <v>PRZYPIS_MIES_WYK</v>
          </cell>
          <cell r="F2658" t="str">
            <v>PLAN</v>
          </cell>
          <cell r="G2658" t="str">
            <v>02</v>
          </cell>
          <cell r="H2658" t="str">
            <v>PSA</v>
          </cell>
          <cell r="I2658" t="str">
            <v>P</v>
          </cell>
        </row>
        <row r="2659">
          <cell r="A2659" t="str">
            <v>JOTY i CZASOWE</v>
          </cell>
          <cell r="B2659" t="str">
            <v>XXTR</v>
          </cell>
          <cell r="C2659" t="str">
            <v>P</v>
          </cell>
          <cell r="D2659">
            <v>277081.49</v>
          </cell>
          <cell r="E2659" t="str">
            <v>PRZYPIS_MIES_WYK</v>
          </cell>
          <cell r="F2659" t="str">
            <v>PLAN</v>
          </cell>
          <cell r="G2659" t="str">
            <v>02</v>
          </cell>
          <cell r="H2659" t="str">
            <v>PSA</v>
          </cell>
          <cell r="I2659" t="str">
            <v>P</v>
          </cell>
        </row>
        <row r="2660">
          <cell r="A2660" t="str">
            <v>JOTY i CZASOWE</v>
          </cell>
          <cell r="B2660" t="str">
            <v>XXTR</v>
          </cell>
          <cell r="C2660" t="str">
            <v>N</v>
          </cell>
          <cell r="D2660">
            <v>12803.92</v>
          </cell>
          <cell r="E2660" t="str">
            <v>PRZYPIS_MIES_WYK</v>
          </cell>
          <cell r="F2660" t="str">
            <v>PLAN</v>
          </cell>
          <cell r="G2660" t="str">
            <v>03</v>
          </cell>
          <cell r="H2660" t="str">
            <v>POU</v>
          </cell>
          <cell r="I2660" t="str">
            <v>P</v>
          </cell>
        </row>
        <row r="2661">
          <cell r="A2661" t="str">
            <v>JOTY i CZASOWE</v>
          </cell>
          <cell r="B2661" t="str">
            <v>XXTR</v>
          </cell>
          <cell r="C2661" t="str">
            <v>N</v>
          </cell>
          <cell r="D2661">
            <v>305479.87179513497</v>
          </cell>
          <cell r="E2661" t="str">
            <v>PRZYPIS_MIES_WYK</v>
          </cell>
          <cell r="F2661" t="str">
            <v>PLAN</v>
          </cell>
          <cell r="G2661" t="str">
            <v>03</v>
          </cell>
          <cell r="H2661" t="str">
            <v>PSA</v>
          </cell>
          <cell r="I2661" t="str">
            <v>P</v>
          </cell>
        </row>
        <row r="2662">
          <cell r="A2662" t="str">
            <v>JOTY i CZASOWE</v>
          </cell>
          <cell r="B2662" t="str">
            <v>XXTR</v>
          </cell>
          <cell r="C2662" t="str">
            <v>P</v>
          </cell>
          <cell r="D2662">
            <v>407221.075</v>
          </cell>
          <cell r="E2662" t="str">
            <v>PRZYPIS_MIES_WYK</v>
          </cell>
          <cell r="F2662" t="str">
            <v>PLAN</v>
          </cell>
          <cell r="G2662" t="str">
            <v>03</v>
          </cell>
          <cell r="H2662" t="str">
            <v>PSA</v>
          </cell>
          <cell r="I2662" t="str">
            <v>P</v>
          </cell>
        </row>
        <row r="2663">
          <cell r="A2663" t="str">
            <v>JOTY i CZASOWE</v>
          </cell>
          <cell r="B2663" t="str">
            <v>XXTR</v>
          </cell>
          <cell r="C2663" t="str">
            <v>N</v>
          </cell>
          <cell r="D2663">
            <v>16669</v>
          </cell>
          <cell r="E2663" t="str">
            <v>PRZYPIS_MIES_WYK</v>
          </cell>
          <cell r="F2663" t="str">
            <v>PLAN</v>
          </cell>
          <cell r="G2663" t="str">
            <v>04</v>
          </cell>
          <cell r="H2663" t="str">
            <v>POU</v>
          </cell>
          <cell r="I2663" t="str">
            <v>P</v>
          </cell>
        </row>
        <row r="2664">
          <cell r="A2664" t="str">
            <v>JOTY i CZASOWE</v>
          </cell>
          <cell r="B2664" t="str">
            <v>XXTR</v>
          </cell>
          <cell r="C2664" t="str">
            <v>N</v>
          </cell>
          <cell r="D2664">
            <v>347995.9803763799</v>
          </cell>
          <cell r="E2664" t="str">
            <v>PRZYPIS_MIES_WYK</v>
          </cell>
          <cell r="F2664" t="str">
            <v>PLAN</v>
          </cell>
          <cell r="G2664" t="str">
            <v>04</v>
          </cell>
          <cell r="H2664" t="str">
            <v>PSA</v>
          </cell>
          <cell r="I2664" t="str">
            <v>P</v>
          </cell>
        </row>
        <row r="2665">
          <cell r="A2665" t="str">
            <v>JOTY i CZASOWE</v>
          </cell>
          <cell r="B2665" t="str">
            <v>XXTR</v>
          </cell>
          <cell r="C2665" t="str">
            <v>P</v>
          </cell>
          <cell r="D2665">
            <v>285215.605</v>
          </cell>
          <cell r="E2665" t="str">
            <v>PRZYPIS_MIES_WYK</v>
          </cell>
          <cell r="F2665" t="str">
            <v>PLAN</v>
          </cell>
          <cell r="G2665" t="str">
            <v>04</v>
          </cell>
          <cell r="H2665" t="str">
            <v>PSA</v>
          </cell>
          <cell r="I2665" t="str">
            <v>P</v>
          </cell>
        </row>
        <row r="2666">
          <cell r="A2666" t="str">
            <v>JOTY i CZASOWE</v>
          </cell>
          <cell r="B2666" t="str">
            <v>XXTR</v>
          </cell>
          <cell r="C2666" t="str">
            <v>N</v>
          </cell>
          <cell r="D2666">
            <v>20205.408</v>
          </cell>
          <cell r="E2666" t="str">
            <v>PRZYPIS_MIES_WYK</v>
          </cell>
          <cell r="F2666" t="str">
            <v>PLAN</v>
          </cell>
          <cell r="G2666" t="str">
            <v>05</v>
          </cell>
          <cell r="H2666" t="str">
            <v>POU</v>
          </cell>
          <cell r="I2666" t="str">
            <v>P</v>
          </cell>
        </row>
        <row r="2667">
          <cell r="A2667" t="str">
            <v>JOTY i CZASOWE</v>
          </cell>
          <cell r="B2667" t="str">
            <v>XXTR</v>
          </cell>
          <cell r="C2667" t="str">
            <v>N</v>
          </cell>
          <cell r="D2667">
            <v>438121.8745417134</v>
          </cell>
          <cell r="E2667" t="str">
            <v>PRZYPIS_MIES_WYK</v>
          </cell>
          <cell r="F2667" t="str">
            <v>PLAN</v>
          </cell>
          <cell r="G2667" t="str">
            <v>05</v>
          </cell>
          <cell r="H2667" t="str">
            <v>PSA</v>
          </cell>
          <cell r="I2667" t="str">
            <v>P</v>
          </cell>
        </row>
        <row r="2668">
          <cell r="A2668" t="str">
            <v>JOTY i CZASOWE</v>
          </cell>
          <cell r="B2668" t="str">
            <v>XXTR</v>
          </cell>
          <cell r="C2668" t="str">
            <v>P</v>
          </cell>
          <cell r="D2668">
            <v>286203.03</v>
          </cell>
          <cell r="E2668" t="str">
            <v>PRZYPIS_MIES_WYK</v>
          </cell>
          <cell r="F2668" t="str">
            <v>PLAN</v>
          </cell>
          <cell r="G2668" t="str">
            <v>05</v>
          </cell>
          <cell r="H2668" t="str">
            <v>PSA</v>
          </cell>
          <cell r="I2668" t="str">
            <v>P</v>
          </cell>
        </row>
        <row r="2669">
          <cell r="A2669" t="str">
            <v>JOTY i CZASOWE</v>
          </cell>
          <cell r="B2669" t="str">
            <v>XXTR</v>
          </cell>
          <cell r="C2669" t="str">
            <v>N</v>
          </cell>
          <cell r="D2669">
            <v>20511.76</v>
          </cell>
          <cell r="E2669" t="str">
            <v>PRZYPIS_MIES_WYK</v>
          </cell>
          <cell r="F2669" t="str">
            <v>PLAN</v>
          </cell>
          <cell r="G2669" t="str">
            <v>06</v>
          </cell>
          <cell r="H2669" t="str">
            <v>POU</v>
          </cell>
          <cell r="I2669" t="str">
            <v>P</v>
          </cell>
        </row>
        <row r="2670">
          <cell r="A2670" t="str">
            <v>JOTY i CZASOWE</v>
          </cell>
          <cell r="B2670" t="str">
            <v>XXTR</v>
          </cell>
          <cell r="C2670" t="str">
            <v>N</v>
          </cell>
          <cell r="D2670">
            <v>436328.413003173</v>
          </cell>
          <cell r="E2670" t="str">
            <v>PRZYPIS_MIES_WYK</v>
          </cell>
          <cell r="F2670" t="str">
            <v>PLAN</v>
          </cell>
          <cell r="G2670" t="str">
            <v>06</v>
          </cell>
          <cell r="H2670" t="str">
            <v>PSA</v>
          </cell>
          <cell r="I2670" t="str">
            <v>P</v>
          </cell>
        </row>
        <row r="2671">
          <cell r="A2671" t="str">
            <v>JOTY i CZASOWE</v>
          </cell>
          <cell r="B2671" t="str">
            <v>XXTR</v>
          </cell>
          <cell r="C2671" t="str">
            <v>P</v>
          </cell>
          <cell r="D2671">
            <v>292731.235</v>
          </cell>
          <cell r="E2671" t="str">
            <v>PRZYPIS_MIES_WYK</v>
          </cell>
          <cell r="F2671" t="str">
            <v>PLAN</v>
          </cell>
          <cell r="G2671" t="str">
            <v>06</v>
          </cell>
          <cell r="H2671" t="str">
            <v>PSA</v>
          </cell>
          <cell r="I2671" t="str">
            <v>P</v>
          </cell>
        </row>
        <row r="2672">
          <cell r="A2672" t="str">
            <v>JOTY i CZASOWE</v>
          </cell>
          <cell r="B2672" t="str">
            <v>XXTR</v>
          </cell>
          <cell r="C2672" t="str">
            <v>N</v>
          </cell>
          <cell r="D2672">
            <v>26134.36</v>
          </cell>
          <cell r="E2672" t="str">
            <v>PRZYPIS_MIES_WYK</v>
          </cell>
          <cell r="F2672" t="str">
            <v>PLAN</v>
          </cell>
          <cell r="G2672" t="str">
            <v>07</v>
          </cell>
          <cell r="H2672" t="str">
            <v>POU</v>
          </cell>
          <cell r="I2672" t="str">
            <v>P</v>
          </cell>
        </row>
        <row r="2673">
          <cell r="A2673" t="str">
            <v>JOTY i CZASOWE</v>
          </cell>
          <cell r="B2673" t="str">
            <v>XXTR</v>
          </cell>
          <cell r="C2673" t="str">
            <v>N</v>
          </cell>
          <cell r="D2673">
            <v>418629.3295387051</v>
          </cell>
          <cell r="E2673" t="str">
            <v>PRZYPIS_MIES_WYK</v>
          </cell>
          <cell r="F2673" t="str">
            <v>PLAN</v>
          </cell>
          <cell r="G2673" t="str">
            <v>07</v>
          </cell>
          <cell r="H2673" t="str">
            <v>PSA</v>
          </cell>
          <cell r="I2673" t="str">
            <v>P</v>
          </cell>
        </row>
        <row r="2674">
          <cell r="A2674" t="str">
            <v>JOTY i CZASOWE</v>
          </cell>
          <cell r="B2674" t="str">
            <v>XXTR</v>
          </cell>
          <cell r="C2674" t="str">
            <v>P</v>
          </cell>
          <cell r="D2674">
            <v>268319.39499999996</v>
          </cell>
          <cell r="E2674" t="str">
            <v>PRZYPIS_MIES_WYK</v>
          </cell>
          <cell r="F2674" t="str">
            <v>PLAN</v>
          </cell>
          <cell r="G2674" t="str">
            <v>07</v>
          </cell>
          <cell r="H2674" t="str">
            <v>PSA</v>
          </cell>
          <cell r="I2674" t="str">
            <v>P</v>
          </cell>
        </row>
        <row r="2675">
          <cell r="A2675" t="str">
            <v>JOTY i CZASOWE</v>
          </cell>
          <cell r="B2675" t="str">
            <v>XXTR</v>
          </cell>
          <cell r="C2675" t="str">
            <v>N</v>
          </cell>
          <cell r="D2675">
            <v>26216.28</v>
          </cell>
          <cell r="E2675" t="str">
            <v>PRZYPIS_MIES_WYK</v>
          </cell>
          <cell r="F2675" t="str">
            <v>PLAN</v>
          </cell>
          <cell r="G2675" t="str">
            <v>08</v>
          </cell>
          <cell r="H2675" t="str">
            <v>POU</v>
          </cell>
          <cell r="I2675" t="str">
            <v>P</v>
          </cell>
        </row>
        <row r="2676">
          <cell r="A2676" t="str">
            <v>JOTY i CZASOWE</v>
          </cell>
          <cell r="B2676" t="str">
            <v>XXTR</v>
          </cell>
          <cell r="C2676" t="str">
            <v>N</v>
          </cell>
          <cell r="D2676">
            <v>506891.98011428193</v>
          </cell>
          <cell r="E2676" t="str">
            <v>PRZYPIS_MIES_WYK</v>
          </cell>
          <cell r="F2676" t="str">
            <v>PLAN</v>
          </cell>
          <cell r="G2676" t="str">
            <v>08</v>
          </cell>
          <cell r="H2676" t="str">
            <v>PSA</v>
          </cell>
          <cell r="I2676" t="str">
            <v>P</v>
          </cell>
        </row>
        <row r="2677">
          <cell r="A2677" t="str">
            <v>JOTY i CZASOWE</v>
          </cell>
          <cell r="B2677" t="str">
            <v>XXTR</v>
          </cell>
          <cell r="C2677" t="str">
            <v>P</v>
          </cell>
          <cell r="D2677">
            <v>261656.36</v>
          </cell>
          <cell r="E2677" t="str">
            <v>PRZYPIS_MIES_WYK</v>
          </cell>
          <cell r="F2677" t="str">
            <v>PLAN</v>
          </cell>
          <cell r="G2677" t="str">
            <v>08</v>
          </cell>
          <cell r="H2677" t="str">
            <v>PSA</v>
          </cell>
          <cell r="I2677" t="str">
            <v>P</v>
          </cell>
        </row>
        <row r="2678">
          <cell r="A2678" t="str">
            <v>JOTY i CZASOWE</v>
          </cell>
          <cell r="B2678" t="str">
            <v>XXTR</v>
          </cell>
          <cell r="C2678" t="str">
            <v>N</v>
          </cell>
          <cell r="D2678">
            <v>29008.72</v>
          </cell>
          <cell r="E2678" t="str">
            <v>PRZYPIS_MIES_WYK</v>
          </cell>
          <cell r="F2678" t="str">
            <v>PLAN</v>
          </cell>
          <cell r="G2678" t="str">
            <v>09</v>
          </cell>
          <cell r="H2678" t="str">
            <v>POU</v>
          </cell>
          <cell r="I2678" t="str">
            <v>P</v>
          </cell>
        </row>
        <row r="2679">
          <cell r="A2679" t="str">
            <v>JOTY i CZASOWE</v>
          </cell>
          <cell r="B2679" t="str">
            <v>XXTR</v>
          </cell>
          <cell r="C2679" t="str">
            <v>N</v>
          </cell>
          <cell r="D2679">
            <v>626143.4160118494</v>
          </cell>
          <cell r="E2679" t="str">
            <v>PRZYPIS_MIES_WYK</v>
          </cell>
          <cell r="F2679" t="str">
            <v>PLAN</v>
          </cell>
          <cell r="G2679" t="str">
            <v>09</v>
          </cell>
          <cell r="H2679" t="str">
            <v>PSA</v>
          </cell>
          <cell r="I2679" t="str">
            <v>P</v>
          </cell>
        </row>
        <row r="2680">
          <cell r="A2680" t="str">
            <v>JOTY i CZASOWE</v>
          </cell>
          <cell r="B2680" t="str">
            <v>XXTR</v>
          </cell>
          <cell r="C2680" t="str">
            <v>P</v>
          </cell>
          <cell r="D2680">
            <v>269175.85</v>
          </cell>
          <cell r="E2680" t="str">
            <v>PRZYPIS_MIES_WYK</v>
          </cell>
          <cell r="F2680" t="str">
            <v>PLAN</v>
          </cell>
          <cell r="G2680" t="str">
            <v>09</v>
          </cell>
          <cell r="H2680" t="str">
            <v>PSA</v>
          </cell>
          <cell r="I2680" t="str">
            <v>P</v>
          </cell>
        </row>
        <row r="2681">
          <cell r="A2681" t="str">
            <v>JOTY i CZASOWE</v>
          </cell>
          <cell r="B2681" t="str">
            <v>XXTR</v>
          </cell>
          <cell r="C2681" t="str">
            <v>N</v>
          </cell>
          <cell r="D2681">
            <v>34383.57910447759</v>
          </cell>
          <cell r="E2681" t="str">
            <v>PRZYPIS_MIES_WYK</v>
          </cell>
          <cell r="F2681" t="str">
            <v>PLAN</v>
          </cell>
          <cell r="G2681" t="str">
            <v>10</v>
          </cell>
          <cell r="H2681" t="str">
            <v>POU</v>
          </cell>
          <cell r="I2681" t="str">
            <v>P</v>
          </cell>
        </row>
        <row r="2682">
          <cell r="A2682" t="str">
            <v>JOTY i CZASOWE</v>
          </cell>
          <cell r="B2682" t="str">
            <v>XXTR</v>
          </cell>
          <cell r="C2682" t="str">
            <v>N</v>
          </cell>
          <cell r="D2682">
            <v>631029.1980630655</v>
          </cell>
          <cell r="E2682" t="str">
            <v>PRZYPIS_MIES_WYK</v>
          </cell>
          <cell r="F2682" t="str">
            <v>PLAN</v>
          </cell>
          <cell r="G2682" t="str">
            <v>10</v>
          </cell>
          <cell r="H2682" t="str">
            <v>PSA</v>
          </cell>
          <cell r="I2682" t="str">
            <v>P</v>
          </cell>
        </row>
        <row r="2683">
          <cell r="A2683" t="str">
            <v>JOTY i CZASOWE</v>
          </cell>
          <cell r="B2683" t="str">
            <v>XXTR</v>
          </cell>
          <cell r="C2683" t="str">
            <v>P</v>
          </cell>
          <cell r="D2683">
            <v>265348.2</v>
          </cell>
          <cell r="E2683" t="str">
            <v>PRZYPIS_MIES_WYK</v>
          </cell>
          <cell r="F2683" t="str">
            <v>PLAN</v>
          </cell>
          <cell r="G2683" t="str">
            <v>10</v>
          </cell>
          <cell r="H2683" t="str">
            <v>PSA</v>
          </cell>
          <cell r="I2683" t="str">
            <v>P</v>
          </cell>
        </row>
        <row r="2684">
          <cell r="A2684" t="str">
            <v>JOTY i CZASOWE</v>
          </cell>
          <cell r="B2684" t="str">
            <v>XXTR</v>
          </cell>
          <cell r="C2684" t="str">
            <v>N</v>
          </cell>
          <cell r="D2684">
            <v>33221.77538461538</v>
          </cell>
          <cell r="E2684" t="str">
            <v>PRZYPIS_MIES_WYK</v>
          </cell>
          <cell r="F2684" t="str">
            <v>PLAN</v>
          </cell>
          <cell r="G2684" t="str">
            <v>11</v>
          </cell>
          <cell r="H2684" t="str">
            <v>POU</v>
          </cell>
          <cell r="I2684" t="str">
            <v>P</v>
          </cell>
        </row>
        <row r="2685">
          <cell r="A2685" t="str">
            <v>JOTY i CZASOWE</v>
          </cell>
          <cell r="B2685" t="str">
            <v>XXTR</v>
          </cell>
          <cell r="C2685" t="str">
            <v>N</v>
          </cell>
          <cell r="D2685">
            <v>669160.1980630655</v>
          </cell>
          <cell r="E2685" t="str">
            <v>PRZYPIS_MIES_WYK</v>
          </cell>
          <cell r="F2685" t="str">
            <v>PLAN</v>
          </cell>
          <cell r="G2685" t="str">
            <v>11</v>
          </cell>
          <cell r="H2685" t="str">
            <v>PSA</v>
          </cell>
          <cell r="I2685" t="str">
            <v>P</v>
          </cell>
        </row>
        <row r="2686">
          <cell r="A2686" t="str">
            <v>JOTY i CZASOWE</v>
          </cell>
          <cell r="B2686" t="str">
            <v>XXTR</v>
          </cell>
          <cell r="C2686" t="str">
            <v>P</v>
          </cell>
          <cell r="D2686">
            <v>271037.6</v>
          </cell>
          <cell r="E2686" t="str">
            <v>PRZYPIS_MIES_WYK</v>
          </cell>
          <cell r="F2686" t="str">
            <v>PLAN</v>
          </cell>
          <cell r="G2686" t="str">
            <v>11</v>
          </cell>
          <cell r="H2686" t="str">
            <v>PSA</v>
          </cell>
          <cell r="I2686" t="str">
            <v>P</v>
          </cell>
        </row>
        <row r="2687">
          <cell r="A2687" t="str">
            <v>JOTY i CZASOWE</v>
          </cell>
          <cell r="B2687" t="str">
            <v>XXTR</v>
          </cell>
          <cell r="C2687" t="str">
            <v>N</v>
          </cell>
          <cell r="D2687">
            <v>35571.88516129032</v>
          </cell>
          <cell r="E2687" t="str">
            <v>PRZYPIS_MIES_WYK</v>
          </cell>
          <cell r="F2687" t="str">
            <v>PLAN</v>
          </cell>
          <cell r="G2687" t="str">
            <v>12</v>
          </cell>
          <cell r="H2687" t="str">
            <v>POU</v>
          </cell>
          <cell r="I2687" t="str">
            <v>P</v>
          </cell>
        </row>
        <row r="2688">
          <cell r="A2688" t="str">
            <v>JOTY i CZASOWE</v>
          </cell>
          <cell r="B2688" t="str">
            <v>XXTR</v>
          </cell>
          <cell r="C2688" t="str">
            <v>N</v>
          </cell>
          <cell r="D2688">
            <v>614369.5512851189</v>
          </cell>
          <cell r="E2688" t="str">
            <v>PRZYPIS_MIES_WYK</v>
          </cell>
          <cell r="F2688" t="str">
            <v>PLAN</v>
          </cell>
          <cell r="G2688" t="str">
            <v>12</v>
          </cell>
          <cell r="H2688" t="str">
            <v>PSA</v>
          </cell>
          <cell r="I2688" t="str">
            <v>P</v>
          </cell>
        </row>
        <row r="2689">
          <cell r="A2689" t="str">
            <v>JOTY i CZASOWE</v>
          </cell>
          <cell r="B2689" t="str">
            <v>XXTR</v>
          </cell>
          <cell r="C2689" t="str">
            <v>P</v>
          </cell>
          <cell r="D2689">
            <v>275478.1</v>
          </cell>
          <cell r="E2689" t="str">
            <v>PRZYPIS_MIES_WYK</v>
          </cell>
          <cell r="F2689" t="str">
            <v>PLAN</v>
          </cell>
          <cell r="G2689" t="str">
            <v>12</v>
          </cell>
          <cell r="H2689" t="str">
            <v>PSA</v>
          </cell>
          <cell r="I2689" t="str">
            <v>P</v>
          </cell>
        </row>
        <row r="2690">
          <cell r="A2690" t="str">
            <v>JOTY i CZASOWE</v>
          </cell>
          <cell r="B2690" t="str">
            <v>XXTR</v>
          </cell>
          <cell r="C2690" t="str">
            <v>N</v>
          </cell>
          <cell r="D2690">
            <v>38542.65970149252</v>
          </cell>
          <cell r="E2690" t="str">
            <v>PRZYPIS_MIES_WYK</v>
          </cell>
          <cell r="F2690" t="str">
            <v>PROGNOZA</v>
          </cell>
          <cell r="G2690" t="str">
            <v>10</v>
          </cell>
          <cell r="H2690" t="str">
            <v>POU</v>
          </cell>
          <cell r="I2690" t="str">
            <v>P</v>
          </cell>
        </row>
        <row r="2691">
          <cell r="A2691" t="str">
            <v>JOTY i CZASOWE</v>
          </cell>
          <cell r="B2691" t="str">
            <v>XXTR</v>
          </cell>
          <cell r="C2691" t="str">
            <v>N</v>
          </cell>
          <cell r="D2691">
            <v>193020.1</v>
          </cell>
          <cell r="E2691" t="str">
            <v>PRZYPIS_MIES_WYK</v>
          </cell>
          <cell r="F2691" t="str">
            <v>PROGNOZA</v>
          </cell>
          <cell r="G2691" t="str">
            <v>10</v>
          </cell>
          <cell r="H2691" t="str">
            <v>PSA</v>
          </cell>
          <cell r="I2691" t="str">
            <v>P</v>
          </cell>
        </row>
        <row r="2692">
          <cell r="A2692" t="str">
            <v>JOTY i CZASOWE</v>
          </cell>
          <cell r="B2692" t="str">
            <v>XXTR</v>
          </cell>
          <cell r="C2692" t="str">
            <v>P</v>
          </cell>
          <cell r="D2692">
            <v>229373.1</v>
          </cell>
          <cell r="E2692" t="str">
            <v>PRZYPIS_MIES_WYK</v>
          </cell>
          <cell r="F2692" t="str">
            <v>PROGNOZA</v>
          </cell>
          <cell r="G2692" t="str">
            <v>10</v>
          </cell>
          <cell r="H2692" t="str">
            <v>PSA</v>
          </cell>
          <cell r="I2692" t="str">
            <v>P</v>
          </cell>
        </row>
        <row r="2693">
          <cell r="A2693" t="str">
            <v>JOTY i CZASOWE</v>
          </cell>
          <cell r="B2693" t="str">
            <v>XXTR</v>
          </cell>
          <cell r="C2693" t="str">
            <v>N</v>
          </cell>
          <cell r="D2693">
            <v>38773.46153846154</v>
          </cell>
          <cell r="E2693" t="str">
            <v>PRZYPIS_MIES_WYK</v>
          </cell>
          <cell r="F2693" t="str">
            <v>PROGNOZA</v>
          </cell>
          <cell r="G2693" t="str">
            <v>11</v>
          </cell>
          <cell r="H2693" t="str">
            <v>POU</v>
          </cell>
          <cell r="I2693" t="str">
            <v>P</v>
          </cell>
        </row>
        <row r="2694">
          <cell r="A2694" t="str">
            <v>JOTY i CZASOWE</v>
          </cell>
          <cell r="B2694" t="str">
            <v>XXTR</v>
          </cell>
          <cell r="C2694" t="str">
            <v>N</v>
          </cell>
          <cell r="D2694">
            <v>192444.2</v>
          </cell>
          <cell r="E2694" t="str">
            <v>PRZYPIS_MIES_WYK</v>
          </cell>
          <cell r="F2694" t="str">
            <v>PROGNOZA</v>
          </cell>
          <cell r="G2694" t="str">
            <v>11</v>
          </cell>
          <cell r="H2694" t="str">
            <v>PSA</v>
          </cell>
          <cell r="I2694" t="str">
            <v>P</v>
          </cell>
        </row>
        <row r="2695">
          <cell r="A2695" t="str">
            <v>JOTY i CZASOWE</v>
          </cell>
          <cell r="B2695" t="str">
            <v>XXTR</v>
          </cell>
          <cell r="C2695" t="str">
            <v>P</v>
          </cell>
          <cell r="D2695">
            <v>225559.3</v>
          </cell>
          <cell r="E2695" t="str">
            <v>PRZYPIS_MIES_WYK</v>
          </cell>
          <cell r="F2695" t="str">
            <v>PROGNOZA</v>
          </cell>
          <cell r="G2695" t="str">
            <v>11</v>
          </cell>
          <cell r="H2695" t="str">
            <v>PSA</v>
          </cell>
          <cell r="I2695" t="str">
            <v>P</v>
          </cell>
        </row>
        <row r="2696">
          <cell r="A2696" t="str">
            <v>JOTY i CZASOWE</v>
          </cell>
          <cell r="B2696" t="str">
            <v>XXTR</v>
          </cell>
          <cell r="C2696" t="str">
            <v>N</v>
          </cell>
          <cell r="D2696">
            <v>40830.22580645162</v>
          </cell>
          <cell r="E2696" t="str">
            <v>PRZYPIS_MIES_WYK</v>
          </cell>
          <cell r="F2696" t="str">
            <v>PROGNOZA</v>
          </cell>
          <cell r="G2696" t="str">
            <v>12</v>
          </cell>
          <cell r="H2696" t="str">
            <v>POU</v>
          </cell>
          <cell r="I2696" t="str">
            <v>P</v>
          </cell>
        </row>
        <row r="2697">
          <cell r="A2697" t="str">
            <v>JOTY i CZASOWE</v>
          </cell>
          <cell r="B2697" t="str">
            <v>XXTR</v>
          </cell>
          <cell r="C2697" t="str">
            <v>N</v>
          </cell>
          <cell r="D2697">
            <v>189967.15</v>
          </cell>
          <cell r="E2697" t="str">
            <v>PRZYPIS_MIES_WYK</v>
          </cell>
          <cell r="F2697" t="str">
            <v>PROGNOZA</v>
          </cell>
          <cell r="G2697" t="str">
            <v>12</v>
          </cell>
          <cell r="H2697" t="str">
            <v>PSA</v>
          </cell>
          <cell r="I2697" t="str">
            <v>P</v>
          </cell>
        </row>
        <row r="2698">
          <cell r="A2698" t="str">
            <v>JOTY i CZASOWE</v>
          </cell>
          <cell r="B2698" t="str">
            <v>XXTR</v>
          </cell>
          <cell r="C2698" t="str">
            <v>P</v>
          </cell>
          <cell r="D2698">
            <v>223739.5</v>
          </cell>
          <cell r="E2698" t="str">
            <v>PRZYPIS_MIES_WYK</v>
          </cell>
          <cell r="F2698" t="str">
            <v>PROGNOZA</v>
          </cell>
          <cell r="G2698" t="str">
            <v>12</v>
          </cell>
          <cell r="H2698" t="str">
            <v>PSA</v>
          </cell>
          <cell r="I2698" t="str">
            <v>P</v>
          </cell>
        </row>
        <row r="2699">
          <cell r="A2699" t="str">
            <v>JOTY i CZASOWE</v>
          </cell>
          <cell r="B2699" t="str">
            <v>XXTR</v>
          </cell>
          <cell r="C2699" t="str">
            <v>N</v>
          </cell>
          <cell r="D2699">
            <v>120.7</v>
          </cell>
          <cell r="E2699" t="str">
            <v>PRZYPIS_MIES_WYK</v>
          </cell>
          <cell r="F2699" t="str">
            <v>WYK_POP</v>
          </cell>
          <cell r="G2699" t="str">
            <v>01</v>
          </cell>
          <cell r="H2699" t="str">
            <v>PION</v>
          </cell>
          <cell r="I2699" t="str">
            <v>P</v>
          </cell>
        </row>
        <row r="2700">
          <cell r="A2700" t="str">
            <v>JOTY i CZASOWE</v>
          </cell>
          <cell r="B2700" t="str">
            <v>XXTR</v>
          </cell>
          <cell r="C2700" t="str">
            <v>N</v>
          </cell>
          <cell r="D2700">
            <v>1001.3</v>
          </cell>
          <cell r="E2700" t="str">
            <v>PRZYPIS_MIES_WYK</v>
          </cell>
          <cell r="F2700" t="str">
            <v>WYK_POP</v>
          </cell>
          <cell r="G2700" t="str">
            <v>01</v>
          </cell>
          <cell r="H2700" t="str">
            <v>PKK</v>
          </cell>
          <cell r="I2700" t="str">
            <v>P</v>
          </cell>
        </row>
        <row r="2701">
          <cell r="A2701" t="str">
            <v>JOTY i CZASOWE</v>
          </cell>
          <cell r="B2701" t="str">
            <v>XXTR</v>
          </cell>
          <cell r="C2701" t="str">
            <v>N</v>
          </cell>
          <cell r="D2701">
            <v>4172.1</v>
          </cell>
          <cell r="E2701" t="str">
            <v>PRZYPIS_MIES_WYK</v>
          </cell>
          <cell r="F2701" t="str">
            <v>WYK_POP</v>
          </cell>
          <cell r="G2701" t="str">
            <v>01</v>
          </cell>
          <cell r="H2701" t="str">
            <v>POU</v>
          </cell>
          <cell r="I2701" t="str">
            <v>P</v>
          </cell>
        </row>
        <row r="2702">
          <cell r="A2702" t="str">
            <v>JOTY i CZASOWE</v>
          </cell>
          <cell r="B2702" t="str">
            <v>XXTR</v>
          </cell>
          <cell r="C2702" t="str">
            <v>N</v>
          </cell>
          <cell r="D2702">
            <v>31270.82</v>
          </cell>
          <cell r="E2702" t="str">
            <v>PRZYPIS_MIES_WYK</v>
          </cell>
          <cell r="F2702" t="str">
            <v>WYK_POP</v>
          </cell>
          <cell r="G2702" t="str">
            <v>01</v>
          </cell>
          <cell r="H2702" t="str">
            <v>PSA</v>
          </cell>
          <cell r="I2702" t="str">
            <v>P</v>
          </cell>
        </row>
        <row r="2703">
          <cell r="A2703" t="str">
            <v>JOTY i CZASOWE</v>
          </cell>
          <cell r="B2703" t="str">
            <v>XXTR</v>
          </cell>
          <cell r="C2703" t="str">
            <v>P</v>
          </cell>
          <cell r="D2703">
            <v>249106.57</v>
          </cell>
          <cell r="E2703" t="str">
            <v>PRZYPIS_MIES_WYK</v>
          </cell>
          <cell r="F2703" t="str">
            <v>WYK_POP</v>
          </cell>
          <cell r="G2703" t="str">
            <v>01</v>
          </cell>
          <cell r="H2703" t="str">
            <v>PSA</v>
          </cell>
          <cell r="I2703" t="str">
            <v>P</v>
          </cell>
        </row>
        <row r="2704">
          <cell r="A2704" t="str">
            <v>JOTY i CZASOWE</v>
          </cell>
          <cell r="B2704" t="str">
            <v>XXTR</v>
          </cell>
          <cell r="C2704" t="str">
            <v>N</v>
          </cell>
          <cell r="D2704">
            <v>1407.3</v>
          </cell>
          <cell r="E2704" t="str">
            <v>PRZYPIS_MIES_WYK</v>
          </cell>
          <cell r="F2704" t="str">
            <v>WYK_POP</v>
          </cell>
          <cell r="G2704" t="str">
            <v>02</v>
          </cell>
          <cell r="H2704" t="str">
            <v>PKK</v>
          </cell>
          <cell r="I2704" t="str">
            <v>P</v>
          </cell>
        </row>
        <row r="2705">
          <cell r="A2705" t="str">
            <v>JOTY i CZASOWE</v>
          </cell>
          <cell r="B2705" t="str">
            <v>XXTR</v>
          </cell>
          <cell r="C2705" t="str">
            <v>N</v>
          </cell>
          <cell r="D2705">
            <v>13992.6</v>
          </cell>
          <cell r="E2705" t="str">
            <v>PRZYPIS_MIES_WYK</v>
          </cell>
          <cell r="F2705" t="str">
            <v>WYK_POP</v>
          </cell>
          <cell r="G2705" t="str">
            <v>02</v>
          </cell>
          <cell r="H2705" t="str">
            <v>POU</v>
          </cell>
          <cell r="I2705" t="str">
            <v>P</v>
          </cell>
        </row>
        <row r="2706">
          <cell r="A2706" t="str">
            <v>JOTY i CZASOWE</v>
          </cell>
          <cell r="B2706" t="str">
            <v>XXTR</v>
          </cell>
          <cell r="C2706" t="str">
            <v>N</v>
          </cell>
          <cell r="D2706">
            <v>83690.5</v>
          </cell>
          <cell r="E2706" t="str">
            <v>PRZYPIS_MIES_WYK</v>
          </cell>
          <cell r="F2706" t="str">
            <v>WYK_POP</v>
          </cell>
          <cell r="G2706" t="str">
            <v>02</v>
          </cell>
          <cell r="H2706" t="str">
            <v>PSA</v>
          </cell>
          <cell r="I2706" t="str">
            <v>P</v>
          </cell>
        </row>
        <row r="2707">
          <cell r="A2707" t="str">
            <v>JOTY i CZASOWE</v>
          </cell>
          <cell r="B2707" t="str">
            <v>XXTR</v>
          </cell>
          <cell r="C2707" t="str">
            <v>P</v>
          </cell>
          <cell r="D2707">
            <v>244354.35</v>
          </cell>
          <cell r="E2707" t="str">
            <v>PRZYPIS_MIES_WYK</v>
          </cell>
          <cell r="F2707" t="str">
            <v>WYK_POP</v>
          </cell>
          <cell r="G2707" t="str">
            <v>02</v>
          </cell>
          <cell r="H2707" t="str">
            <v>PSA</v>
          </cell>
          <cell r="I2707" t="str">
            <v>P</v>
          </cell>
        </row>
        <row r="2708">
          <cell r="A2708" t="str">
            <v>JOTY i CZASOWE</v>
          </cell>
          <cell r="B2708" t="str">
            <v>XXTR</v>
          </cell>
          <cell r="C2708" t="str">
            <v>N</v>
          </cell>
          <cell r="D2708">
            <v>249.1</v>
          </cell>
          <cell r="E2708" t="str">
            <v>PRZYPIS_MIES_WYK</v>
          </cell>
          <cell r="F2708" t="str">
            <v>WYK_POP</v>
          </cell>
          <cell r="G2708" t="str">
            <v>03</v>
          </cell>
          <cell r="H2708" t="str">
            <v>PION</v>
          </cell>
          <cell r="I2708" t="str">
            <v>P</v>
          </cell>
        </row>
        <row r="2709">
          <cell r="A2709" t="str">
            <v>JOTY i CZASOWE</v>
          </cell>
          <cell r="B2709" t="str">
            <v>XXTR</v>
          </cell>
          <cell r="C2709" t="str">
            <v>N</v>
          </cell>
          <cell r="D2709">
            <v>2155.8</v>
          </cell>
          <cell r="E2709" t="str">
            <v>PRZYPIS_MIES_WYK</v>
          </cell>
          <cell r="F2709" t="str">
            <v>WYK_POP</v>
          </cell>
          <cell r="G2709" t="str">
            <v>03</v>
          </cell>
          <cell r="H2709" t="str">
            <v>PKK</v>
          </cell>
          <cell r="I2709" t="str">
            <v>P</v>
          </cell>
        </row>
        <row r="2710">
          <cell r="A2710" t="str">
            <v>JOTY i CZASOWE</v>
          </cell>
          <cell r="B2710" t="str">
            <v>XXTR</v>
          </cell>
          <cell r="C2710" t="str">
            <v>N</v>
          </cell>
          <cell r="D2710">
            <v>12680.6</v>
          </cell>
          <cell r="E2710" t="str">
            <v>PRZYPIS_MIES_WYK</v>
          </cell>
          <cell r="F2710" t="str">
            <v>WYK_POP</v>
          </cell>
          <cell r="G2710" t="str">
            <v>03</v>
          </cell>
          <cell r="H2710" t="str">
            <v>POU</v>
          </cell>
          <cell r="I2710" t="str">
            <v>P</v>
          </cell>
        </row>
        <row r="2711">
          <cell r="A2711" t="str">
            <v>JOTY i CZASOWE</v>
          </cell>
          <cell r="B2711" t="str">
            <v>XXTR</v>
          </cell>
          <cell r="C2711" t="str">
            <v>N</v>
          </cell>
          <cell r="D2711">
            <v>85441.02</v>
          </cell>
          <cell r="E2711" t="str">
            <v>PRZYPIS_MIES_WYK</v>
          </cell>
          <cell r="F2711" t="str">
            <v>WYK_POP</v>
          </cell>
          <cell r="G2711" t="str">
            <v>03</v>
          </cell>
          <cell r="H2711" t="str">
            <v>PSA</v>
          </cell>
          <cell r="I2711" t="str">
            <v>P</v>
          </cell>
        </row>
        <row r="2712">
          <cell r="A2712" t="str">
            <v>JOTY i CZASOWE</v>
          </cell>
          <cell r="B2712" t="str">
            <v>XXTR</v>
          </cell>
          <cell r="C2712" t="str">
            <v>P</v>
          </cell>
          <cell r="D2712">
            <v>253963.87</v>
          </cell>
          <cell r="E2712" t="str">
            <v>PRZYPIS_MIES_WYK</v>
          </cell>
          <cell r="F2712" t="str">
            <v>WYK_POP</v>
          </cell>
          <cell r="G2712" t="str">
            <v>03</v>
          </cell>
          <cell r="H2712" t="str">
            <v>PSA</v>
          </cell>
          <cell r="I2712" t="str">
            <v>P</v>
          </cell>
        </row>
        <row r="2713">
          <cell r="A2713" t="str">
            <v>JOTY i CZASOWE</v>
          </cell>
          <cell r="B2713" t="str">
            <v>XXTR</v>
          </cell>
          <cell r="C2713" t="str">
            <v>N</v>
          </cell>
          <cell r="D2713">
            <v>2375.4</v>
          </cell>
          <cell r="E2713" t="str">
            <v>PRZYPIS_MIES_WYK</v>
          </cell>
          <cell r="F2713" t="str">
            <v>WYK_POP</v>
          </cell>
          <cell r="G2713" t="str">
            <v>04</v>
          </cell>
          <cell r="H2713" t="str">
            <v>PION</v>
          </cell>
          <cell r="I2713" t="str">
            <v>P</v>
          </cell>
        </row>
        <row r="2714">
          <cell r="A2714" t="str">
            <v>JOTY i CZASOWE</v>
          </cell>
          <cell r="B2714" t="str">
            <v>XXTR</v>
          </cell>
          <cell r="C2714" t="str">
            <v>N</v>
          </cell>
          <cell r="D2714">
            <v>9524.3</v>
          </cell>
          <cell r="E2714" t="str">
            <v>PRZYPIS_MIES_WYK</v>
          </cell>
          <cell r="F2714" t="str">
            <v>WYK_POP</v>
          </cell>
          <cell r="G2714" t="str">
            <v>04</v>
          </cell>
          <cell r="H2714" t="str">
            <v>PKK</v>
          </cell>
          <cell r="I2714" t="str">
            <v>P</v>
          </cell>
        </row>
        <row r="2715">
          <cell r="A2715" t="str">
            <v>JOTY i CZASOWE</v>
          </cell>
          <cell r="B2715" t="str">
            <v>XXTR</v>
          </cell>
          <cell r="C2715" t="str">
            <v>N</v>
          </cell>
          <cell r="D2715">
            <v>18368.42</v>
          </cell>
          <cell r="E2715" t="str">
            <v>PRZYPIS_MIES_WYK</v>
          </cell>
          <cell r="F2715" t="str">
            <v>WYK_POP</v>
          </cell>
          <cell r="G2715" t="str">
            <v>04</v>
          </cell>
          <cell r="H2715" t="str">
            <v>POU</v>
          </cell>
          <cell r="I2715" t="str">
            <v>P</v>
          </cell>
        </row>
        <row r="2716">
          <cell r="A2716" t="str">
            <v>JOTY i CZASOWE</v>
          </cell>
          <cell r="B2716" t="str">
            <v>XXTR</v>
          </cell>
          <cell r="C2716" t="str">
            <v>N</v>
          </cell>
          <cell r="D2716">
            <v>167162.11</v>
          </cell>
          <cell r="E2716" t="str">
            <v>PRZYPIS_MIES_WYK</v>
          </cell>
          <cell r="F2716" t="str">
            <v>WYK_POP</v>
          </cell>
          <cell r="G2716" t="str">
            <v>04</v>
          </cell>
          <cell r="H2716" t="str">
            <v>PSA</v>
          </cell>
          <cell r="I2716" t="str">
            <v>P</v>
          </cell>
        </row>
        <row r="2717">
          <cell r="A2717" t="str">
            <v>JOTY i CZASOWE</v>
          </cell>
          <cell r="B2717" t="str">
            <v>XXTR</v>
          </cell>
          <cell r="C2717" t="str">
            <v>P</v>
          </cell>
          <cell r="D2717">
            <v>278510.65</v>
          </cell>
          <cell r="E2717" t="str">
            <v>PRZYPIS_MIES_WYK</v>
          </cell>
          <cell r="F2717" t="str">
            <v>WYK_POP</v>
          </cell>
          <cell r="G2717" t="str">
            <v>04</v>
          </cell>
          <cell r="H2717" t="str">
            <v>PSA</v>
          </cell>
          <cell r="I2717" t="str">
            <v>P</v>
          </cell>
        </row>
        <row r="2718">
          <cell r="A2718" t="str">
            <v>JOTY i CZASOWE</v>
          </cell>
          <cell r="B2718" t="str">
            <v>XXTR</v>
          </cell>
          <cell r="C2718" t="str">
            <v>N</v>
          </cell>
          <cell r="D2718">
            <v>415.2</v>
          </cell>
          <cell r="E2718" t="str">
            <v>PRZYPIS_MIES_WYK</v>
          </cell>
          <cell r="F2718" t="str">
            <v>WYK_POP</v>
          </cell>
          <cell r="G2718" t="str">
            <v>05</v>
          </cell>
          <cell r="H2718" t="str">
            <v>PION</v>
          </cell>
          <cell r="I2718" t="str">
            <v>P</v>
          </cell>
        </row>
        <row r="2719">
          <cell r="A2719" t="str">
            <v>JOTY i CZASOWE</v>
          </cell>
          <cell r="B2719" t="str">
            <v>XXTR</v>
          </cell>
          <cell r="C2719" t="str">
            <v>N</v>
          </cell>
          <cell r="D2719">
            <v>4218.5</v>
          </cell>
          <cell r="E2719" t="str">
            <v>PRZYPIS_MIES_WYK</v>
          </cell>
          <cell r="F2719" t="str">
            <v>WYK_POP</v>
          </cell>
          <cell r="G2719" t="str">
            <v>05</v>
          </cell>
          <cell r="H2719" t="str">
            <v>PKK</v>
          </cell>
          <cell r="I2719" t="str">
            <v>P</v>
          </cell>
        </row>
        <row r="2720">
          <cell r="A2720" t="str">
            <v>JOTY i CZASOWE</v>
          </cell>
          <cell r="B2720" t="str">
            <v>XXTR</v>
          </cell>
          <cell r="C2720" t="str">
            <v>N</v>
          </cell>
          <cell r="D2720">
            <v>22768.44</v>
          </cell>
          <cell r="E2720" t="str">
            <v>PRZYPIS_MIES_WYK</v>
          </cell>
          <cell r="F2720" t="str">
            <v>WYK_POP</v>
          </cell>
          <cell r="G2720" t="str">
            <v>05</v>
          </cell>
          <cell r="H2720" t="str">
            <v>POU</v>
          </cell>
          <cell r="I2720" t="str">
            <v>P</v>
          </cell>
        </row>
        <row r="2721">
          <cell r="A2721" t="str">
            <v>JOTY i CZASOWE</v>
          </cell>
          <cell r="B2721" t="str">
            <v>XXTR</v>
          </cell>
          <cell r="C2721" t="str">
            <v>N</v>
          </cell>
          <cell r="D2721">
            <v>158173.34</v>
          </cell>
          <cell r="E2721" t="str">
            <v>PRZYPIS_MIES_WYK</v>
          </cell>
          <cell r="F2721" t="str">
            <v>WYK_POP</v>
          </cell>
          <cell r="G2721" t="str">
            <v>05</v>
          </cell>
          <cell r="H2721" t="str">
            <v>PSA</v>
          </cell>
          <cell r="I2721" t="str">
            <v>P</v>
          </cell>
        </row>
        <row r="2722">
          <cell r="A2722" t="str">
            <v>JOTY i CZASOWE</v>
          </cell>
          <cell r="B2722" t="str">
            <v>XXTR</v>
          </cell>
          <cell r="C2722" t="str">
            <v>P</v>
          </cell>
          <cell r="D2722">
            <v>270413.7</v>
          </cell>
          <cell r="E2722" t="str">
            <v>PRZYPIS_MIES_WYK</v>
          </cell>
          <cell r="F2722" t="str">
            <v>WYK_POP</v>
          </cell>
          <cell r="G2722" t="str">
            <v>05</v>
          </cell>
          <cell r="H2722" t="str">
            <v>PSA</v>
          </cell>
          <cell r="I2722" t="str">
            <v>P</v>
          </cell>
        </row>
        <row r="2723">
          <cell r="A2723" t="str">
            <v>JOTY i CZASOWE</v>
          </cell>
          <cell r="B2723" t="str">
            <v>XXTR</v>
          </cell>
          <cell r="C2723" t="str">
            <v>N</v>
          </cell>
          <cell r="D2723">
            <v>65.29999999999988</v>
          </cell>
          <cell r="E2723" t="str">
            <v>PRZYPIS_MIES_WYK</v>
          </cell>
          <cell r="F2723" t="str">
            <v>WYK_POP</v>
          </cell>
          <cell r="G2723" t="str">
            <v>06</v>
          </cell>
          <cell r="H2723" t="str">
            <v>PION</v>
          </cell>
          <cell r="I2723" t="str">
            <v>P</v>
          </cell>
        </row>
        <row r="2724">
          <cell r="A2724" t="str">
            <v>JOTY i CZASOWE</v>
          </cell>
          <cell r="B2724" t="str">
            <v>XXTR</v>
          </cell>
          <cell r="C2724" t="str">
            <v>N</v>
          </cell>
          <cell r="D2724">
            <v>3759.1</v>
          </cell>
          <cell r="E2724" t="str">
            <v>PRZYPIS_MIES_WYK</v>
          </cell>
          <cell r="F2724" t="str">
            <v>WYK_POP</v>
          </cell>
          <cell r="G2724" t="str">
            <v>06</v>
          </cell>
          <cell r="H2724" t="str">
            <v>PKK</v>
          </cell>
          <cell r="I2724" t="str">
            <v>P</v>
          </cell>
        </row>
        <row r="2725">
          <cell r="A2725" t="str">
            <v>JOTY i CZASOWE</v>
          </cell>
          <cell r="B2725" t="str">
            <v>XXTR</v>
          </cell>
          <cell r="C2725" t="str">
            <v>N</v>
          </cell>
          <cell r="D2725">
            <v>23581.4</v>
          </cell>
          <cell r="E2725" t="str">
            <v>PRZYPIS_MIES_WYK</v>
          </cell>
          <cell r="F2725" t="str">
            <v>WYK_POP</v>
          </cell>
          <cell r="G2725" t="str">
            <v>06</v>
          </cell>
          <cell r="H2725" t="str">
            <v>POU</v>
          </cell>
          <cell r="I2725" t="str">
            <v>P</v>
          </cell>
        </row>
        <row r="2726">
          <cell r="A2726" t="str">
            <v>JOTY i CZASOWE</v>
          </cell>
          <cell r="B2726" t="str">
            <v>XXTR</v>
          </cell>
          <cell r="C2726" t="str">
            <v>N</v>
          </cell>
          <cell r="D2726">
            <v>188840</v>
          </cell>
          <cell r="E2726" t="str">
            <v>PRZYPIS_MIES_WYK</v>
          </cell>
          <cell r="F2726" t="str">
            <v>WYK_POP</v>
          </cell>
          <cell r="G2726" t="str">
            <v>06</v>
          </cell>
          <cell r="H2726" t="str">
            <v>PSA</v>
          </cell>
          <cell r="I2726" t="str">
            <v>P</v>
          </cell>
        </row>
        <row r="2727">
          <cell r="A2727" t="str">
            <v>JOTY i CZASOWE</v>
          </cell>
          <cell r="B2727" t="str">
            <v>XXTR</v>
          </cell>
          <cell r="C2727" t="str">
            <v>P</v>
          </cell>
          <cell r="D2727">
            <v>256397.61</v>
          </cell>
          <cell r="E2727" t="str">
            <v>PRZYPIS_MIES_WYK</v>
          </cell>
          <cell r="F2727" t="str">
            <v>WYK_POP</v>
          </cell>
          <cell r="G2727" t="str">
            <v>06</v>
          </cell>
          <cell r="H2727" t="str">
            <v>PSA</v>
          </cell>
          <cell r="I2727" t="str">
            <v>P</v>
          </cell>
        </row>
        <row r="2728">
          <cell r="A2728" t="str">
            <v>JOTY i CZASOWE</v>
          </cell>
          <cell r="B2728" t="str">
            <v>XXTR</v>
          </cell>
          <cell r="C2728" t="str">
            <v>N</v>
          </cell>
          <cell r="D2728">
            <v>1177</v>
          </cell>
          <cell r="E2728" t="str">
            <v>PRZYPIS_MIES_WYK</v>
          </cell>
          <cell r="F2728" t="str">
            <v>WYK_POP</v>
          </cell>
          <cell r="G2728" t="str">
            <v>07</v>
          </cell>
          <cell r="H2728" t="str">
            <v>PION</v>
          </cell>
          <cell r="I2728" t="str">
            <v>P</v>
          </cell>
        </row>
        <row r="2729">
          <cell r="A2729" t="str">
            <v>JOTY i CZASOWE</v>
          </cell>
          <cell r="B2729" t="str">
            <v>XXTR</v>
          </cell>
          <cell r="C2729" t="str">
            <v>N</v>
          </cell>
          <cell r="D2729">
            <v>5712</v>
          </cell>
          <cell r="E2729" t="str">
            <v>PRZYPIS_MIES_WYK</v>
          </cell>
          <cell r="F2729" t="str">
            <v>WYK_POP</v>
          </cell>
          <cell r="G2729" t="str">
            <v>07</v>
          </cell>
          <cell r="H2729" t="str">
            <v>PKK</v>
          </cell>
          <cell r="I2729" t="str">
            <v>P</v>
          </cell>
        </row>
        <row r="2730">
          <cell r="A2730" t="str">
            <v>JOTY i CZASOWE</v>
          </cell>
          <cell r="B2730" t="str">
            <v>XXTR</v>
          </cell>
          <cell r="C2730" t="str">
            <v>N</v>
          </cell>
          <cell r="D2730">
            <v>35812.21</v>
          </cell>
          <cell r="E2730" t="str">
            <v>PRZYPIS_MIES_WYK</v>
          </cell>
          <cell r="F2730" t="str">
            <v>WYK_POP</v>
          </cell>
          <cell r="G2730" t="str">
            <v>07</v>
          </cell>
          <cell r="H2730" t="str">
            <v>POU</v>
          </cell>
          <cell r="I2730" t="str">
            <v>P</v>
          </cell>
        </row>
        <row r="2731">
          <cell r="A2731" t="str">
            <v>JOTY i CZASOWE</v>
          </cell>
          <cell r="B2731" t="str">
            <v>XXTR</v>
          </cell>
          <cell r="C2731" t="str">
            <v>N</v>
          </cell>
          <cell r="D2731">
            <v>246914.1</v>
          </cell>
          <cell r="E2731" t="str">
            <v>PRZYPIS_MIES_WYK</v>
          </cell>
          <cell r="F2731" t="str">
            <v>WYK_POP</v>
          </cell>
          <cell r="G2731" t="str">
            <v>07</v>
          </cell>
          <cell r="H2731" t="str">
            <v>PSA</v>
          </cell>
          <cell r="I2731" t="str">
            <v>P</v>
          </cell>
        </row>
        <row r="2732">
          <cell r="A2732" t="str">
            <v>JOTY i CZASOWE</v>
          </cell>
          <cell r="B2732" t="str">
            <v>XXTR</v>
          </cell>
          <cell r="C2732" t="str">
            <v>P</v>
          </cell>
          <cell r="D2732">
            <v>280552.82</v>
          </cell>
          <cell r="E2732" t="str">
            <v>PRZYPIS_MIES_WYK</v>
          </cell>
          <cell r="F2732" t="str">
            <v>WYK_POP</v>
          </cell>
          <cell r="G2732" t="str">
            <v>07</v>
          </cell>
          <cell r="H2732" t="str">
            <v>PSA</v>
          </cell>
          <cell r="I2732" t="str">
            <v>P</v>
          </cell>
        </row>
        <row r="2733">
          <cell r="A2733" t="str">
            <v>JOTY i CZASOWE</v>
          </cell>
          <cell r="B2733" t="str">
            <v>XXTR</v>
          </cell>
          <cell r="C2733" t="str">
            <v>N</v>
          </cell>
          <cell r="D2733">
            <v>1662</v>
          </cell>
          <cell r="E2733" t="str">
            <v>PRZYPIS_MIES_WYK</v>
          </cell>
          <cell r="F2733" t="str">
            <v>WYK_POP</v>
          </cell>
          <cell r="G2733" t="str">
            <v>08</v>
          </cell>
          <cell r="H2733" t="str">
            <v>PION</v>
          </cell>
          <cell r="I2733" t="str">
            <v>P</v>
          </cell>
        </row>
        <row r="2734">
          <cell r="A2734" t="str">
            <v>JOTY i CZASOWE</v>
          </cell>
          <cell r="B2734" t="str">
            <v>XXTR</v>
          </cell>
          <cell r="C2734" t="str">
            <v>N</v>
          </cell>
          <cell r="D2734">
            <v>6320.9</v>
          </cell>
          <cell r="E2734" t="str">
            <v>PRZYPIS_MIES_WYK</v>
          </cell>
          <cell r="F2734" t="str">
            <v>WYK_POP</v>
          </cell>
          <cell r="G2734" t="str">
            <v>08</v>
          </cell>
          <cell r="H2734" t="str">
            <v>PKK</v>
          </cell>
          <cell r="I2734" t="str">
            <v>P</v>
          </cell>
        </row>
        <row r="2735">
          <cell r="A2735" t="str">
            <v>JOTY i CZASOWE</v>
          </cell>
          <cell r="B2735" t="str">
            <v>XXTR</v>
          </cell>
          <cell r="C2735" t="str">
            <v>N</v>
          </cell>
          <cell r="D2735">
            <v>34654.4</v>
          </cell>
          <cell r="E2735" t="str">
            <v>PRZYPIS_MIES_WYK</v>
          </cell>
          <cell r="F2735" t="str">
            <v>WYK_POP</v>
          </cell>
          <cell r="G2735" t="str">
            <v>08</v>
          </cell>
          <cell r="H2735" t="str">
            <v>POU</v>
          </cell>
          <cell r="I2735" t="str">
            <v>P</v>
          </cell>
        </row>
        <row r="2736">
          <cell r="A2736" t="str">
            <v>JOTY i CZASOWE</v>
          </cell>
          <cell r="B2736" t="str">
            <v>XXTR</v>
          </cell>
          <cell r="C2736" t="str">
            <v>N</v>
          </cell>
          <cell r="D2736">
            <v>198153.61</v>
          </cell>
          <cell r="E2736" t="str">
            <v>PRZYPIS_MIES_WYK</v>
          </cell>
          <cell r="F2736" t="str">
            <v>WYK_POP</v>
          </cell>
          <cell r="G2736" t="str">
            <v>08</v>
          </cell>
          <cell r="H2736" t="str">
            <v>PSA</v>
          </cell>
          <cell r="I2736" t="str">
            <v>P</v>
          </cell>
        </row>
        <row r="2737">
          <cell r="A2737" t="str">
            <v>JOTY i CZASOWE</v>
          </cell>
          <cell r="B2737" t="str">
            <v>XXTR</v>
          </cell>
          <cell r="C2737" t="str">
            <v>P</v>
          </cell>
          <cell r="D2737">
            <v>236781.2</v>
          </cell>
          <cell r="E2737" t="str">
            <v>PRZYPIS_MIES_WYK</v>
          </cell>
          <cell r="F2737" t="str">
            <v>WYK_POP</v>
          </cell>
          <cell r="G2737" t="str">
            <v>08</v>
          </cell>
          <cell r="H2737" t="str">
            <v>PSA</v>
          </cell>
          <cell r="I2737" t="str">
            <v>P</v>
          </cell>
        </row>
        <row r="2738">
          <cell r="A2738" t="str">
            <v>JOTY i CZASOWE</v>
          </cell>
          <cell r="B2738" t="str">
            <v>XXTR</v>
          </cell>
          <cell r="C2738" t="str">
            <v>N</v>
          </cell>
          <cell r="D2738">
            <v>-406</v>
          </cell>
          <cell r="E2738" t="str">
            <v>PRZYPIS_MIES_WYK</v>
          </cell>
          <cell r="F2738" t="str">
            <v>WYK_POP</v>
          </cell>
          <cell r="G2738" t="str">
            <v>09</v>
          </cell>
          <cell r="H2738" t="str">
            <v>PION</v>
          </cell>
          <cell r="I2738" t="str">
            <v>P</v>
          </cell>
        </row>
        <row r="2739">
          <cell r="A2739" t="str">
            <v>JOTY i CZASOWE</v>
          </cell>
          <cell r="B2739" t="str">
            <v>XXTR</v>
          </cell>
          <cell r="C2739" t="str">
            <v>N</v>
          </cell>
          <cell r="D2739">
            <v>5324.3</v>
          </cell>
          <cell r="E2739" t="str">
            <v>PRZYPIS_MIES_WYK</v>
          </cell>
          <cell r="F2739" t="str">
            <v>WYK_POP</v>
          </cell>
          <cell r="G2739" t="str">
            <v>09</v>
          </cell>
          <cell r="H2739" t="str">
            <v>PKK</v>
          </cell>
          <cell r="I2739" t="str">
            <v>P</v>
          </cell>
        </row>
        <row r="2740">
          <cell r="A2740" t="str">
            <v>JOTY i CZASOWE</v>
          </cell>
          <cell r="B2740" t="str">
            <v>XXTR</v>
          </cell>
          <cell r="C2740" t="str">
            <v>N</v>
          </cell>
          <cell r="D2740">
            <v>39727.9</v>
          </cell>
          <cell r="E2740" t="str">
            <v>PRZYPIS_MIES_WYK</v>
          </cell>
          <cell r="F2740" t="str">
            <v>WYK_POP</v>
          </cell>
          <cell r="G2740" t="str">
            <v>09</v>
          </cell>
          <cell r="H2740" t="str">
            <v>POU</v>
          </cell>
          <cell r="I2740" t="str">
            <v>P</v>
          </cell>
        </row>
        <row r="2741">
          <cell r="A2741" t="str">
            <v>JOTY i CZASOWE</v>
          </cell>
          <cell r="B2741" t="str">
            <v>XXTR</v>
          </cell>
          <cell r="C2741" t="str">
            <v>N</v>
          </cell>
          <cell r="D2741">
            <v>222200.77</v>
          </cell>
          <cell r="E2741" t="str">
            <v>PRZYPIS_MIES_WYK</v>
          </cell>
          <cell r="F2741" t="str">
            <v>WYK_POP</v>
          </cell>
          <cell r="G2741" t="str">
            <v>09</v>
          </cell>
          <cell r="H2741" t="str">
            <v>PSA</v>
          </cell>
          <cell r="I2741" t="str">
            <v>P</v>
          </cell>
        </row>
        <row r="2742">
          <cell r="A2742" t="str">
            <v>JOTY i CZASOWE</v>
          </cell>
          <cell r="B2742" t="str">
            <v>XXTR</v>
          </cell>
          <cell r="C2742" t="str">
            <v>P</v>
          </cell>
          <cell r="D2742">
            <v>246646.18</v>
          </cell>
          <cell r="E2742" t="str">
            <v>PRZYPIS_MIES_WYK</v>
          </cell>
          <cell r="F2742" t="str">
            <v>WYK_POP</v>
          </cell>
          <cell r="G2742" t="str">
            <v>09</v>
          </cell>
          <cell r="H2742" t="str">
            <v>PSA</v>
          </cell>
          <cell r="I2742" t="str">
            <v>P</v>
          </cell>
        </row>
        <row r="2743">
          <cell r="A2743" t="str">
            <v>JOTY i CZASOWE</v>
          </cell>
          <cell r="B2743" t="str">
            <v>XXTR</v>
          </cell>
          <cell r="C2743" t="str">
            <v>N</v>
          </cell>
          <cell r="D2743">
            <v>6672.68</v>
          </cell>
          <cell r="E2743" t="str">
            <v>SKL_PRZYPIS_WYK</v>
          </cell>
          <cell r="F2743" t="str">
            <v>PLAN</v>
          </cell>
          <cell r="G2743" t="str">
            <v>01</v>
          </cell>
          <cell r="H2743" t="str">
            <v>POU</v>
          </cell>
          <cell r="I2743" t="str">
            <v>P</v>
          </cell>
        </row>
        <row r="2744">
          <cell r="A2744" t="str">
            <v>JOTY i CZASOWE</v>
          </cell>
          <cell r="B2744" t="str">
            <v>XXTR</v>
          </cell>
          <cell r="C2744" t="str">
            <v>N</v>
          </cell>
          <cell r="D2744">
            <v>135532.948718054</v>
          </cell>
          <cell r="E2744" t="str">
            <v>SKL_PRZYPIS_WYK</v>
          </cell>
          <cell r="F2744" t="str">
            <v>PLAN</v>
          </cell>
          <cell r="G2744" t="str">
            <v>01</v>
          </cell>
          <cell r="H2744" t="str">
            <v>PSA</v>
          </cell>
          <cell r="I2744" t="str">
            <v>P</v>
          </cell>
        </row>
        <row r="2745">
          <cell r="A2745" t="str">
            <v>JOTY i CZASOWE</v>
          </cell>
          <cell r="B2745" t="str">
            <v>XXTR</v>
          </cell>
          <cell r="C2745" t="str">
            <v>P</v>
          </cell>
          <cell r="D2745">
            <v>259394.16</v>
          </cell>
          <cell r="E2745" t="str">
            <v>SKL_PRZYPIS_WYK</v>
          </cell>
          <cell r="F2745" t="str">
            <v>PLAN</v>
          </cell>
          <cell r="G2745" t="str">
            <v>01</v>
          </cell>
          <cell r="H2745" t="str">
            <v>PSA</v>
          </cell>
          <cell r="I2745" t="str">
            <v>P</v>
          </cell>
        </row>
        <row r="2746">
          <cell r="A2746" t="str">
            <v>JOTY i CZASOWE</v>
          </cell>
          <cell r="B2746" t="str">
            <v>XXTR</v>
          </cell>
          <cell r="C2746" t="str">
            <v>N</v>
          </cell>
          <cell r="D2746">
            <v>18254.76</v>
          </cell>
          <cell r="E2746" t="str">
            <v>SKL_PRZYPIS_WYK</v>
          </cell>
          <cell r="F2746" t="str">
            <v>PLAN</v>
          </cell>
          <cell r="G2746" t="str">
            <v>02</v>
          </cell>
          <cell r="H2746" t="str">
            <v>POU</v>
          </cell>
          <cell r="I2746" t="str">
            <v>P</v>
          </cell>
        </row>
        <row r="2747">
          <cell r="A2747" t="str">
            <v>JOTY i CZASOWE</v>
          </cell>
          <cell r="B2747" t="str">
            <v>XXTR</v>
          </cell>
          <cell r="C2747" t="str">
            <v>N</v>
          </cell>
          <cell r="D2747">
            <v>346064.87179513497</v>
          </cell>
          <cell r="E2747" t="str">
            <v>SKL_PRZYPIS_WYK</v>
          </cell>
          <cell r="F2747" t="str">
            <v>PLAN</v>
          </cell>
          <cell r="G2747" t="str">
            <v>02</v>
          </cell>
          <cell r="H2747" t="str">
            <v>PSA</v>
          </cell>
          <cell r="I2747" t="str">
            <v>P</v>
          </cell>
        </row>
        <row r="2748">
          <cell r="A2748" t="str">
            <v>JOTY i CZASOWE</v>
          </cell>
          <cell r="B2748" t="str">
            <v>XXTR</v>
          </cell>
          <cell r="C2748" t="str">
            <v>P</v>
          </cell>
          <cell r="D2748">
            <v>536475.65</v>
          </cell>
          <cell r="E2748" t="str">
            <v>SKL_PRZYPIS_WYK</v>
          </cell>
          <cell r="F2748" t="str">
            <v>PLAN</v>
          </cell>
          <cell r="G2748" t="str">
            <v>02</v>
          </cell>
          <cell r="H2748" t="str">
            <v>PSA</v>
          </cell>
          <cell r="I2748" t="str">
            <v>P</v>
          </cell>
        </row>
        <row r="2749">
          <cell r="A2749" t="str">
            <v>JOTY i CZASOWE</v>
          </cell>
          <cell r="B2749" t="str">
            <v>XXTR</v>
          </cell>
          <cell r="C2749" t="str">
            <v>N</v>
          </cell>
          <cell r="D2749">
            <v>31058.68</v>
          </cell>
          <cell r="E2749" t="str">
            <v>SKL_PRZYPIS_WYK</v>
          </cell>
          <cell r="F2749" t="str">
            <v>PLAN</v>
          </cell>
          <cell r="G2749" t="str">
            <v>03</v>
          </cell>
          <cell r="H2749" t="str">
            <v>POU</v>
          </cell>
          <cell r="I2749" t="str">
            <v>P</v>
          </cell>
        </row>
        <row r="2750">
          <cell r="A2750" t="str">
            <v>JOTY i CZASOWE</v>
          </cell>
          <cell r="B2750" t="str">
            <v>XXTR</v>
          </cell>
          <cell r="C2750" t="str">
            <v>N</v>
          </cell>
          <cell r="D2750">
            <v>651544.7435902699</v>
          </cell>
          <cell r="E2750" t="str">
            <v>SKL_PRZYPIS_WYK</v>
          </cell>
          <cell r="F2750" t="str">
            <v>PLAN</v>
          </cell>
          <cell r="G2750" t="str">
            <v>03</v>
          </cell>
          <cell r="H2750" t="str">
            <v>PSA</v>
          </cell>
          <cell r="I2750" t="str">
            <v>P</v>
          </cell>
        </row>
        <row r="2751">
          <cell r="A2751" t="str">
            <v>JOTY i CZASOWE</v>
          </cell>
          <cell r="B2751" t="str">
            <v>XXTR</v>
          </cell>
          <cell r="C2751" t="str">
            <v>P</v>
          </cell>
          <cell r="D2751">
            <v>943696.725</v>
          </cell>
          <cell r="E2751" t="str">
            <v>SKL_PRZYPIS_WYK</v>
          </cell>
          <cell r="F2751" t="str">
            <v>PLAN</v>
          </cell>
          <cell r="G2751" t="str">
            <v>03</v>
          </cell>
          <cell r="H2751" t="str">
            <v>PSA</v>
          </cell>
          <cell r="I2751" t="str">
            <v>P</v>
          </cell>
        </row>
        <row r="2752">
          <cell r="A2752" t="str">
            <v>JOTY i CZASOWE</v>
          </cell>
          <cell r="B2752" t="str">
            <v>XXTR</v>
          </cell>
          <cell r="C2752" t="str">
            <v>N</v>
          </cell>
          <cell r="D2752">
            <v>47727.68</v>
          </cell>
          <cell r="E2752" t="str">
            <v>SKL_PRZYPIS_WYK</v>
          </cell>
          <cell r="F2752" t="str">
            <v>PLAN</v>
          </cell>
          <cell r="G2752" t="str">
            <v>04</v>
          </cell>
          <cell r="H2752" t="str">
            <v>POU</v>
          </cell>
          <cell r="I2752" t="str">
            <v>P</v>
          </cell>
        </row>
        <row r="2753">
          <cell r="A2753" t="str">
            <v>JOTY i CZASOWE</v>
          </cell>
          <cell r="B2753" t="str">
            <v>XXTR</v>
          </cell>
          <cell r="C2753" t="str">
            <v>N</v>
          </cell>
          <cell r="D2753">
            <v>999540.7239666497</v>
          </cell>
          <cell r="E2753" t="str">
            <v>SKL_PRZYPIS_WYK</v>
          </cell>
          <cell r="F2753" t="str">
            <v>PLAN</v>
          </cell>
          <cell r="G2753" t="str">
            <v>04</v>
          </cell>
          <cell r="H2753" t="str">
            <v>PSA</v>
          </cell>
          <cell r="I2753" t="str">
            <v>P</v>
          </cell>
        </row>
        <row r="2754">
          <cell r="A2754" t="str">
            <v>JOTY i CZASOWE</v>
          </cell>
          <cell r="B2754" t="str">
            <v>XXTR</v>
          </cell>
          <cell r="C2754" t="str">
            <v>P</v>
          </cell>
          <cell r="D2754">
            <v>1228912.33</v>
          </cell>
          <cell r="E2754" t="str">
            <v>SKL_PRZYPIS_WYK</v>
          </cell>
          <cell r="F2754" t="str">
            <v>PLAN</v>
          </cell>
          <cell r="G2754" t="str">
            <v>04</v>
          </cell>
          <cell r="H2754" t="str">
            <v>PSA</v>
          </cell>
          <cell r="I2754" t="str">
            <v>P</v>
          </cell>
        </row>
        <row r="2755">
          <cell r="A2755" t="str">
            <v>JOTY i CZASOWE</v>
          </cell>
          <cell r="B2755" t="str">
            <v>XXTR</v>
          </cell>
          <cell r="C2755" t="str">
            <v>N</v>
          </cell>
          <cell r="D2755">
            <v>67933.088</v>
          </cell>
          <cell r="E2755" t="str">
            <v>SKL_PRZYPIS_WYK</v>
          </cell>
          <cell r="F2755" t="str">
            <v>PLAN</v>
          </cell>
          <cell r="G2755" t="str">
            <v>05</v>
          </cell>
          <cell r="H2755" t="str">
            <v>POU</v>
          </cell>
          <cell r="I2755" t="str">
            <v>P</v>
          </cell>
        </row>
        <row r="2756">
          <cell r="A2756" t="str">
            <v>JOTY i CZASOWE</v>
          </cell>
          <cell r="B2756" t="str">
            <v>XXTR</v>
          </cell>
          <cell r="C2756" t="str">
            <v>N</v>
          </cell>
          <cell r="D2756">
            <v>1437662.5985083631</v>
          </cell>
          <cell r="E2756" t="str">
            <v>SKL_PRZYPIS_WYK</v>
          </cell>
          <cell r="F2756" t="str">
            <v>PLAN</v>
          </cell>
          <cell r="G2756" t="str">
            <v>05</v>
          </cell>
          <cell r="H2756" t="str">
            <v>PSA</v>
          </cell>
          <cell r="I2756" t="str">
            <v>P</v>
          </cell>
        </row>
        <row r="2757">
          <cell r="A2757" t="str">
            <v>JOTY i CZASOWE</v>
          </cell>
          <cell r="B2757" t="str">
            <v>XXTR</v>
          </cell>
          <cell r="C2757" t="str">
            <v>P</v>
          </cell>
          <cell r="D2757">
            <v>1515115.36</v>
          </cell>
          <cell r="E2757" t="str">
            <v>SKL_PRZYPIS_WYK</v>
          </cell>
          <cell r="F2757" t="str">
            <v>PLAN</v>
          </cell>
          <cell r="G2757" t="str">
            <v>05</v>
          </cell>
          <cell r="H2757" t="str">
            <v>PSA</v>
          </cell>
          <cell r="I2757" t="str">
            <v>P</v>
          </cell>
        </row>
        <row r="2758">
          <cell r="A2758" t="str">
            <v>JOTY i CZASOWE</v>
          </cell>
          <cell r="B2758" t="str">
            <v>XXTR</v>
          </cell>
          <cell r="C2758" t="str">
            <v>N</v>
          </cell>
          <cell r="D2758">
            <v>88444.848</v>
          </cell>
          <cell r="E2758" t="str">
            <v>SKL_PRZYPIS_WYK</v>
          </cell>
          <cell r="F2758" t="str">
            <v>PLAN</v>
          </cell>
          <cell r="G2758" t="str">
            <v>06</v>
          </cell>
          <cell r="H2758" t="str">
            <v>POU</v>
          </cell>
          <cell r="I2758" t="str">
            <v>P</v>
          </cell>
        </row>
        <row r="2759">
          <cell r="A2759" t="str">
            <v>JOTY i CZASOWE</v>
          </cell>
          <cell r="B2759" t="str">
            <v>XXTR</v>
          </cell>
          <cell r="C2759" t="str">
            <v>N</v>
          </cell>
          <cell r="D2759">
            <v>1873991.0115115363</v>
          </cell>
          <cell r="E2759" t="str">
            <v>SKL_PRZYPIS_WYK</v>
          </cell>
          <cell r="F2759" t="str">
            <v>PLAN</v>
          </cell>
          <cell r="G2759" t="str">
            <v>06</v>
          </cell>
          <cell r="H2759" t="str">
            <v>PSA</v>
          </cell>
          <cell r="I2759" t="str">
            <v>P</v>
          </cell>
        </row>
        <row r="2760">
          <cell r="A2760" t="str">
            <v>JOTY i CZASOWE</v>
          </cell>
          <cell r="B2760" t="str">
            <v>XXTR</v>
          </cell>
          <cell r="C2760" t="str">
            <v>P</v>
          </cell>
          <cell r="D2760">
            <v>1807846.595</v>
          </cell>
          <cell r="E2760" t="str">
            <v>SKL_PRZYPIS_WYK</v>
          </cell>
          <cell r="F2760" t="str">
            <v>PLAN</v>
          </cell>
          <cell r="G2760" t="str">
            <v>06</v>
          </cell>
          <cell r="H2760" t="str">
            <v>PSA</v>
          </cell>
          <cell r="I2760" t="str">
            <v>P</v>
          </cell>
        </row>
        <row r="2761">
          <cell r="A2761" t="str">
            <v>JOTY i CZASOWE</v>
          </cell>
          <cell r="B2761" t="str">
            <v>XXTR</v>
          </cell>
          <cell r="C2761" t="str">
            <v>N</v>
          </cell>
          <cell r="D2761">
            <v>114579.20799999998</v>
          </cell>
          <cell r="E2761" t="str">
            <v>SKL_PRZYPIS_WYK</v>
          </cell>
          <cell r="F2761" t="str">
            <v>PLAN</v>
          </cell>
          <cell r="G2761" t="str">
            <v>07</v>
          </cell>
          <cell r="H2761" t="str">
            <v>POU</v>
          </cell>
          <cell r="I2761" t="str">
            <v>P</v>
          </cell>
        </row>
        <row r="2762">
          <cell r="A2762" t="str">
            <v>JOTY i CZASOWE</v>
          </cell>
          <cell r="B2762" t="str">
            <v>XXTR</v>
          </cell>
          <cell r="C2762" t="str">
            <v>N</v>
          </cell>
          <cell r="D2762">
            <v>2292620.341050241</v>
          </cell>
          <cell r="E2762" t="str">
            <v>SKL_PRZYPIS_WYK</v>
          </cell>
          <cell r="F2762" t="str">
            <v>PLAN</v>
          </cell>
          <cell r="G2762" t="str">
            <v>07</v>
          </cell>
          <cell r="H2762" t="str">
            <v>PSA</v>
          </cell>
          <cell r="I2762" t="str">
            <v>P</v>
          </cell>
        </row>
        <row r="2763">
          <cell r="A2763" t="str">
            <v>JOTY i CZASOWE</v>
          </cell>
          <cell r="B2763" t="str">
            <v>XXTR</v>
          </cell>
          <cell r="C2763" t="str">
            <v>P</v>
          </cell>
          <cell r="D2763">
            <v>2076165.99</v>
          </cell>
          <cell r="E2763" t="str">
            <v>SKL_PRZYPIS_WYK</v>
          </cell>
          <cell r="F2763" t="str">
            <v>PLAN</v>
          </cell>
          <cell r="G2763" t="str">
            <v>07</v>
          </cell>
          <cell r="H2763" t="str">
            <v>PSA</v>
          </cell>
          <cell r="I2763" t="str">
            <v>P</v>
          </cell>
        </row>
        <row r="2764">
          <cell r="A2764" t="str">
            <v>JOTY i CZASOWE</v>
          </cell>
          <cell r="B2764" t="str">
            <v>XXTR</v>
          </cell>
          <cell r="C2764" t="str">
            <v>N</v>
          </cell>
          <cell r="D2764">
            <v>140795.48799999998</v>
          </cell>
          <cell r="E2764" t="str">
            <v>SKL_PRZYPIS_WYK</v>
          </cell>
          <cell r="F2764" t="str">
            <v>PLAN</v>
          </cell>
          <cell r="G2764" t="str">
            <v>08</v>
          </cell>
          <cell r="H2764" t="str">
            <v>POU</v>
          </cell>
          <cell r="I2764" t="str">
            <v>P</v>
          </cell>
        </row>
        <row r="2765">
          <cell r="A2765" t="str">
            <v>JOTY i CZASOWE</v>
          </cell>
          <cell r="B2765" t="str">
            <v>XXTR</v>
          </cell>
          <cell r="C2765" t="str">
            <v>N</v>
          </cell>
          <cell r="D2765">
            <v>2799512.3211645233</v>
          </cell>
          <cell r="E2765" t="str">
            <v>SKL_PRZYPIS_WYK</v>
          </cell>
          <cell r="F2765" t="str">
            <v>PLAN</v>
          </cell>
          <cell r="G2765" t="str">
            <v>08</v>
          </cell>
          <cell r="H2765" t="str">
            <v>PSA</v>
          </cell>
          <cell r="I2765" t="str">
            <v>P</v>
          </cell>
        </row>
        <row r="2766">
          <cell r="A2766" t="str">
            <v>JOTY i CZASOWE</v>
          </cell>
          <cell r="B2766" t="str">
            <v>XXTR</v>
          </cell>
          <cell r="C2766" t="str">
            <v>P</v>
          </cell>
          <cell r="D2766">
            <v>2337822.35</v>
          </cell>
          <cell r="E2766" t="str">
            <v>SKL_PRZYPIS_WYK</v>
          </cell>
          <cell r="F2766" t="str">
            <v>PLAN</v>
          </cell>
          <cell r="G2766" t="str">
            <v>08</v>
          </cell>
          <cell r="H2766" t="str">
            <v>PSA</v>
          </cell>
          <cell r="I2766" t="str">
            <v>P</v>
          </cell>
        </row>
        <row r="2767">
          <cell r="A2767" t="str">
            <v>JOTY i CZASOWE</v>
          </cell>
          <cell r="B2767" t="str">
            <v>XXTR</v>
          </cell>
          <cell r="C2767" t="str">
            <v>N</v>
          </cell>
          <cell r="D2767">
            <v>169804.20799999998</v>
          </cell>
          <cell r="E2767" t="str">
            <v>SKL_PRZYPIS_WYK</v>
          </cell>
          <cell r="F2767" t="str">
            <v>PLAN</v>
          </cell>
          <cell r="G2767" t="str">
            <v>09</v>
          </cell>
          <cell r="H2767" t="str">
            <v>POU</v>
          </cell>
          <cell r="I2767" t="str">
            <v>P</v>
          </cell>
        </row>
        <row r="2768">
          <cell r="A2768" t="str">
            <v>JOTY i CZASOWE</v>
          </cell>
          <cell r="B2768" t="str">
            <v>XXTR</v>
          </cell>
          <cell r="C2768" t="str">
            <v>N</v>
          </cell>
          <cell r="D2768">
            <v>3425655.7371763727</v>
          </cell>
          <cell r="E2768" t="str">
            <v>SKL_PRZYPIS_WYK</v>
          </cell>
          <cell r="F2768" t="str">
            <v>PLAN</v>
          </cell>
          <cell r="G2768" t="str">
            <v>09</v>
          </cell>
          <cell r="H2768" t="str">
            <v>PSA</v>
          </cell>
          <cell r="I2768" t="str">
            <v>P</v>
          </cell>
        </row>
        <row r="2769">
          <cell r="A2769" t="str">
            <v>JOTY i CZASOWE</v>
          </cell>
          <cell r="B2769" t="str">
            <v>XXTR</v>
          </cell>
          <cell r="C2769" t="str">
            <v>P</v>
          </cell>
          <cell r="D2769">
            <v>2606998.2</v>
          </cell>
          <cell r="E2769" t="str">
            <v>SKL_PRZYPIS_WYK</v>
          </cell>
          <cell r="F2769" t="str">
            <v>PLAN</v>
          </cell>
          <cell r="G2769" t="str">
            <v>09</v>
          </cell>
          <cell r="H2769" t="str">
            <v>PSA</v>
          </cell>
          <cell r="I2769" t="str">
            <v>P</v>
          </cell>
        </row>
        <row r="2770">
          <cell r="A2770" t="str">
            <v>JOTY i CZASOWE</v>
          </cell>
          <cell r="B2770" t="str">
            <v>XXTR</v>
          </cell>
          <cell r="C2770" t="str">
            <v>N</v>
          </cell>
          <cell r="D2770">
            <v>204187.78710447758</v>
          </cell>
          <cell r="E2770" t="str">
            <v>SKL_PRZYPIS_WYK</v>
          </cell>
          <cell r="F2770" t="str">
            <v>PLAN</v>
          </cell>
          <cell r="G2770" t="str">
            <v>10</v>
          </cell>
          <cell r="H2770" t="str">
            <v>POU</v>
          </cell>
          <cell r="I2770" t="str">
            <v>P</v>
          </cell>
        </row>
        <row r="2771">
          <cell r="A2771" t="str">
            <v>JOTY i CZASOWE</v>
          </cell>
          <cell r="B2771" t="str">
            <v>XXTR</v>
          </cell>
          <cell r="C2771" t="str">
            <v>N</v>
          </cell>
          <cell r="D2771">
            <v>4056684.935239438</v>
          </cell>
          <cell r="E2771" t="str">
            <v>SKL_PRZYPIS_WYK</v>
          </cell>
          <cell r="F2771" t="str">
            <v>PLAN</v>
          </cell>
          <cell r="G2771" t="str">
            <v>10</v>
          </cell>
          <cell r="H2771" t="str">
            <v>PSA</v>
          </cell>
          <cell r="I2771" t="str">
            <v>P</v>
          </cell>
        </row>
        <row r="2772">
          <cell r="A2772" t="str">
            <v>JOTY i CZASOWE</v>
          </cell>
          <cell r="B2772" t="str">
            <v>XXTR</v>
          </cell>
          <cell r="C2772" t="str">
            <v>P</v>
          </cell>
          <cell r="D2772">
            <v>2872346.4</v>
          </cell>
          <cell r="E2772" t="str">
            <v>SKL_PRZYPIS_WYK</v>
          </cell>
          <cell r="F2772" t="str">
            <v>PLAN</v>
          </cell>
          <cell r="G2772" t="str">
            <v>10</v>
          </cell>
          <cell r="H2772" t="str">
            <v>PSA</v>
          </cell>
          <cell r="I2772" t="str">
            <v>P</v>
          </cell>
        </row>
        <row r="2773">
          <cell r="A2773" t="str">
            <v>JOTY i CZASOWE</v>
          </cell>
          <cell r="B2773" t="str">
            <v>XXTR</v>
          </cell>
          <cell r="C2773" t="str">
            <v>N</v>
          </cell>
          <cell r="D2773">
            <v>237409.56248909296</v>
          </cell>
          <cell r="E2773" t="str">
            <v>SKL_PRZYPIS_WYK</v>
          </cell>
          <cell r="F2773" t="str">
            <v>PLAN</v>
          </cell>
          <cell r="G2773" t="str">
            <v>11</v>
          </cell>
          <cell r="H2773" t="str">
            <v>POU</v>
          </cell>
          <cell r="I2773" t="str">
            <v>P</v>
          </cell>
        </row>
        <row r="2774">
          <cell r="A2774" t="str">
            <v>JOTY i CZASOWE</v>
          </cell>
          <cell r="B2774" t="str">
            <v>XXTR</v>
          </cell>
          <cell r="C2774" t="str">
            <v>N</v>
          </cell>
          <cell r="D2774">
            <v>4725845.133302504</v>
          </cell>
          <cell r="E2774" t="str">
            <v>SKL_PRZYPIS_WYK</v>
          </cell>
          <cell r="F2774" t="str">
            <v>PLAN</v>
          </cell>
          <cell r="G2774" t="str">
            <v>11</v>
          </cell>
          <cell r="H2774" t="str">
            <v>PSA</v>
          </cell>
          <cell r="I2774" t="str">
            <v>P</v>
          </cell>
        </row>
        <row r="2775">
          <cell r="A2775" t="str">
            <v>JOTY i CZASOWE</v>
          </cell>
          <cell r="B2775" t="str">
            <v>XXTR</v>
          </cell>
          <cell r="C2775" t="str">
            <v>P</v>
          </cell>
          <cell r="D2775">
            <v>3143384</v>
          </cell>
          <cell r="E2775" t="str">
            <v>SKL_PRZYPIS_WYK</v>
          </cell>
          <cell r="F2775" t="str">
            <v>PLAN</v>
          </cell>
          <cell r="G2775" t="str">
            <v>11</v>
          </cell>
          <cell r="H2775" t="str">
            <v>PSA</v>
          </cell>
          <cell r="I2775" t="str">
            <v>P</v>
          </cell>
        </row>
        <row r="2776">
          <cell r="A2776" t="str">
            <v>JOTY i CZASOWE</v>
          </cell>
          <cell r="B2776" t="str">
            <v>XXTR</v>
          </cell>
          <cell r="C2776" t="str">
            <v>N</v>
          </cell>
          <cell r="D2776">
            <v>272981.4476503833</v>
          </cell>
          <cell r="E2776" t="str">
            <v>SKL_PRZYPIS_WYK</v>
          </cell>
          <cell r="F2776" t="str">
            <v>PLAN</v>
          </cell>
          <cell r="G2776" t="str">
            <v>12</v>
          </cell>
          <cell r="H2776" t="str">
            <v>POU</v>
          </cell>
          <cell r="I2776" t="str">
            <v>P</v>
          </cell>
        </row>
        <row r="2777">
          <cell r="A2777" t="str">
            <v>JOTY i CZASOWE</v>
          </cell>
          <cell r="B2777" t="str">
            <v>XXTR</v>
          </cell>
          <cell r="C2777" t="str">
            <v>N</v>
          </cell>
          <cell r="D2777">
            <v>5340214.684587623</v>
          </cell>
          <cell r="E2777" t="str">
            <v>SKL_PRZYPIS_WYK</v>
          </cell>
          <cell r="F2777" t="str">
            <v>PLAN</v>
          </cell>
          <cell r="G2777" t="str">
            <v>12</v>
          </cell>
          <cell r="H2777" t="str">
            <v>PSA</v>
          </cell>
          <cell r="I2777" t="str">
            <v>P</v>
          </cell>
        </row>
        <row r="2778">
          <cell r="A2778" t="str">
            <v>JOTY i CZASOWE</v>
          </cell>
          <cell r="B2778" t="str">
            <v>XXTR</v>
          </cell>
          <cell r="C2778" t="str">
            <v>P</v>
          </cell>
          <cell r="D2778">
            <v>3418862.1</v>
          </cell>
          <cell r="E2778" t="str">
            <v>SKL_PRZYPIS_WYK</v>
          </cell>
          <cell r="F2778" t="str">
            <v>PLAN</v>
          </cell>
          <cell r="G2778" t="str">
            <v>12</v>
          </cell>
          <cell r="H2778" t="str">
            <v>PSA</v>
          </cell>
          <cell r="I2778" t="str">
            <v>P</v>
          </cell>
        </row>
        <row r="2779">
          <cell r="A2779" t="str">
            <v>JOTY i CZASOWE</v>
          </cell>
          <cell r="B2779" t="str">
            <v>XXTR</v>
          </cell>
          <cell r="C2779" t="str">
            <v>N</v>
          </cell>
          <cell r="D2779">
            <v>5658.7</v>
          </cell>
          <cell r="E2779" t="str">
            <v>SKL_PRZYPIS_WYK</v>
          </cell>
          <cell r="F2779" t="str">
            <v>PROGNOZA</v>
          </cell>
          <cell r="G2779" t="str">
            <v>10</v>
          </cell>
          <cell r="H2779" t="str">
            <v>PION</v>
          </cell>
          <cell r="I2779" t="str">
            <v>P</v>
          </cell>
        </row>
        <row r="2780">
          <cell r="A2780" t="str">
            <v>JOTY i CZASOWE</v>
          </cell>
          <cell r="B2780" t="str">
            <v>XXTR</v>
          </cell>
          <cell r="C2780" t="str">
            <v>N</v>
          </cell>
          <cell r="D2780">
            <v>39423.5</v>
          </cell>
          <cell r="E2780" t="str">
            <v>SKL_PRZYPIS_WYK</v>
          </cell>
          <cell r="F2780" t="str">
            <v>PROGNOZA</v>
          </cell>
          <cell r="G2780" t="str">
            <v>10</v>
          </cell>
          <cell r="H2780" t="str">
            <v>PKK</v>
          </cell>
          <cell r="I2780" t="str">
            <v>P</v>
          </cell>
        </row>
        <row r="2781">
          <cell r="A2781" t="str">
            <v>JOTY i CZASOWE</v>
          </cell>
          <cell r="B2781" t="str">
            <v>XXTR</v>
          </cell>
          <cell r="C2781" t="str">
            <v>N</v>
          </cell>
          <cell r="D2781">
            <v>244300.72970149232</v>
          </cell>
          <cell r="E2781" t="str">
            <v>SKL_PRZYPIS_WYK</v>
          </cell>
          <cell r="F2781" t="str">
            <v>PROGNOZA</v>
          </cell>
          <cell r="G2781" t="str">
            <v>10</v>
          </cell>
          <cell r="H2781" t="str">
            <v>POU</v>
          </cell>
          <cell r="I2781" t="str">
            <v>P</v>
          </cell>
        </row>
        <row r="2782">
          <cell r="A2782" t="str">
            <v>JOTY i CZASOWE</v>
          </cell>
          <cell r="B2782" t="str">
            <v>XXTR</v>
          </cell>
          <cell r="C2782" t="str">
            <v>N</v>
          </cell>
          <cell r="D2782">
            <v>1574866.37</v>
          </cell>
          <cell r="E2782" t="str">
            <v>SKL_PRZYPIS_WYK</v>
          </cell>
          <cell r="F2782" t="str">
            <v>PROGNOZA</v>
          </cell>
          <cell r="G2782" t="str">
            <v>10</v>
          </cell>
          <cell r="H2782" t="str">
            <v>PSA</v>
          </cell>
          <cell r="I2782" t="str">
            <v>P</v>
          </cell>
        </row>
        <row r="2783">
          <cell r="A2783" t="str">
            <v>JOTY i CZASOWE</v>
          </cell>
          <cell r="B2783" t="str">
            <v>XXTR</v>
          </cell>
          <cell r="C2783" t="str">
            <v>P</v>
          </cell>
          <cell r="D2783">
            <v>2546100.05</v>
          </cell>
          <cell r="E2783" t="str">
            <v>SKL_PRZYPIS_WYK</v>
          </cell>
          <cell r="F2783" t="str">
            <v>PROGNOZA</v>
          </cell>
          <cell r="G2783" t="str">
            <v>10</v>
          </cell>
          <cell r="H2783" t="str">
            <v>PSA</v>
          </cell>
          <cell r="I2783" t="str">
            <v>P</v>
          </cell>
        </row>
        <row r="2784">
          <cell r="A2784" t="str">
            <v>JOTY i CZASOWE</v>
          </cell>
          <cell r="B2784" t="str">
            <v>XXTR</v>
          </cell>
          <cell r="C2784" t="str">
            <v>N</v>
          </cell>
          <cell r="D2784">
            <v>5658.7</v>
          </cell>
          <cell r="E2784" t="str">
            <v>SKL_PRZYPIS_WYK</v>
          </cell>
          <cell r="F2784" t="str">
            <v>PROGNOZA</v>
          </cell>
          <cell r="G2784" t="str">
            <v>11</v>
          </cell>
          <cell r="H2784" t="str">
            <v>PION</v>
          </cell>
          <cell r="I2784" t="str">
            <v>P</v>
          </cell>
        </row>
        <row r="2785">
          <cell r="A2785" t="str">
            <v>JOTY i CZASOWE</v>
          </cell>
          <cell r="B2785" t="str">
            <v>XXTR</v>
          </cell>
          <cell r="C2785" t="str">
            <v>N</v>
          </cell>
          <cell r="D2785">
            <v>39423.49999999995</v>
          </cell>
          <cell r="E2785" t="str">
            <v>SKL_PRZYPIS_WYK</v>
          </cell>
          <cell r="F2785" t="str">
            <v>PROGNOZA</v>
          </cell>
          <cell r="G2785" t="str">
            <v>11</v>
          </cell>
          <cell r="H2785" t="str">
            <v>PKK</v>
          </cell>
          <cell r="I2785" t="str">
            <v>P</v>
          </cell>
        </row>
        <row r="2786">
          <cell r="A2786" t="str">
            <v>JOTY i CZASOWE</v>
          </cell>
          <cell r="B2786" t="str">
            <v>XXTR</v>
          </cell>
          <cell r="C2786" t="str">
            <v>N</v>
          </cell>
          <cell r="D2786">
            <v>283074.19123995386</v>
          </cell>
          <cell r="E2786" t="str">
            <v>SKL_PRZYPIS_WYK</v>
          </cell>
          <cell r="F2786" t="str">
            <v>PROGNOZA</v>
          </cell>
          <cell r="G2786" t="str">
            <v>11</v>
          </cell>
          <cell r="H2786" t="str">
            <v>POU</v>
          </cell>
          <cell r="I2786" t="str">
            <v>P</v>
          </cell>
        </row>
        <row r="2787">
          <cell r="A2787" t="str">
            <v>JOTY i CZASOWE</v>
          </cell>
          <cell r="B2787" t="str">
            <v>XXTR</v>
          </cell>
          <cell r="C2787" t="str">
            <v>N</v>
          </cell>
          <cell r="D2787">
            <v>1767310.57</v>
          </cell>
          <cell r="E2787" t="str">
            <v>SKL_PRZYPIS_WYK</v>
          </cell>
          <cell r="F2787" t="str">
            <v>PROGNOZA</v>
          </cell>
          <cell r="G2787" t="str">
            <v>11</v>
          </cell>
          <cell r="H2787" t="str">
            <v>PSA</v>
          </cell>
          <cell r="I2787" t="str">
            <v>P</v>
          </cell>
        </row>
        <row r="2788">
          <cell r="A2788" t="str">
            <v>JOTY i CZASOWE</v>
          </cell>
          <cell r="B2788" t="str">
            <v>XXTR</v>
          </cell>
          <cell r="C2788" t="str">
            <v>P</v>
          </cell>
          <cell r="D2788">
            <v>2771659.35</v>
          </cell>
          <cell r="E2788" t="str">
            <v>SKL_PRZYPIS_WYK</v>
          </cell>
          <cell r="F2788" t="str">
            <v>PROGNOZA</v>
          </cell>
          <cell r="G2788" t="str">
            <v>11</v>
          </cell>
          <cell r="H2788" t="str">
            <v>PSA</v>
          </cell>
          <cell r="I2788" t="str">
            <v>P</v>
          </cell>
        </row>
        <row r="2789">
          <cell r="A2789" t="str">
            <v>JOTY i CZASOWE</v>
          </cell>
          <cell r="B2789" t="str">
            <v>XXTR</v>
          </cell>
          <cell r="C2789" t="str">
            <v>N</v>
          </cell>
          <cell r="D2789">
            <v>5658.7</v>
          </cell>
          <cell r="E2789" t="str">
            <v>SKL_PRZYPIS_WYK</v>
          </cell>
          <cell r="F2789" t="str">
            <v>PROGNOZA</v>
          </cell>
          <cell r="G2789" t="str">
            <v>12</v>
          </cell>
          <cell r="H2789" t="str">
            <v>PION</v>
          </cell>
          <cell r="I2789" t="str">
            <v>P</v>
          </cell>
        </row>
        <row r="2790">
          <cell r="A2790" t="str">
            <v>JOTY i CZASOWE</v>
          </cell>
          <cell r="B2790" t="str">
            <v>XXTR</v>
          </cell>
          <cell r="C2790" t="str">
            <v>N</v>
          </cell>
          <cell r="D2790">
            <v>39423.5</v>
          </cell>
          <cell r="E2790" t="str">
            <v>SKL_PRZYPIS_WYK</v>
          </cell>
          <cell r="F2790" t="str">
            <v>PROGNOZA</v>
          </cell>
          <cell r="G2790" t="str">
            <v>12</v>
          </cell>
          <cell r="H2790" t="str">
            <v>PKK</v>
          </cell>
          <cell r="I2790" t="str">
            <v>P</v>
          </cell>
        </row>
        <row r="2791">
          <cell r="A2791" t="str">
            <v>JOTY i CZASOWE</v>
          </cell>
          <cell r="B2791" t="str">
            <v>XXTR</v>
          </cell>
          <cell r="C2791" t="str">
            <v>N</v>
          </cell>
          <cell r="D2791">
            <v>323904.41704640555</v>
          </cell>
          <cell r="E2791" t="str">
            <v>SKL_PRZYPIS_WYK</v>
          </cell>
          <cell r="F2791" t="str">
            <v>PROGNOZA</v>
          </cell>
          <cell r="G2791" t="str">
            <v>12</v>
          </cell>
          <cell r="H2791" t="str">
            <v>POU</v>
          </cell>
          <cell r="I2791" t="str">
            <v>P</v>
          </cell>
        </row>
        <row r="2792">
          <cell r="A2792" t="str">
            <v>JOTY i CZASOWE</v>
          </cell>
          <cell r="B2792" t="str">
            <v>XXTR</v>
          </cell>
          <cell r="C2792" t="str">
            <v>N</v>
          </cell>
          <cell r="D2792">
            <v>1957277.72</v>
          </cell>
          <cell r="E2792" t="str">
            <v>SKL_PRZYPIS_WYK</v>
          </cell>
          <cell r="F2792" t="str">
            <v>PROGNOZA</v>
          </cell>
          <cell r="G2792" t="str">
            <v>12</v>
          </cell>
          <cell r="H2792" t="str">
            <v>PSA</v>
          </cell>
          <cell r="I2792" t="str">
            <v>P</v>
          </cell>
        </row>
        <row r="2793">
          <cell r="A2793" t="str">
            <v>JOTY i CZASOWE</v>
          </cell>
          <cell r="B2793" t="str">
            <v>XXTR</v>
          </cell>
          <cell r="C2793" t="str">
            <v>P</v>
          </cell>
          <cell r="D2793">
            <v>2995398.85</v>
          </cell>
          <cell r="E2793" t="str">
            <v>SKL_PRZYPIS_WYK</v>
          </cell>
          <cell r="F2793" t="str">
            <v>PROGNOZA</v>
          </cell>
          <cell r="G2793" t="str">
            <v>12</v>
          </cell>
          <cell r="H2793" t="str">
            <v>PSA</v>
          </cell>
          <cell r="I2793" t="str">
            <v>P</v>
          </cell>
        </row>
        <row r="2794">
          <cell r="A2794" t="str">
            <v>JOTY i CZASOWE</v>
          </cell>
          <cell r="B2794" t="str">
            <v>XXTR</v>
          </cell>
          <cell r="C2794" t="str">
            <v>N</v>
          </cell>
          <cell r="D2794">
            <v>120.7</v>
          </cell>
          <cell r="E2794" t="str">
            <v>SKL_PRZYPIS_WYK</v>
          </cell>
          <cell r="F2794" t="str">
            <v>WYK_POP</v>
          </cell>
          <cell r="G2794" t="str">
            <v>01</v>
          </cell>
          <cell r="H2794" t="str">
            <v>PION</v>
          </cell>
          <cell r="I2794" t="str">
            <v>P</v>
          </cell>
        </row>
        <row r="2795">
          <cell r="A2795" t="str">
            <v>JOTY i CZASOWE</v>
          </cell>
          <cell r="B2795" t="str">
            <v>XXTR</v>
          </cell>
          <cell r="C2795" t="str">
            <v>N</v>
          </cell>
          <cell r="D2795">
            <v>1001.3</v>
          </cell>
          <cell r="E2795" t="str">
            <v>SKL_PRZYPIS_WYK</v>
          </cell>
          <cell r="F2795" t="str">
            <v>WYK_POP</v>
          </cell>
          <cell r="G2795" t="str">
            <v>01</v>
          </cell>
          <cell r="H2795" t="str">
            <v>PKK</v>
          </cell>
          <cell r="I2795" t="str">
            <v>P</v>
          </cell>
        </row>
        <row r="2796">
          <cell r="A2796" t="str">
            <v>JOTY i CZASOWE</v>
          </cell>
          <cell r="B2796" t="str">
            <v>XXTR</v>
          </cell>
          <cell r="C2796" t="str">
            <v>N</v>
          </cell>
          <cell r="D2796">
            <v>4172.1</v>
          </cell>
          <cell r="E2796" t="str">
            <v>SKL_PRZYPIS_WYK</v>
          </cell>
          <cell r="F2796" t="str">
            <v>WYK_POP</v>
          </cell>
          <cell r="G2796" t="str">
            <v>01</v>
          </cell>
          <cell r="H2796" t="str">
            <v>POU</v>
          </cell>
          <cell r="I2796" t="str">
            <v>P</v>
          </cell>
        </row>
        <row r="2797">
          <cell r="A2797" t="str">
            <v>JOTY i CZASOWE</v>
          </cell>
          <cell r="B2797" t="str">
            <v>XXTR</v>
          </cell>
          <cell r="C2797" t="str">
            <v>N</v>
          </cell>
          <cell r="D2797">
            <v>31270.82</v>
          </cell>
          <cell r="E2797" t="str">
            <v>SKL_PRZYPIS_WYK</v>
          </cell>
          <cell r="F2797" t="str">
            <v>WYK_POP</v>
          </cell>
          <cell r="G2797" t="str">
            <v>01</v>
          </cell>
          <cell r="H2797" t="str">
            <v>PSA</v>
          </cell>
          <cell r="I2797" t="str">
            <v>P</v>
          </cell>
        </row>
        <row r="2798">
          <cell r="A2798" t="str">
            <v>JOTY i CZASOWE</v>
          </cell>
          <cell r="B2798" t="str">
            <v>XXTR</v>
          </cell>
          <cell r="C2798" t="str">
            <v>P</v>
          </cell>
          <cell r="D2798">
            <v>249106.57</v>
          </cell>
          <cell r="E2798" t="str">
            <v>SKL_PRZYPIS_WYK</v>
          </cell>
          <cell r="F2798" t="str">
            <v>WYK_POP</v>
          </cell>
          <cell r="G2798" t="str">
            <v>01</v>
          </cell>
          <cell r="H2798" t="str">
            <v>PSA</v>
          </cell>
          <cell r="I2798" t="str">
            <v>P</v>
          </cell>
        </row>
        <row r="2799">
          <cell r="A2799" t="str">
            <v>JOTY i CZASOWE</v>
          </cell>
          <cell r="B2799" t="str">
            <v>XXTR</v>
          </cell>
          <cell r="C2799" t="str">
            <v>N</v>
          </cell>
          <cell r="D2799">
            <v>120.7</v>
          </cell>
          <cell r="E2799" t="str">
            <v>SKL_PRZYPIS_WYK</v>
          </cell>
          <cell r="F2799" t="str">
            <v>WYK_POP</v>
          </cell>
          <cell r="G2799" t="str">
            <v>02</v>
          </cell>
          <cell r="H2799" t="str">
            <v>PION</v>
          </cell>
          <cell r="I2799" t="str">
            <v>P</v>
          </cell>
        </row>
        <row r="2800">
          <cell r="A2800" t="str">
            <v>JOTY i CZASOWE</v>
          </cell>
          <cell r="B2800" t="str">
            <v>XXTR</v>
          </cell>
          <cell r="C2800" t="str">
            <v>N</v>
          </cell>
          <cell r="D2800">
            <v>2408.6</v>
          </cell>
          <cell r="E2800" t="str">
            <v>SKL_PRZYPIS_WYK</v>
          </cell>
          <cell r="F2800" t="str">
            <v>WYK_POP</v>
          </cell>
          <cell r="G2800" t="str">
            <v>02</v>
          </cell>
          <cell r="H2800" t="str">
            <v>PKK</v>
          </cell>
          <cell r="I2800" t="str">
            <v>P</v>
          </cell>
        </row>
        <row r="2801">
          <cell r="A2801" t="str">
            <v>JOTY i CZASOWE</v>
          </cell>
          <cell r="B2801" t="str">
            <v>XXTR</v>
          </cell>
          <cell r="C2801" t="str">
            <v>N</v>
          </cell>
          <cell r="D2801">
            <v>18164.7</v>
          </cell>
          <cell r="E2801" t="str">
            <v>SKL_PRZYPIS_WYK</v>
          </cell>
          <cell r="F2801" t="str">
            <v>WYK_POP</v>
          </cell>
          <cell r="G2801" t="str">
            <v>02</v>
          </cell>
          <cell r="H2801" t="str">
            <v>POU</v>
          </cell>
          <cell r="I2801" t="str">
            <v>P</v>
          </cell>
        </row>
        <row r="2802">
          <cell r="A2802" t="str">
            <v>JOTY i CZASOWE</v>
          </cell>
          <cell r="B2802" t="str">
            <v>XXTR</v>
          </cell>
          <cell r="C2802" t="str">
            <v>N</v>
          </cell>
          <cell r="D2802">
            <v>114961.32</v>
          </cell>
          <cell r="E2802" t="str">
            <v>SKL_PRZYPIS_WYK</v>
          </cell>
          <cell r="F2802" t="str">
            <v>WYK_POP</v>
          </cell>
          <cell r="G2802" t="str">
            <v>02</v>
          </cell>
          <cell r="H2802" t="str">
            <v>PSA</v>
          </cell>
          <cell r="I2802" t="str">
            <v>P</v>
          </cell>
        </row>
        <row r="2803">
          <cell r="A2803" t="str">
            <v>JOTY i CZASOWE</v>
          </cell>
          <cell r="B2803" t="str">
            <v>XXTR</v>
          </cell>
          <cell r="C2803" t="str">
            <v>P</v>
          </cell>
          <cell r="D2803">
            <v>493460.92</v>
          </cell>
          <cell r="E2803" t="str">
            <v>SKL_PRZYPIS_WYK</v>
          </cell>
          <cell r="F2803" t="str">
            <v>WYK_POP</v>
          </cell>
          <cell r="G2803" t="str">
            <v>02</v>
          </cell>
          <cell r="H2803" t="str">
            <v>PSA</v>
          </cell>
          <cell r="I2803" t="str">
            <v>P</v>
          </cell>
        </row>
        <row r="2804">
          <cell r="A2804" t="str">
            <v>JOTY i CZASOWE</v>
          </cell>
          <cell r="B2804" t="str">
            <v>XXTR</v>
          </cell>
          <cell r="C2804" t="str">
            <v>N</v>
          </cell>
          <cell r="D2804">
            <v>369.8</v>
          </cell>
          <cell r="E2804" t="str">
            <v>SKL_PRZYPIS_WYK</v>
          </cell>
          <cell r="F2804" t="str">
            <v>WYK_POP</v>
          </cell>
          <cell r="G2804" t="str">
            <v>03</v>
          </cell>
          <cell r="H2804" t="str">
            <v>PION</v>
          </cell>
          <cell r="I2804" t="str">
            <v>P</v>
          </cell>
        </row>
        <row r="2805">
          <cell r="A2805" t="str">
            <v>JOTY i CZASOWE</v>
          </cell>
          <cell r="B2805" t="str">
            <v>XXTR</v>
          </cell>
          <cell r="C2805" t="str">
            <v>N</v>
          </cell>
          <cell r="D2805">
            <v>4564.4</v>
          </cell>
          <cell r="E2805" t="str">
            <v>SKL_PRZYPIS_WYK</v>
          </cell>
          <cell r="F2805" t="str">
            <v>WYK_POP</v>
          </cell>
          <cell r="G2805" t="str">
            <v>03</v>
          </cell>
          <cell r="H2805" t="str">
            <v>PKK</v>
          </cell>
          <cell r="I2805" t="str">
            <v>P</v>
          </cell>
        </row>
        <row r="2806">
          <cell r="A2806" t="str">
            <v>JOTY i CZASOWE</v>
          </cell>
          <cell r="B2806" t="str">
            <v>XXTR</v>
          </cell>
          <cell r="C2806" t="str">
            <v>N</v>
          </cell>
          <cell r="D2806">
            <v>30845.3</v>
          </cell>
          <cell r="E2806" t="str">
            <v>SKL_PRZYPIS_WYK</v>
          </cell>
          <cell r="F2806" t="str">
            <v>WYK_POP</v>
          </cell>
          <cell r="G2806" t="str">
            <v>03</v>
          </cell>
          <cell r="H2806" t="str">
            <v>POU</v>
          </cell>
          <cell r="I2806" t="str">
            <v>P</v>
          </cell>
        </row>
        <row r="2807">
          <cell r="A2807" t="str">
            <v>JOTY i CZASOWE</v>
          </cell>
          <cell r="B2807" t="str">
            <v>XXTR</v>
          </cell>
          <cell r="C2807" t="str">
            <v>N</v>
          </cell>
          <cell r="D2807">
            <v>200402.34</v>
          </cell>
          <cell r="E2807" t="str">
            <v>SKL_PRZYPIS_WYK</v>
          </cell>
          <cell r="F2807" t="str">
            <v>WYK_POP</v>
          </cell>
          <cell r="G2807" t="str">
            <v>03</v>
          </cell>
          <cell r="H2807" t="str">
            <v>PSA</v>
          </cell>
          <cell r="I2807" t="str">
            <v>P</v>
          </cell>
        </row>
        <row r="2808">
          <cell r="A2808" t="str">
            <v>JOTY i CZASOWE</v>
          </cell>
          <cell r="B2808" t="str">
            <v>XXTR</v>
          </cell>
          <cell r="C2808" t="str">
            <v>P</v>
          </cell>
          <cell r="D2808">
            <v>747424.79</v>
          </cell>
          <cell r="E2808" t="str">
            <v>SKL_PRZYPIS_WYK</v>
          </cell>
          <cell r="F2808" t="str">
            <v>WYK_POP</v>
          </cell>
          <cell r="G2808" t="str">
            <v>03</v>
          </cell>
          <cell r="H2808" t="str">
            <v>PSA</v>
          </cell>
          <cell r="I2808" t="str">
            <v>P</v>
          </cell>
        </row>
        <row r="2809">
          <cell r="A2809" t="str">
            <v>JOTY i CZASOWE</v>
          </cell>
          <cell r="B2809" t="str">
            <v>XXTR</v>
          </cell>
          <cell r="C2809" t="str">
            <v>N</v>
          </cell>
          <cell r="D2809">
            <v>2745.2</v>
          </cell>
          <cell r="E2809" t="str">
            <v>SKL_PRZYPIS_WYK</v>
          </cell>
          <cell r="F2809" t="str">
            <v>WYK_POP</v>
          </cell>
          <cell r="G2809" t="str">
            <v>04</v>
          </cell>
          <cell r="H2809" t="str">
            <v>PION</v>
          </cell>
          <cell r="I2809" t="str">
            <v>P</v>
          </cell>
        </row>
        <row r="2810">
          <cell r="A2810" t="str">
            <v>JOTY i CZASOWE</v>
          </cell>
          <cell r="B2810" t="str">
            <v>XXTR</v>
          </cell>
          <cell r="C2810" t="str">
            <v>N</v>
          </cell>
          <cell r="D2810">
            <v>14088.7</v>
          </cell>
          <cell r="E2810" t="str">
            <v>SKL_PRZYPIS_WYK</v>
          </cell>
          <cell r="F2810" t="str">
            <v>WYK_POP</v>
          </cell>
          <cell r="G2810" t="str">
            <v>04</v>
          </cell>
          <cell r="H2810" t="str">
            <v>PKK</v>
          </cell>
          <cell r="I2810" t="str">
            <v>P</v>
          </cell>
        </row>
        <row r="2811">
          <cell r="A2811" t="str">
            <v>JOTY i CZASOWE</v>
          </cell>
          <cell r="B2811" t="str">
            <v>XXTR</v>
          </cell>
          <cell r="C2811" t="str">
            <v>N</v>
          </cell>
          <cell r="D2811">
            <v>49213.72</v>
          </cell>
          <cell r="E2811" t="str">
            <v>SKL_PRZYPIS_WYK</v>
          </cell>
          <cell r="F2811" t="str">
            <v>WYK_POP</v>
          </cell>
          <cell r="G2811" t="str">
            <v>04</v>
          </cell>
          <cell r="H2811" t="str">
            <v>POU</v>
          </cell>
          <cell r="I2811" t="str">
            <v>P</v>
          </cell>
        </row>
        <row r="2812">
          <cell r="A2812" t="str">
            <v>JOTY i CZASOWE</v>
          </cell>
          <cell r="B2812" t="str">
            <v>XXTR</v>
          </cell>
          <cell r="C2812" t="str">
            <v>N</v>
          </cell>
          <cell r="D2812">
            <v>367564.45</v>
          </cell>
          <cell r="E2812" t="str">
            <v>SKL_PRZYPIS_WYK</v>
          </cell>
          <cell r="F2812" t="str">
            <v>WYK_POP</v>
          </cell>
          <cell r="G2812" t="str">
            <v>04</v>
          </cell>
          <cell r="H2812" t="str">
            <v>PSA</v>
          </cell>
          <cell r="I2812" t="str">
            <v>P</v>
          </cell>
        </row>
        <row r="2813">
          <cell r="A2813" t="str">
            <v>JOTY i CZASOWE</v>
          </cell>
          <cell r="B2813" t="str">
            <v>XXTR</v>
          </cell>
          <cell r="C2813" t="str">
            <v>P</v>
          </cell>
          <cell r="D2813">
            <v>1025935.44</v>
          </cell>
          <cell r="E2813" t="str">
            <v>SKL_PRZYPIS_WYK</v>
          </cell>
          <cell r="F2813" t="str">
            <v>WYK_POP</v>
          </cell>
          <cell r="G2813" t="str">
            <v>04</v>
          </cell>
          <cell r="H2813" t="str">
            <v>PSA</v>
          </cell>
          <cell r="I2813" t="str">
            <v>P</v>
          </cell>
        </row>
        <row r="2814">
          <cell r="A2814" t="str">
            <v>JOTY i CZASOWE</v>
          </cell>
          <cell r="B2814" t="str">
            <v>XXTR</v>
          </cell>
          <cell r="C2814" t="str">
            <v>N</v>
          </cell>
          <cell r="D2814">
            <v>3160.4</v>
          </cell>
          <cell r="E2814" t="str">
            <v>SKL_PRZYPIS_WYK</v>
          </cell>
          <cell r="F2814" t="str">
            <v>WYK_POP</v>
          </cell>
          <cell r="G2814" t="str">
            <v>05</v>
          </cell>
          <cell r="H2814" t="str">
            <v>PION</v>
          </cell>
          <cell r="I2814" t="str">
            <v>P</v>
          </cell>
        </row>
        <row r="2815">
          <cell r="A2815" t="str">
            <v>JOTY i CZASOWE</v>
          </cell>
          <cell r="B2815" t="str">
            <v>XXTR</v>
          </cell>
          <cell r="C2815" t="str">
            <v>N</v>
          </cell>
          <cell r="D2815">
            <v>18307.2</v>
          </cell>
          <cell r="E2815" t="str">
            <v>SKL_PRZYPIS_WYK</v>
          </cell>
          <cell r="F2815" t="str">
            <v>WYK_POP</v>
          </cell>
          <cell r="G2815" t="str">
            <v>05</v>
          </cell>
          <cell r="H2815" t="str">
            <v>PKK</v>
          </cell>
          <cell r="I2815" t="str">
            <v>P</v>
          </cell>
        </row>
        <row r="2816">
          <cell r="A2816" t="str">
            <v>JOTY i CZASOWE</v>
          </cell>
          <cell r="B2816" t="str">
            <v>XXTR</v>
          </cell>
          <cell r="C2816" t="str">
            <v>N</v>
          </cell>
          <cell r="D2816">
            <v>71982.16</v>
          </cell>
          <cell r="E2816" t="str">
            <v>SKL_PRZYPIS_WYK</v>
          </cell>
          <cell r="F2816" t="str">
            <v>WYK_POP</v>
          </cell>
          <cell r="G2816" t="str">
            <v>05</v>
          </cell>
          <cell r="H2816" t="str">
            <v>POU</v>
          </cell>
          <cell r="I2816" t="str">
            <v>P</v>
          </cell>
        </row>
        <row r="2817">
          <cell r="A2817" t="str">
            <v>JOTY i CZASOWE</v>
          </cell>
          <cell r="B2817" t="str">
            <v>XXTR</v>
          </cell>
          <cell r="C2817" t="str">
            <v>N</v>
          </cell>
          <cell r="D2817">
            <v>525737.79</v>
          </cell>
          <cell r="E2817" t="str">
            <v>SKL_PRZYPIS_WYK</v>
          </cell>
          <cell r="F2817" t="str">
            <v>WYK_POP</v>
          </cell>
          <cell r="G2817" t="str">
            <v>05</v>
          </cell>
          <cell r="H2817" t="str">
            <v>PSA</v>
          </cell>
          <cell r="I2817" t="str">
            <v>P</v>
          </cell>
        </row>
        <row r="2818">
          <cell r="A2818" t="str">
            <v>JOTY i CZASOWE</v>
          </cell>
          <cell r="B2818" t="str">
            <v>XXTR</v>
          </cell>
          <cell r="C2818" t="str">
            <v>P</v>
          </cell>
          <cell r="D2818">
            <v>1296349.14</v>
          </cell>
          <cell r="E2818" t="str">
            <v>SKL_PRZYPIS_WYK</v>
          </cell>
          <cell r="F2818" t="str">
            <v>WYK_POP</v>
          </cell>
          <cell r="G2818" t="str">
            <v>05</v>
          </cell>
          <cell r="H2818" t="str">
            <v>PSA</v>
          </cell>
          <cell r="I2818" t="str">
            <v>P</v>
          </cell>
        </row>
        <row r="2819">
          <cell r="A2819" t="str">
            <v>JOTY i CZASOWE</v>
          </cell>
          <cell r="B2819" t="str">
            <v>XXTR</v>
          </cell>
          <cell r="C2819" t="str">
            <v>N</v>
          </cell>
          <cell r="D2819">
            <v>3225.7</v>
          </cell>
          <cell r="E2819" t="str">
            <v>SKL_PRZYPIS_WYK</v>
          </cell>
          <cell r="F2819" t="str">
            <v>WYK_POP</v>
          </cell>
          <cell r="G2819" t="str">
            <v>06</v>
          </cell>
          <cell r="H2819" t="str">
            <v>PION</v>
          </cell>
          <cell r="I2819" t="str">
            <v>P</v>
          </cell>
        </row>
        <row r="2820">
          <cell r="A2820" t="str">
            <v>JOTY i CZASOWE</v>
          </cell>
          <cell r="B2820" t="str">
            <v>XXTR</v>
          </cell>
          <cell r="C2820" t="str">
            <v>N</v>
          </cell>
          <cell r="D2820">
            <v>22066.3</v>
          </cell>
          <cell r="E2820" t="str">
            <v>SKL_PRZYPIS_WYK</v>
          </cell>
          <cell r="F2820" t="str">
            <v>WYK_POP</v>
          </cell>
          <cell r="G2820" t="str">
            <v>06</v>
          </cell>
          <cell r="H2820" t="str">
            <v>PKK</v>
          </cell>
          <cell r="I2820" t="str">
            <v>P</v>
          </cell>
        </row>
        <row r="2821">
          <cell r="A2821" t="str">
            <v>JOTY i CZASOWE</v>
          </cell>
          <cell r="B2821" t="str">
            <v>XXTR</v>
          </cell>
          <cell r="C2821" t="str">
            <v>N</v>
          </cell>
          <cell r="D2821">
            <v>95563.56</v>
          </cell>
          <cell r="E2821" t="str">
            <v>SKL_PRZYPIS_WYK</v>
          </cell>
          <cell r="F2821" t="str">
            <v>WYK_POP</v>
          </cell>
          <cell r="G2821" t="str">
            <v>06</v>
          </cell>
          <cell r="H2821" t="str">
            <v>POU</v>
          </cell>
          <cell r="I2821" t="str">
            <v>P</v>
          </cell>
        </row>
        <row r="2822">
          <cell r="A2822" t="str">
            <v>JOTY i CZASOWE</v>
          </cell>
          <cell r="B2822" t="str">
            <v>XXTR</v>
          </cell>
          <cell r="C2822" t="str">
            <v>N</v>
          </cell>
          <cell r="D2822">
            <v>714577.79</v>
          </cell>
          <cell r="E2822" t="str">
            <v>SKL_PRZYPIS_WYK</v>
          </cell>
          <cell r="F2822" t="str">
            <v>WYK_POP</v>
          </cell>
          <cell r="G2822" t="str">
            <v>06</v>
          </cell>
          <cell r="H2822" t="str">
            <v>PSA</v>
          </cell>
          <cell r="I2822" t="str">
            <v>P</v>
          </cell>
        </row>
        <row r="2823">
          <cell r="A2823" t="str">
            <v>JOTY i CZASOWE</v>
          </cell>
          <cell r="B2823" t="str">
            <v>XXTR</v>
          </cell>
          <cell r="C2823" t="str">
            <v>P</v>
          </cell>
          <cell r="D2823">
            <v>1552746.75</v>
          </cell>
          <cell r="E2823" t="str">
            <v>SKL_PRZYPIS_WYK</v>
          </cell>
          <cell r="F2823" t="str">
            <v>WYK_POP</v>
          </cell>
          <cell r="G2823" t="str">
            <v>06</v>
          </cell>
          <cell r="H2823" t="str">
            <v>PSA</v>
          </cell>
          <cell r="I2823" t="str">
            <v>P</v>
          </cell>
        </row>
        <row r="2824">
          <cell r="A2824" t="str">
            <v>JOTY i CZASOWE</v>
          </cell>
          <cell r="B2824" t="str">
            <v>XXTR</v>
          </cell>
          <cell r="C2824" t="str">
            <v>N</v>
          </cell>
          <cell r="D2824">
            <v>4402.7</v>
          </cell>
          <cell r="E2824" t="str">
            <v>SKL_PRZYPIS_WYK</v>
          </cell>
          <cell r="F2824" t="str">
            <v>WYK_POP</v>
          </cell>
          <cell r="G2824" t="str">
            <v>07</v>
          </cell>
          <cell r="H2824" t="str">
            <v>PION</v>
          </cell>
          <cell r="I2824" t="str">
            <v>P</v>
          </cell>
        </row>
        <row r="2825">
          <cell r="A2825" t="str">
            <v>JOTY i CZASOWE</v>
          </cell>
          <cell r="B2825" t="str">
            <v>XXTR</v>
          </cell>
          <cell r="C2825" t="str">
            <v>N</v>
          </cell>
          <cell r="D2825">
            <v>27778.3</v>
          </cell>
          <cell r="E2825" t="str">
            <v>SKL_PRZYPIS_WYK</v>
          </cell>
          <cell r="F2825" t="str">
            <v>WYK_POP</v>
          </cell>
          <cell r="G2825" t="str">
            <v>07</v>
          </cell>
          <cell r="H2825" t="str">
            <v>PKK</v>
          </cell>
          <cell r="I2825" t="str">
            <v>P</v>
          </cell>
        </row>
        <row r="2826">
          <cell r="A2826" t="str">
            <v>JOTY i CZASOWE</v>
          </cell>
          <cell r="B2826" t="str">
            <v>XXTR</v>
          </cell>
          <cell r="C2826" t="str">
            <v>N</v>
          </cell>
          <cell r="D2826">
            <v>131375.77</v>
          </cell>
          <cell r="E2826" t="str">
            <v>SKL_PRZYPIS_WYK</v>
          </cell>
          <cell r="F2826" t="str">
            <v>WYK_POP</v>
          </cell>
          <cell r="G2826" t="str">
            <v>07</v>
          </cell>
          <cell r="H2826" t="str">
            <v>POU</v>
          </cell>
          <cell r="I2826" t="str">
            <v>P</v>
          </cell>
        </row>
        <row r="2827">
          <cell r="A2827" t="str">
            <v>JOTY i CZASOWE</v>
          </cell>
          <cell r="B2827" t="str">
            <v>XXTR</v>
          </cell>
          <cell r="C2827" t="str">
            <v>N</v>
          </cell>
          <cell r="D2827">
            <v>961491.89</v>
          </cell>
          <cell r="E2827" t="str">
            <v>SKL_PRZYPIS_WYK</v>
          </cell>
          <cell r="F2827" t="str">
            <v>WYK_POP</v>
          </cell>
          <cell r="G2827" t="str">
            <v>07</v>
          </cell>
          <cell r="H2827" t="str">
            <v>PSA</v>
          </cell>
          <cell r="I2827" t="str">
            <v>P</v>
          </cell>
        </row>
        <row r="2828">
          <cell r="A2828" t="str">
            <v>JOTY i CZASOWE</v>
          </cell>
          <cell r="B2828" t="str">
            <v>XXTR</v>
          </cell>
          <cell r="C2828" t="str">
            <v>P</v>
          </cell>
          <cell r="D2828">
            <v>1833299.57</v>
          </cell>
          <cell r="E2828" t="str">
            <v>SKL_PRZYPIS_WYK</v>
          </cell>
          <cell r="F2828" t="str">
            <v>WYK_POP</v>
          </cell>
          <cell r="G2828" t="str">
            <v>07</v>
          </cell>
          <cell r="H2828" t="str">
            <v>PSA</v>
          </cell>
          <cell r="I2828" t="str">
            <v>P</v>
          </cell>
        </row>
        <row r="2829">
          <cell r="A2829" t="str">
            <v>JOTY i CZASOWE</v>
          </cell>
          <cell r="B2829" t="str">
            <v>XXTR</v>
          </cell>
          <cell r="C2829" t="str">
            <v>N</v>
          </cell>
          <cell r="D2829">
            <v>6064.7</v>
          </cell>
          <cell r="E2829" t="str">
            <v>SKL_PRZYPIS_WYK</v>
          </cell>
          <cell r="F2829" t="str">
            <v>WYK_POP</v>
          </cell>
          <cell r="G2829" t="str">
            <v>08</v>
          </cell>
          <cell r="H2829" t="str">
            <v>PION</v>
          </cell>
          <cell r="I2829" t="str">
            <v>P</v>
          </cell>
        </row>
        <row r="2830">
          <cell r="A2830" t="str">
            <v>JOTY i CZASOWE</v>
          </cell>
          <cell r="B2830" t="str">
            <v>XXTR</v>
          </cell>
          <cell r="C2830" t="str">
            <v>N</v>
          </cell>
          <cell r="D2830">
            <v>34099.2</v>
          </cell>
          <cell r="E2830" t="str">
            <v>SKL_PRZYPIS_WYK</v>
          </cell>
          <cell r="F2830" t="str">
            <v>WYK_POP</v>
          </cell>
          <cell r="G2830" t="str">
            <v>08</v>
          </cell>
          <cell r="H2830" t="str">
            <v>PKK</v>
          </cell>
          <cell r="I2830" t="str">
            <v>P</v>
          </cell>
        </row>
        <row r="2831">
          <cell r="A2831" t="str">
            <v>JOTY i CZASOWE</v>
          </cell>
          <cell r="B2831" t="str">
            <v>XXTR</v>
          </cell>
          <cell r="C2831" t="str">
            <v>N</v>
          </cell>
          <cell r="D2831">
            <v>166030.17</v>
          </cell>
          <cell r="E2831" t="str">
            <v>SKL_PRZYPIS_WYK</v>
          </cell>
          <cell r="F2831" t="str">
            <v>WYK_POP</v>
          </cell>
          <cell r="G2831" t="str">
            <v>08</v>
          </cell>
          <cell r="H2831" t="str">
            <v>POU</v>
          </cell>
          <cell r="I2831" t="str">
            <v>P</v>
          </cell>
        </row>
        <row r="2832">
          <cell r="A2832" t="str">
            <v>JOTY i CZASOWE</v>
          </cell>
          <cell r="B2832" t="str">
            <v>XXTR</v>
          </cell>
          <cell r="C2832" t="str">
            <v>N</v>
          </cell>
          <cell r="D2832">
            <v>1159645.5</v>
          </cell>
          <cell r="E2832" t="str">
            <v>SKL_PRZYPIS_WYK</v>
          </cell>
          <cell r="F2832" t="str">
            <v>WYK_POP</v>
          </cell>
          <cell r="G2832" t="str">
            <v>08</v>
          </cell>
          <cell r="H2832" t="str">
            <v>PSA</v>
          </cell>
          <cell r="I2832" t="str">
            <v>P</v>
          </cell>
        </row>
        <row r="2833">
          <cell r="A2833" t="str">
            <v>JOTY i CZASOWE</v>
          </cell>
          <cell r="B2833" t="str">
            <v>XXTR</v>
          </cell>
          <cell r="C2833" t="str">
            <v>P</v>
          </cell>
          <cell r="D2833">
            <v>2070080.77</v>
          </cell>
          <cell r="E2833" t="str">
            <v>SKL_PRZYPIS_WYK</v>
          </cell>
          <cell r="F2833" t="str">
            <v>WYK_POP</v>
          </cell>
          <cell r="G2833" t="str">
            <v>08</v>
          </cell>
          <cell r="H2833" t="str">
            <v>PSA</v>
          </cell>
          <cell r="I2833" t="str">
            <v>P</v>
          </cell>
        </row>
        <row r="2834">
          <cell r="A2834" t="str">
            <v>JOTY i CZASOWE</v>
          </cell>
          <cell r="B2834" t="str">
            <v>XXTR</v>
          </cell>
          <cell r="C2834" t="str">
            <v>N</v>
          </cell>
          <cell r="D2834">
            <v>5658.7</v>
          </cell>
          <cell r="E2834" t="str">
            <v>SKL_PRZYPIS_WYK</v>
          </cell>
          <cell r="F2834" t="str">
            <v>WYK_POP</v>
          </cell>
          <cell r="G2834" t="str">
            <v>09</v>
          </cell>
          <cell r="H2834" t="str">
            <v>PION</v>
          </cell>
          <cell r="I2834" t="str">
            <v>P</v>
          </cell>
        </row>
        <row r="2835">
          <cell r="A2835" t="str">
            <v>JOTY i CZASOWE</v>
          </cell>
          <cell r="B2835" t="str">
            <v>XXTR</v>
          </cell>
          <cell r="C2835" t="str">
            <v>N</v>
          </cell>
          <cell r="D2835">
            <v>39423.5</v>
          </cell>
          <cell r="E2835" t="str">
            <v>SKL_PRZYPIS_WYK</v>
          </cell>
          <cell r="F2835" t="str">
            <v>WYK_POP</v>
          </cell>
          <cell r="G2835" t="str">
            <v>09</v>
          </cell>
          <cell r="H2835" t="str">
            <v>PKK</v>
          </cell>
          <cell r="I2835" t="str">
            <v>P</v>
          </cell>
        </row>
        <row r="2836">
          <cell r="A2836" t="str">
            <v>JOTY i CZASOWE</v>
          </cell>
          <cell r="B2836" t="str">
            <v>XXTR</v>
          </cell>
          <cell r="C2836" t="str">
            <v>N</v>
          </cell>
          <cell r="D2836">
            <v>205758.07</v>
          </cell>
          <cell r="E2836" t="str">
            <v>SKL_PRZYPIS_WYK</v>
          </cell>
          <cell r="F2836" t="str">
            <v>WYK_POP</v>
          </cell>
          <cell r="G2836" t="str">
            <v>09</v>
          </cell>
          <cell r="H2836" t="str">
            <v>POU</v>
          </cell>
          <cell r="I2836" t="str">
            <v>P</v>
          </cell>
        </row>
        <row r="2837">
          <cell r="A2837" t="str">
            <v>JOTY i CZASOWE</v>
          </cell>
          <cell r="B2837" t="str">
            <v>XXTR</v>
          </cell>
          <cell r="C2837" t="str">
            <v>N</v>
          </cell>
          <cell r="D2837">
            <v>1381846.27</v>
          </cell>
          <cell r="E2837" t="str">
            <v>SKL_PRZYPIS_WYK</v>
          </cell>
          <cell r="F2837" t="str">
            <v>WYK_POP</v>
          </cell>
          <cell r="G2837" t="str">
            <v>09</v>
          </cell>
          <cell r="H2837" t="str">
            <v>PSA</v>
          </cell>
          <cell r="I2837" t="str">
            <v>P</v>
          </cell>
        </row>
        <row r="2838">
          <cell r="A2838" t="str">
            <v>JOTY i CZASOWE</v>
          </cell>
          <cell r="B2838" t="str">
            <v>XXTR</v>
          </cell>
          <cell r="C2838" t="str">
            <v>P</v>
          </cell>
          <cell r="D2838">
            <v>2316726.95</v>
          </cell>
          <cell r="E2838" t="str">
            <v>SKL_PRZYPIS_WYK</v>
          </cell>
          <cell r="F2838" t="str">
            <v>WYK_POP</v>
          </cell>
          <cell r="G2838" t="str">
            <v>09</v>
          </cell>
          <cell r="H2838" t="str">
            <v>PSA</v>
          </cell>
          <cell r="I2838" t="str">
            <v>P</v>
          </cell>
        </row>
        <row r="2839">
          <cell r="A2839" t="str">
            <v>JOTY i CZASOWE</v>
          </cell>
          <cell r="B2839" t="str">
            <v>XXTR</v>
          </cell>
          <cell r="C2839" t="str">
            <v>N</v>
          </cell>
          <cell r="D2839">
            <v>43610</v>
          </cell>
          <cell r="E2839" t="str">
            <v>SKL_ROCZNA_WYK</v>
          </cell>
          <cell r="F2839" t="str">
            <v>PLAN</v>
          </cell>
          <cell r="G2839" t="str">
            <v>01</v>
          </cell>
          <cell r="H2839" t="str">
            <v>POU</v>
          </cell>
          <cell r="I2839" t="str">
            <v>P</v>
          </cell>
        </row>
        <row r="2840">
          <cell r="A2840" t="str">
            <v>JOTY i CZASOWE</v>
          </cell>
          <cell r="B2840" t="str">
            <v>XXTR</v>
          </cell>
          <cell r="C2840" t="str">
            <v>N</v>
          </cell>
          <cell r="D2840">
            <v>402399.2325714285</v>
          </cell>
          <cell r="E2840" t="str">
            <v>SKL_ROCZNA_WYK</v>
          </cell>
          <cell r="F2840" t="str">
            <v>PLAN</v>
          </cell>
          <cell r="G2840" t="str">
            <v>01</v>
          </cell>
          <cell r="H2840" t="str">
            <v>PSA</v>
          </cell>
          <cell r="I2840" t="str">
            <v>P</v>
          </cell>
        </row>
        <row r="2841">
          <cell r="A2841" t="str">
            <v>JOTY i CZASOWE</v>
          </cell>
          <cell r="B2841" t="str">
            <v>XXTR</v>
          </cell>
          <cell r="C2841" t="str">
            <v>P</v>
          </cell>
          <cell r="D2841">
            <v>3987586.738484256</v>
          </cell>
          <cell r="E2841" t="str">
            <v>SKL_ROCZNA_WYK</v>
          </cell>
          <cell r="F2841" t="str">
            <v>PLAN</v>
          </cell>
          <cell r="G2841" t="str">
            <v>01</v>
          </cell>
          <cell r="H2841" t="str">
            <v>PSA</v>
          </cell>
          <cell r="I2841" t="str">
            <v>P</v>
          </cell>
        </row>
        <row r="2842">
          <cell r="A2842" t="str">
            <v>JOTY i CZASOWE</v>
          </cell>
          <cell r="B2842" t="str">
            <v>XXTR</v>
          </cell>
          <cell r="C2842" t="str">
            <v>N</v>
          </cell>
          <cell r="D2842">
            <v>84574.8</v>
          </cell>
          <cell r="E2842" t="str">
            <v>SKL_ROCZNA_WYK</v>
          </cell>
          <cell r="F2842" t="str">
            <v>PLAN</v>
          </cell>
          <cell r="G2842" t="str">
            <v>02</v>
          </cell>
          <cell r="H2842" t="str">
            <v>POU</v>
          </cell>
          <cell r="I2842" t="str">
            <v>P</v>
          </cell>
        </row>
        <row r="2843">
          <cell r="A2843" t="str">
            <v>JOTY i CZASOWE</v>
          </cell>
          <cell r="B2843" t="str">
            <v>XXTR</v>
          </cell>
          <cell r="C2843" t="str">
            <v>N</v>
          </cell>
          <cell r="D2843">
            <v>986374.9913707165</v>
          </cell>
          <cell r="E2843" t="str">
            <v>SKL_ROCZNA_WYK</v>
          </cell>
          <cell r="F2843" t="str">
            <v>PLAN</v>
          </cell>
          <cell r="G2843" t="str">
            <v>02</v>
          </cell>
          <cell r="H2843" t="str">
            <v>PSA</v>
          </cell>
          <cell r="I2843" t="str">
            <v>P</v>
          </cell>
        </row>
        <row r="2844">
          <cell r="A2844" t="str">
            <v>JOTY i CZASOWE</v>
          </cell>
          <cell r="B2844" t="str">
            <v>XXTR</v>
          </cell>
          <cell r="C2844" t="str">
            <v>P</v>
          </cell>
          <cell r="D2844">
            <v>3900224.85082141</v>
          </cell>
          <cell r="E2844" t="str">
            <v>SKL_ROCZNA_WYK</v>
          </cell>
          <cell r="F2844" t="str">
            <v>PLAN</v>
          </cell>
          <cell r="G2844" t="str">
            <v>02</v>
          </cell>
          <cell r="H2844" t="str">
            <v>PSA</v>
          </cell>
          <cell r="I2844" t="str">
            <v>P</v>
          </cell>
        </row>
        <row r="2845">
          <cell r="A2845" t="str">
            <v>JOTY i CZASOWE</v>
          </cell>
          <cell r="B2845" t="str">
            <v>XXTR</v>
          </cell>
          <cell r="C2845" t="str">
            <v>N</v>
          </cell>
          <cell r="D2845">
            <v>127436.2</v>
          </cell>
          <cell r="E2845" t="str">
            <v>SKL_ROCZNA_WYK</v>
          </cell>
          <cell r="F2845" t="str">
            <v>PLAN</v>
          </cell>
          <cell r="G2845" t="str">
            <v>03</v>
          </cell>
          <cell r="H2845" t="str">
            <v>POU</v>
          </cell>
          <cell r="I2845" t="str">
            <v>P</v>
          </cell>
        </row>
        <row r="2846">
          <cell r="A2846" t="str">
            <v>JOTY i CZASOWE</v>
          </cell>
          <cell r="B2846" t="str">
            <v>XXTR</v>
          </cell>
          <cell r="C2846" t="str">
            <v>N</v>
          </cell>
          <cell r="D2846">
            <v>1604832.3724188958</v>
          </cell>
          <cell r="E2846" t="str">
            <v>SKL_ROCZNA_WYK</v>
          </cell>
          <cell r="F2846" t="str">
            <v>PLAN</v>
          </cell>
          <cell r="G2846" t="str">
            <v>03</v>
          </cell>
          <cell r="H2846" t="str">
            <v>PSA</v>
          </cell>
          <cell r="I2846" t="str">
            <v>P</v>
          </cell>
        </row>
        <row r="2847">
          <cell r="A2847" t="str">
            <v>JOTY i CZASOWE</v>
          </cell>
          <cell r="B2847" t="str">
            <v>XXTR</v>
          </cell>
          <cell r="C2847" t="str">
            <v>P</v>
          </cell>
          <cell r="D2847">
            <v>3852924.081476754</v>
          </cell>
          <cell r="E2847" t="str">
            <v>SKL_ROCZNA_WYK</v>
          </cell>
          <cell r="F2847" t="str">
            <v>PLAN</v>
          </cell>
          <cell r="G2847" t="str">
            <v>03</v>
          </cell>
          <cell r="H2847" t="str">
            <v>PSA</v>
          </cell>
          <cell r="I2847" t="str">
            <v>P</v>
          </cell>
        </row>
        <row r="2848">
          <cell r="A2848" t="str">
            <v>JOTY i CZASOWE</v>
          </cell>
          <cell r="B2848" t="str">
            <v>XXTR</v>
          </cell>
          <cell r="C2848" t="str">
            <v>N</v>
          </cell>
          <cell r="D2848">
            <v>169022.68</v>
          </cell>
          <cell r="E2848" t="str">
            <v>SKL_ROCZNA_WYK</v>
          </cell>
          <cell r="F2848" t="str">
            <v>PLAN</v>
          </cell>
          <cell r="G2848" t="str">
            <v>04</v>
          </cell>
          <cell r="H2848" t="str">
            <v>POU</v>
          </cell>
          <cell r="I2848" t="str">
            <v>P</v>
          </cell>
        </row>
        <row r="2849">
          <cell r="A2849" t="str">
            <v>JOTY i CZASOWE</v>
          </cell>
          <cell r="B2849" t="str">
            <v>XXTR</v>
          </cell>
          <cell r="C2849" t="str">
            <v>N</v>
          </cell>
          <cell r="D2849">
            <v>2268232.7231102125</v>
          </cell>
          <cell r="E2849" t="str">
            <v>SKL_ROCZNA_WYK</v>
          </cell>
          <cell r="F2849" t="str">
            <v>PLAN</v>
          </cell>
          <cell r="G2849" t="str">
            <v>04</v>
          </cell>
          <cell r="H2849" t="str">
            <v>PSA</v>
          </cell>
          <cell r="I2849" t="str">
            <v>P</v>
          </cell>
        </row>
        <row r="2850">
          <cell r="A2850" t="str">
            <v>JOTY i CZASOWE</v>
          </cell>
          <cell r="B2850" t="str">
            <v>XXTR</v>
          </cell>
          <cell r="C2850" t="str">
            <v>P</v>
          </cell>
          <cell r="D2850">
            <v>3817241.2347169593</v>
          </cell>
          <cell r="E2850" t="str">
            <v>SKL_ROCZNA_WYK</v>
          </cell>
          <cell r="F2850" t="str">
            <v>PLAN</v>
          </cell>
          <cell r="G2850" t="str">
            <v>04</v>
          </cell>
          <cell r="H2850" t="str">
            <v>PSA</v>
          </cell>
          <cell r="I2850" t="str">
            <v>P</v>
          </cell>
        </row>
        <row r="2851">
          <cell r="A2851" t="str">
            <v>JOTY i CZASOWE</v>
          </cell>
          <cell r="B2851" t="str">
            <v>XXTR</v>
          </cell>
          <cell r="C2851" t="str">
            <v>N</v>
          </cell>
          <cell r="D2851">
            <v>210865</v>
          </cell>
          <cell r="E2851" t="str">
            <v>SKL_ROCZNA_WYK</v>
          </cell>
          <cell r="F2851" t="str">
            <v>PLAN</v>
          </cell>
          <cell r="G2851" t="str">
            <v>05</v>
          </cell>
          <cell r="H2851" t="str">
            <v>POU</v>
          </cell>
          <cell r="I2851" t="str">
            <v>P</v>
          </cell>
        </row>
        <row r="2852">
          <cell r="A2852" t="str">
            <v>JOTY i CZASOWE</v>
          </cell>
          <cell r="B2852" t="str">
            <v>XXTR</v>
          </cell>
          <cell r="C2852" t="str">
            <v>N</v>
          </cell>
          <cell r="D2852">
            <v>2934291.501299676</v>
          </cell>
          <cell r="E2852" t="str">
            <v>SKL_ROCZNA_WYK</v>
          </cell>
          <cell r="F2852" t="str">
            <v>PLAN</v>
          </cell>
          <cell r="G2852" t="str">
            <v>05</v>
          </cell>
          <cell r="H2852" t="str">
            <v>PSA</v>
          </cell>
          <cell r="I2852" t="str">
            <v>P</v>
          </cell>
        </row>
        <row r="2853">
          <cell r="A2853" t="str">
            <v>JOTY i CZASOWE</v>
          </cell>
          <cell r="B2853" t="str">
            <v>XXTR</v>
          </cell>
          <cell r="C2853" t="str">
            <v>P</v>
          </cell>
          <cell r="D2853">
            <v>3796560.304633451</v>
          </cell>
          <cell r="E2853" t="str">
            <v>SKL_ROCZNA_WYK</v>
          </cell>
          <cell r="F2853" t="str">
            <v>PLAN</v>
          </cell>
          <cell r="G2853" t="str">
            <v>05</v>
          </cell>
          <cell r="H2853" t="str">
            <v>PSA</v>
          </cell>
          <cell r="I2853" t="str">
            <v>P</v>
          </cell>
        </row>
        <row r="2854">
          <cell r="A2854" t="str">
            <v>JOTY i CZASOWE</v>
          </cell>
          <cell r="B2854" t="str">
            <v>XXTR</v>
          </cell>
          <cell r="C2854" t="str">
            <v>N</v>
          </cell>
          <cell r="D2854">
            <v>262682.76</v>
          </cell>
          <cell r="E2854" t="str">
            <v>SKL_ROCZNA_WYK</v>
          </cell>
          <cell r="F2854" t="str">
            <v>PLAN</v>
          </cell>
          <cell r="G2854" t="str">
            <v>06</v>
          </cell>
          <cell r="H2854" t="str">
            <v>POU</v>
          </cell>
          <cell r="I2854" t="str">
            <v>P</v>
          </cell>
        </row>
        <row r="2855">
          <cell r="A2855" t="str">
            <v>JOTY i CZASOWE</v>
          </cell>
          <cell r="B2855" t="str">
            <v>XXTR</v>
          </cell>
          <cell r="C2855" t="str">
            <v>N</v>
          </cell>
          <cell r="D2855">
            <v>3595512.5361561463</v>
          </cell>
          <cell r="E2855" t="str">
            <v>SKL_ROCZNA_WYK</v>
          </cell>
          <cell r="F2855" t="str">
            <v>PLAN</v>
          </cell>
          <cell r="G2855" t="str">
            <v>06</v>
          </cell>
          <cell r="H2855" t="str">
            <v>PSA</v>
          </cell>
          <cell r="I2855" t="str">
            <v>P</v>
          </cell>
        </row>
        <row r="2856">
          <cell r="A2856" t="str">
            <v>JOTY i CZASOWE</v>
          </cell>
          <cell r="B2856" t="str">
            <v>XXTR</v>
          </cell>
          <cell r="C2856" t="str">
            <v>P</v>
          </cell>
          <cell r="D2856">
            <v>3776811.541660132</v>
          </cell>
          <cell r="E2856" t="str">
            <v>SKL_ROCZNA_WYK</v>
          </cell>
          <cell r="F2856" t="str">
            <v>PLAN</v>
          </cell>
          <cell r="G2856" t="str">
            <v>06</v>
          </cell>
          <cell r="H2856" t="str">
            <v>PSA</v>
          </cell>
          <cell r="I2856" t="str">
            <v>P</v>
          </cell>
        </row>
        <row r="2857">
          <cell r="A2857" t="str">
            <v>JOTY i CZASOWE</v>
          </cell>
          <cell r="B2857" t="str">
            <v>XXTR</v>
          </cell>
          <cell r="C2857" t="str">
            <v>N</v>
          </cell>
          <cell r="D2857">
            <v>309518.28</v>
          </cell>
          <cell r="E2857" t="str">
            <v>SKL_ROCZNA_WYK</v>
          </cell>
          <cell r="F2857" t="str">
            <v>PLAN</v>
          </cell>
          <cell r="G2857" t="str">
            <v>07</v>
          </cell>
          <cell r="H2857" t="str">
            <v>POU</v>
          </cell>
          <cell r="I2857" t="str">
            <v>P</v>
          </cell>
        </row>
        <row r="2858">
          <cell r="A2858" t="str">
            <v>JOTY i CZASOWE</v>
          </cell>
          <cell r="B2858" t="str">
            <v>XXTR</v>
          </cell>
          <cell r="C2858" t="str">
            <v>N</v>
          </cell>
          <cell r="D2858">
            <v>4246697.7199062565</v>
          </cell>
          <cell r="E2858" t="str">
            <v>SKL_ROCZNA_WYK</v>
          </cell>
          <cell r="F2858" t="str">
            <v>PLAN</v>
          </cell>
          <cell r="G2858" t="str">
            <v>07</v>
          </cell>
          <cell r="H2858" t="str">
            <v>PSA</v>
          </cell>
          <cell r="I2858" t="str">
            <v>P</v>
          </cell>
        </row>
        <row r="2859">
          <cell r="A2859" t="str">
            <v>JOTY i CZASOWE</v>
          </cell>
          <cell r="B2859" t="str">
            <v>XXTR</v>
          </cell>
          <cell r="C2859" t="str">
            <v>P</v>
          </cell>
          <cell r="D2859">
            <v>3737463.464796259</v>
          </cell>
          <cell r="E2859" t="str">
            <v>SKL_ROCZNA_WYK</v>
          </cell>
          <cell r="F2859" t="str">
            <v>PLAN</v>
          </cell>
          <cell r="G2859" t="str">
            <v>07</v>
          </cell>
          <cell r="H2859" t="str">
            <v>PSA</v>
          </cell>
          <cell r="I2859" t="str">
            <v>P</v>
          </cell>
        </row>
        <row r="2860">
          <cell r="A2860" t="str">
            <v>JOTY i CZASOWE</v>
          </cell>
          <cell r="B2860" t="str">
            <v>XXTR</v>
          </cell>
          <cell r="C2860" t="str">
            <v>N</v>
          </cell>
          <cell r="D2860">
            <v>347313.8</v>
          </cell>
          <cell r="E2860" t="str">
            <v>SKL_ROCZNA_WYK</v>
          </cell>
          <cell r="F2860" t="str">
            <v>PLAN</v>
          </cell>
          <cell r="G2860" t="str">
            <v>08</v>
          </cell>
          <cell r="H2860" t="str">
            <v>POU</v>
          </cell>
          <cell r="I2860" t="str">
            <v>P</v>
          </cell>
        </row>
        <row r="2861">
          <cell r="A2861" t="str">
            <v>JOTY i CZASOWE</v>
          </cell>
          <cell r="B2861" t="str">
            <v>XXTR</v>
          </cell>
          <cell r="C2861" t="str">
            <v>N</v>
          </cell>
          <cell r="D2861">
            <v>4894330.2240062775</v>
          </cell>
          <cell r="E2861" t="str">
            <v>SKL_ROCZNA_WYK</v>
          </cell>
          <cell r="F2861" t="str">
            <v>PLAN</v>
          </cell>
          <cell r="G2861" t="str">
            <v>08</v>
          </cell>
          <cell r="H2861" t="str">
            <v>PSA</v>
          </cell>
          <cell r="I2861" t="str">
            <v>P</v>
          </cell>
        </row>
        <row r="2862">
          <cell r="A2862" t="str">
            <v>JOTY i CZASOWE</v>
          </cell>
          <cell r="B2862" t="str">
            <v>XXTR</v>
          </cell>
          <cell r="C2862" t="str">
            <v>P</v>
          </cell>
          <cell r="D2862">
            <v>3709749.181803353</v>
          </cell>
          <cell r="E2862" t="str">
            <v>SKL_ROCZNA_WYK</v>
          </cell>
          <cell r="F2862" t="str">
            <v>PLAN</v>
          </cell>
          <cell r="G2862" t="str">
            <v>08</v>
          </cell>
          <cell r="H2862" t="str">
            <v>PSA</v>
          </cell>
          <cell r="I2862" t="str">
            <v>P</v>
          </cell>
        </row>
        <row r="2863">
          <cell r="A2863" t="str">
            <v>JOTY i CZASOWE</v>
          </cell>
          <cell r="B2863" t="str">
            <v>XXTR</v>
          </cell>
          <cell r="C2863" t="str">
            <v>N</v>
          </cell>
          <cell r="D2863">
            <v>399245.24</v>
          </cell>
          <cell r="E2863" t="str">
            <v>SKL_ROCZNA_WYK</v>
          </cell>
          <cell r="F2863" t="str">
            <v>PLAN</v>
          </cell>
          <cell r="G2863" t="str">
            <v>09</v>
          </cell>
          <cell r="H2863" t="str">
            <v>POU</v>
          </cell>
          <cell r="I2863" t="str">
            <v>P</v>
          </cell>
        </row>
        <row r="2864">
          <cell r="A2864" t="str">
            <v>JOTY i CZASOWE</v>
          </cell>
          <cell r="B2864" t="str">
            <v>XXTR</v>
          </cell>
          <cell r="C2864" t="str">
            <v>N</v>
          </cell>
          <cell r="D2864">
            <v>5572866.232048286</v>
          </cell>
          <cell r="E2864" t="str">
            <v>SKL_ROCZNA_WYK</v>
          </cell>
          <cell r="F2864" t="str">
            <v>PLAN</v>
          </cell>
          <cell r="G2864" t="str">
            <v>09</v>
          </cell>
          <cell r="H2864" t="str">
            <v>PSA</v>
          </cell>
          <cell r="I2864" t="str">
            <v>P</v>
          </cell>
        </row>
        <row r="2865">
          <cell r="A2865" t="str">
            <v>JOTY i CZASOWE</v>
          </cell>
          <cell r="B2865" t="str">
            <v>XXTR</v>
          </cell>
          <cell r="C2865" t="str">
            <v>P</v>
          </cell>
          <cell r="D2865">
            <v>3657586.9426814155</v>
          </cell>
          <cell r="E2865" t="str">
            <v>SKL_ROCZNA_WYK</v>
          </cell>
          <cell r="F2865" t="str">
            <v>PLAN</v>
          </cell>
          <cell r="G2865" t="str">
            <v>09</v>
          </cell>
          <cell r="H2865" t="str">
            <v>PSA</v>
          </cell>
          <cell r="I2865" t="str">
            <v>P</v>
          </cell>
        </row>
        <row r="2866">
          <cell r="A2866" t="str">
            <v>JOTY i CZASOWE</v>
          </cell>
          <cell r="B2866" t="str">
            <v>XXTR</v>
          </cell>
          <cell r="C2866" t="str">
            <v>N</v>
          </cell>
          <cell r="D2866">
            <v>443463.9910447761</v>
          </cell>
          <cell r="E2866" t="str">
            <v>SKL_ROCZNA_WYK</v>
          </cell>
          <cell r="F2866" t="str">
            <v>PLAN</v>
          </cell>
          <cell r="G2866" t="str">
            <v>10</v>
          </cell>
          <cell r="H2866" t="str">
            <v>POU</v>
          </cell>
          <cell r="I2866" t="str">
            <v>P</v>
          </cell>
        </row>
        <row r="2867">
          <cell r="A2867" t="str">
            <v>JOTY i CZASOWE</v>
          </cell>
          <cell r="B2867" t="str">
            <v>XXTR</v>
          </cell>
          <cell r="C2867" t="str">
            <v>N</v>
          </cell>
          <cell r="D2867">
            <v>6242855.339531431</v>
          </cell>
          <cell r="E2867" t="str">
            <v>SKL_ROCZNA_WYK</v>
          </cell>
          <cell r="F2867" t="str">
            <v>PLAN</v>
          </cell>
          <cell r="G2867" t="str">
            <v>10</v>
          </cell>
          <cell r="H2867" t="str">
            <v>PSA</v>
          </cell>
          <cell r="I2867" t="str">
            <v>P</v>
          </cell>
        </row>
        <row r="2868">
          <cell r="A2868" t="str">
            <v>JOTY i CZASOWE</v>
          </cell>
          <cell r="B2868" t="str">
            <v>XXTR</v>
          </cell>
          <cell r="C2868" t="str">
            <v>P</v>
          </cell>
          <cell r="D2868">
            <v>3629777.174527219</v>
          </cell>
          <cell r="E2868" t="str">
            <v>SKL_ROCZNA_WYK</v>
          </cell>
          <cell r="F2868" t="str">
            <v>PLAN</v>
          </cell>
          <cell r="G2868" t="str">
            <v>10</v>
          </cell>
          <cell r="H2868" t="str">
            <v>PSA</v>
          </cell>
          <cell r="I2868" t="str">
            <v>P</v>
          </cell>
        </row>
        <row r="2869">
          <cell r="A2869" t="str">
            <v>JOTY i CZASOWE</v>
          </cell>
          <cell r="B2869" t="str">
            <v>XXTR</v>
          </cell>
          <cell r="C2869" t="str">
            <v>N</v>
          </cell>
          <cell r="D2869">
            <v>480719.6</v>
          </cell>
          <cell r="E2869" t="str">
            <v>SKL_ROCZNA_WYK</v>
          </cell>
          <cell r="F2869" t="str">
            <v>PLAN</v>
          </cell>
          <cell r="G2869" t="str">
            <v>11</v>
          </cell>
          <cell r="H2869" t="str">
            <v>POU</v>
          </cell>
          <cell r="I2869" t="str">
            <v>P</v>
          </cell>
        </row>
        <row r="2870">
          <cell r="A2870" t="str">
            <v>JOTY i CZASOWE</v>
          </cell>
          <cell r="B2870" t="str">
            <v>XXTR</v>
          </cell>
          <cell r="C2870" t="str">
            <v>N</v>
          </cell>
          <cell r="D2870">
            <v>6926265.4527826235</v>
          </cell>
          <cell r="E2870" t="str">
            <v>SKL_ROCZNA_WYK</v>
          </cell>
          <cell r="F2870" t="str">
            <v>PLAN</v>
          </cell>
          <cell r="G2870" t="str">
            <v>11</v>
          </cell>
          <cell r="H2870" t="str">
            <v>PSA</v>
          </cell>
          <cell r="I2870" t="str">
            <v>P</v>
          </cell>
        </row>
        <row r="2871">
          <cell r="A2871" t="str">
            <v>JOTY i CZASOWE</v>
          </cell>
          <cell r="B2871" t="str">
            <v>XXTR</v>
          </cell>
          <cell r="C2871" t="str">
            <v>P</v>
          </cell>
          <cell r="D2871">
            <v>3595152.508631088</v>
          </cell>
          <cell r="E2871" t="str">
            <v>SKL_ROCZNA_WYK</v>
          </cell>
          <cell r="F2871" t="str">
            <v>PLAN</v>
          </cell>
          <cell r="G2871" t="str">
            <v>11</v>
          </cell>
          <cell r="H2871" t="str">
            <v>PSA</v>
          </cell>
          <cell r="I2871" t="str">
            <v>P</v>
          </cell>
        </row>
        <row r="2872">
          <cell r="A2872" t="str">
            <v>JOTY i CZASOWE</v>
          </cell>
          <cell r="B2872" t="str">
            <v>XXTR</v>
          </cell>
          <cell r="C2872" t="str">
            <v>N</v>
          </cell>
          <cell r="D2872">
            <v>542696.209032258</v>
          </cell>
          <cell r="E2872" t="str">
            <v>SKL_ROCZNA_WYK</v>
          </cell>
          <cell r="F2872" t="str">
            <v>PLAN</v>
          </cell>
          <cell r="G2872" t="str">
            <v>12</v>
          </cell>
          <cell r="H2872" t="str">
            <v>POU</v>
          </cell>
          <cell r="I2872" t="str">
            <v>P</v>
          </cell>
        </row>
        <row r="2873">
          <cell r="A2873" t="str">
            <v>JOTY i CZASOWE</v>
          </cell>
          <cell r="B2873" t="str">
            <v>XXTR</v>
          </cell>
          <cell r="C2873" t="str">
            <v>N</v>
          </cell>
          <cell r="D2873">
            <v>7583297.632519788</v>
          </cell>
          <cell r="E2873" t="str">
            <v>SKL_ROCZNA_WYK</v>
          </cell>
          <cell r="F2873" t="str">
            <v>PLAN</v>
          </cell>
          <cell r="G2873" t="str">
            <v>12</v>
          </cell>
          <cell r="H2873" t="str">
            <v>PSA</v>
          </cell>
          <cell r="I2873" t="str">
            <v>P</v>
          </cell>
        </row>
        <row r="2874">
          <cell r="A2874" t="str">
            <v>JOTY i CZASOWE</v>
          </cell>
          <cell r="B2874" t="str">
            <v>XXTR</v>
          </cell>
          <cell r="C2874" t="str">
            <v>P</v>
          </cell>
          <cell r="D2874">
            <v>3565759.444993021</v>
          </cell>
          <cell r="E2874" t="str">
            <v>SKL_ROCZNA_WYK</v>
          </cell>
          <cell r="F2874" t="str">
            <v>PLAN</v>
          </cell>
          <cell r="G2874" t="str">
            <v>12</v>
          </cell>
          <cell r="H2874" t="str">
            <v>PSA</v>
          </cell>
          <cell r="I2874" t="str">
            <v>P</v>
          </cell>
        </row>
        <row r="2875">
          <cell r="A2875" t="str">
            <v>JOTY i CZASOWE</v>
          </cell>
          <cell r="B2875" t="str">
            <v>XXTR</v>
          </cell>
          <cell r="C2875" t="str">
            <v>N</v>
          </cell>
          <cell r="D2875">
            <v>513177.8970149254</v>
          </cell>
          <cell r="E2875" t="str">
            <v>SKL_ROCZNA_WYK</v>
          </cell>
          <cell r="F2875" t="str">
            <v>PROGNOZA</v>
          </cell>
          <cell r="G2875" t="str">
            <v>10</v>
          </cell>
          <cell r="H2875" t="str">
            <v>POU</v>
          </cell>
          <cell r="I2875" t="str">
            <v>P</v>
          </cell>
        </row>
        <row r="2876">
          <cell r="A2876" t="str">
            <v>JOTY i CZASOWE</v>
          </cell>
          <cell r="B2876" t="str">
            <v>XXTR</v>
          </cell>
          <cell r="C2876" t="str">
            <v>N</v>
          </cell>
          <cell r="D2876">
            <v>3122181.165173149</v>
          </cell>
          <cell r="E2876" t="str">
            <v>SKL_ROCZNA_WYK</v>
          </cell>
          <cell r="F2876" t="str">
            <v>PROGNOZA</v>
          </cell>
          <cell r="G2876" t="str">
            <v>10</v>
          </cell>
          <cell r="H2876" t="str">
            <v>PSA</v>
          </cell>
          <cell r="I2876" t="str">
            <v>P</v>
          </cell>
        </row>
        <row r="2877">
          <cell r="A2877" t="str">
            <v>JOTY i CZASOWE</v>
          </cell>
          <cell r="B2877" t="str">
            <v>XXTR</v>
          </cell>
          <cell r="C2877" t="str">
            <v>P</v>
          </cell>
          <cell r="D2877">
            <v>2976640.3768843063</v>
          </cell>
          <cell r="E2877" t="str">
            <v>SKL_ROCZNA_WYK</v>
          </cell>
          <cell r="F2877" t="str">
            <v>PROGNOZA</v>
          </cell>
          <cell r="G2877" t="str">
            <v>10</v>
          </cell>
          <cell r="H2877" t="str">
            <v>PSA</v>
          </cell>
          <cell r="I2877" t="str">
            <v>P</v>
          </cell>
        </row>
        <row r="2878">
          <cell r="A2878" t="str">
            <v>JOTY i CZASOWE</v>
          </cell>
          <cell r="B2878" t="str">
            <v>XXTR</v>
          </cell>
          <cell r="C2878" t="str">
            <v>N</v>
          </cell>
          <cell r="D2878">
            <v>561695</v>
          </cell>
          <cell r="E2878" t="str">
            <v>SKL_ROCZNA_WYK</v>
          </cell>
          <cell r="F2878" t="str">
            <v>PROGNOZA</v>
          </cell>
          <cell r="G2878" t="str">
            <v>11</v>
          </cell>
          <cell r="H2878" t="str">
            <v>POU</v>
          </cell>
          <cell r="I2878" t="str">
            <v>P</v>
          </cell>
        </row>
        <row r="2879">
          <cell r="A2879" t="str">
            <v>JOTY i CZASOWE</v>
          </cell>
          <cell r="B2879" t="str">
            <v>XXTR</v>
          </cell>
          <cell r="C2879" t="str">
            <v>N</v>
          </cell>
          <cell r="D2879">
            <v>3526953.155776735</v>
          </cell>
          <cell r="E2879" t="str">
            <v>SKL_ROCZNA_WYK</v>
          </cell>
          <cell r="F2879" t="str">
            <v>PROGNOZA</v>
          </cell>
          <cell r="G2879" t="str">
            <v>11</v>
          </cell>
          <cell r="H2879" t="str">
            <v>PSA</v>
          </cell>
          <cell r="I2879" t="str">
            <v>P</v>
          </cell>
        </row>
        <row r="2880">
          <cell r="A2880" t="str">
            <v>JOTY i CZASOWE</v>
          </cell>
          <cell r="B2880" t="str">
            <v>XXTR</v>
          </cell>
          <cell r="C2880" t="str">
            <v>P</v>
          </cell>
          <cell r="D2880">
            <v>2942571.4436767357</v>
          </cell>
          <cell r="E2880" t="str">
            <v>SKL_ROCZNA_WYK</v>
          </cell>
          <cell r="F2880" t="str">
            <v>PROGNOZA</v>
          </cell>
          <cell r="G2880" t="str">
            <v>11</v>
          </cell>
          <cell r="H2880" t="str">
            <v>PSA</v>
          </cell>
          <cell r="I2880" t="str">
            <v>P</v>
          </cell>
        </row>
        <row r="2881">
          <cell r="A2881" t="str">
            <v>JOTY i CZASOWE</v>
          </cell>
          <cell r="B2881" t="str">
            <v>XXTR</v>
          </cell>
          <cell r="C2881" t="str">
            <v>N</v>
          </cell>
          <cell r="D2881">
            <v>638699.1451612903</v>
          </cell>
          <cell r="E2881" t="str">
            <v>SKL_ROCZNA_WYK</v>
          </cell>
          <cell r="F2881" t="str">
            <v>PROGNOZA</v>
          </cell>
          <cell r="G2881" t="str">
            <v>12</v>
          </cell>
          <cell r="H2881" t="str">
            <v>POU</v>
          </cell>
          <cell r="I2881" t="str">
            <v>P</v>
          </cell>
        </row>
        <row r="2882">
          <cell r="A2882" t="str">
            <v>JOTY i CZASOWE</v>
          </cell>
          <cell r="B2882" t="str">
            <v>XXTR</v>
          </cell>
          <cell r="C2882" t="str">
            <v>N</v>
          </cell>
          <cell r="D2882">
            <v>3884692.421105769</v>
          </cell>
          <cell r="E2882" t="str">
            <v>SKL_ROCZNA_WYK</v>
          </cell>
          <cell r="F2882" t="str">
            <v>PROGNOZA</v>
          </cell>
          <cell r="G2882" t="str">
            <v>12</v>
          </cell>
          <cell r="H2882" t="str">
            <v>PSA</v>
          </cell>
          <cell r="I2882" t="str">
            <v>P</v>
          </cell>
        </row>
        <row r="2883">
          <cell r="A2883" t="str">
            <v>JOTY i CZASOWE</v>
          </cell>
          <cell r="B2883" t="str">
            <v>XXTR</v>
          </cell>
          <cell r="C2883" t="str">
            <v>P</v>
          </cell>
          <cell r="D2883">
            <v>2926405.6833033618</v>
          </cell>
          <cell r="E2883" t="str">
            <v>SKL_ROCZNA_WYK</v>
          </cell>
          <cell r="F2883" t="str">
            <v>PROGNOZA</v>
          </cell>
          <cell r="G2883" t="str">
            <v>12</v>
          </cell>
          <cell r="H2883" t="str">
            <v>PSA</v>
          </cell>
          <cell r="I2883" t="str">
            <v>P</v>
          </cell>
        </row>
        <row r="2884">
          <cell r="A2884" t="str">
            <v>JOTY i CZASOWE</v>
          </cell>
          <cell r="B2884" t="str">
            <v>XXTR</v>
          </cell>
          <cell r="C2884" t="str">
            <v>N</v>
          </cell>
          <cell r="D2884">
            <v>241.4</v>
          </cell>
          <cell r="E2884" t="str">
            <v>SKL_ROCZNA_WYK</v>
          </cell>
          <cell r="F2884" t="str">
            <v>WYK_POP</v>
          </cell>
          <cell r="G2884" t="str">
            <v>01</v>
          </cell>
          <cell r="H2884" t="str">
            <v>PION</v>
          </cell>
          <cell r="I2884" t="str">
            <v>P</v>
          </cell>
        </row>
        <row r="2885">
          <cell r="A2885" t="str">
            <v>JOTY i CZASOWE</v>
          </cell>
          <cell r="B2885" t="str">
            <v>XXTR</v>
          </cell>
          <cell r="C2885" t="str">
            <v>N</v>
          </cell>
          <cell r="D2885">
            <v>4346.8</v>
          </cell>
          <cell r="E2885" t="str">
            <v>SKL_ROCZNA_WYK</v>
          </cell>
          <cell r="F2885" t="str">
            <v>WYK_POP</v>
          </cell>
          <cell r="G2885" t="str">
            <v>01</v>
          </cell>
          <cell r="H2885" t="str">
            <v>PKK</v>
          </cell>
          <cell r="I2885" t="str">
            <v>P</v>
          </cell>
        </row>
        <row r="2886">
          <cell r="A2886" t="str">
            <v>JOTY i CZASOWE</v>
          </cell>
          <cell r="B2886" t="str">
            <v>XXTR</v>
          </cell>
          <cell r="C2886" t="str">
            <v>N</v>
          </cell>
          <cell r="D2886">
            <v>17860.1</v>
          </cell>
          <cell r="E2886" t="str">
            <v>SKL_ROCZNA_WYK</v>
          </cell>
          <cell r="F2886" t="str">
            <v>WYK_POP</v>
          </cell>
          <cell r="G2886" t="str">
            <v>01</v>
          </cell>
          <cell r="H2886" t="str">
            <v>POU</v>
          </cell>
          <cell r="I2886" t="str">
            <v>P</v>
          </cell>
        </row>
        <row r="2887">
          <cell r="A2887" t="str">
            <v>JOTY i CZASOWE</v>
          </cell>
          <cell r="B2887" t="str">
            <v>XXTR</v>
          </cell>
          <cell r="C2887" t="str">
            <v>N</v>
          </cell>
          <cell r="D2887">
            <v>141076.8</v>
          </cell>
          <cell r="E2887" t="str">
            <v>SKL_ROCZNA_WYK</v>
          </cell>
          <cell r="F2887" t="str">
            <v>WYK_POP</v>
          </cell>
          <cell r="G2887" t="str">
            <v>01</v>
          </cell>
          <cell r="H2887" t="str">
            <v>PSA</v>
          </cell>
          <cell r="I2887" t="str">
            <v>P</v>
          </cell>
        </row>
        <row r="2888">
          <cell r="A2888" t="str">
            <v>JOTY i CZASOWE</v>
          </cell>
          <cell r="B2888" t="str">
            <v>XXTR</v>
          </cell>
          <cell r="C2888" t="str">
            <v>P</v>
          </cell>
          <cell r="D2888">
            <v>3925245.2</v>
          </cell>
          <cell r="E2888" t="str">
            <v>SKL_ROCZNA_WYK</v>
          </cell>
          <cell r="F2888" t="str">
            <v>WYK_POP</v>
          </cell>
          <cell r="G2888" t="str">
            <v>01</v>
          </cell>
          <cell r="H2888" t="str">
            <v>PSA</v>
          </cell>
          <cell r="I2888" t="str">
            <v>P</v>
          </cell>
        </row>
        <row r="2889">
          <cell r="A2889" t="str">
            <v>JOTY i CZASOWE</v>
          </cell>
          <cell r="B2889" t="str">
            <v>XXTR</v>
          </cell>
          <cell r="C2889" t="str">
            <v>N</v>
          </cell>
          <cell r="D2889">
            <v>241.4</v>
          </cell>
          <cell r="E2889" t="str">
            <v>SKL_ROCZNA_WYK</v>
          </cell>
          <cell r="F2889" t="str">
            <v>WYK_POP</v>
          </cell>
          <cell r="G2889" t="str">
            <v>02</v>
          </cell>
          <cell r="H2889" t="str">
            <v>PION</v>
          </cell>
          <cell r="I2889" t="str">
            <v>P</v>
          </cell>
        </row>
        <row r="2890">
          <cell r="A2890" t="str">
            <v>JOTY i CZASOWE</v>
          </cell>
          <cell r="B2890" t="str">
            <v>XXTR</v>
          </cell>
          <cell r="C2890" t="str">
            <v>N</v>
          </cell>
          <cell r="D2890">
            <v>16042.4</v>
          </cell>
          <cell r="E2890" t="str">
            <v>SKL_ROCZNA_WYK</v>
          </cell>
          <cell r="F2890" t="str">
            <v>WYK_POP</v>
          </cell>
          <cell r="G2890" t="str">
            <v>02</v>
          </cell>
          <cell r="H2890" t="str">
            <v>PKK</v>
          </cell>
          <cell r="I2890" t="str">
            <v>P</v>
          </cell>
        </row>
        <row r="2891">
          <cell r="A2891" t="str">
            <v>JOTY i CZASOWE</v>
          </cell>
          <cell r="B2891" t="str">
            <v>XXTR</v>
          </cell>
          <cell r="C2891" t="str">
            <v>N</v>
          </cell>
          <cell r="D2891">
            <v>65892.1</v>
          </cell>
          <cell r="E2891" t="str">
            <v>SKL_ROCZNA_WYK</v>
          </cell>
          <cell r="F2891" t="str">
            <v>WYK_POP</v>
          </cell>
          <cell r="G2891" t="str">
            <v>02</v>
          </cell>
          <cell r="H2891" t="str">
            <v>POU</v>
          </cell>
          <cell r="I2891" t="str">
            <v>P</v>
          </cell>
        </row>
        <row r="2892">
          <cell r="A2892" t="str">
            <v>JOTY i CZASOWE</v>
          </cell>
          <cell r="B2892" t="str">
            <v>XXTR</v>
          </cell>
          <cell r="C2892" t="str">
            <v>N</v>
          </cell>
          <cell r="D2892">
            <v>408032.7</v>
          </cell>
          <cell r="E2892" t="str">
            <v>SKL_ROCZNA_WYK</v>
          </cell>
          <cell r="F2892" t="str">
            <v>WYK_POP</v>
          </cell>
          <cell r="G2892" t="str">
            <v>02</v>
          </cell>
          <cell r="H2892" t="str">
            <v>PSA</v>
          </cell>
          <cell r="I2892" t="str">
            <v>P</v>
          </cell>
        </row>
        <row r="2893">
          <cell r="A2893" t="str">
            <v>JOTY i CZASOWE</v>
          </cell>
          <cell r="B2893" t="str">
            <v>XXTR</v>
          </cell>
          <cell r="C2893" t="str">
            <v>P</v>
          </cell>
          <cell r="D2893">
            <v>3791346.4</v>
          </cell>
          <cell r="E2893" t="str">
            <v>SKL_ROCZNA_WYK</v>
          </cell>
          <cell r="F2893" t="str">
            <v>WYK_POP</v>
          </cell>
          <cell r="G2893" t="str">
            <v>02</v>
          </cell>
          <cell r="H2893" t="str">
            <v>PSA</v>
          </cell>
          <cell r="I2893" t="str">
            <v>P</v>
          </cell>
        </row>
        <row r="2894">
          <cell r="A2894" t="str">
            <v>JOTY i CZASOWE</v>
          </cell>
          <cell r="B2894" t="str">
            <v>XXTR</v>
          </cell>
          <cell r="C2894" t="str">
            <v>N</v>
          </cell>
          <cell r="D2894">
            <v>490.5</v>
          </cell>
          <cell r="E2894" t="str">
            <v>SKL_ROCZNA_WYK</v>
          </cell>
          <cell r="F2894" t="str">
            <v>WYK_POP</v>
          </cell>
          <cell r="G2894" t="str">
            <v>03</v>
          </cell>
          <cell r="H2894" t="str">
            <v>PION</v>
          </cell>
          <cell r="I2894" t="str">
            <v>P</v>
          </cell>
        </row>
        <row r="2895">
          <cell r="A2895" t="str">
            <v>JOTY i CZASOWE</v>
          </cell>
          <cell r="B2895" t="str">
            <v>XXTR</v>
          </cell>
          <cell r="C2895" t="str">
            <v>N</v>
          </cell>
          <cell r="D2895">
            <v>21403</v>
          </cell>
          <cell r="E2895" t="str">
            <v>SKL_ROCZNA_WYK</v>
          </cell>
          <cell r="F2895" t="str">
            <v>WYK_POP</v>
          </cell>
          <cell r="G2895" t="str">
            <v>03</v>
          </cell>
          <cell r="H2895" t="str">
            <v>PKK</v>
          </cell>
          <cell r="I2895" t="str">
            <v>P</v>
          </cell>
        </row>
        <row r="2896">
          <cell r="A2896" t="str">
            <v>JOTY i CZASOWE</v>
          </cell>
          <cell r="B2896" t="str">
            <v>XXTR</v>
          </cell>
          <cell r="C2896" t="str">
            <v>N</v>
          </cell>
          <cell r="D2896">
            <v>111070.9</v>
          </cell>
          <cell r="E2896" t="str">
            <v>SKL_ROCZNA_WYK</v>
          </cell>
          <cell r="F2896" t="str">
            <v>WYK_POP</v>
          </cell>
          <cell r="G2896" t="str">
            <v>03</v>
          </cell>
          <cell r="H2896" t="str">
            <v>POU</v>
          </cell>
          <cell r="I2896" t="str">
            <v>P</v>
          </cell>
        </row>
        <row r="2897">
          <cell r="A2897" t="str">
            <v>JOTY i CZASOWE</v>
          </cell>
          <cell r="B2897" t="str">
            <v>XXTR</v>
          </cell>
          <cell r="C2897" t="str">
            <v>N</v>
          </cell>
          <cell r="D2897">
            <v>670909.9</v>
          </cell>
          <cell r="E2897" t="str">
            <v>SKL_ROCZNA_WYK</v>
          </cell>
          <cell r="F2897" t="str">
            <v>WYK_POP</v>
          </cell>
          <cell r="G2897" t="str">
            <v>03</v>
          </cell>
          <cell r="H2897" t="str">
            <v>PSA</v>
          </cell>
          <cell r="I2897" t="str">
            <v>P</v>
          </cell>
        </row>
        <row r="2898">
          <cell r="A2898" t="str">
            <v>JOTY i CZASOWE</v>
          </cell>
          <cell r="B2898" t="str">
            <v>XXTR</v>
          </cell>
          <cell r="C2898" t="str">
            <v>P</v>
          </cell>
          <cell r="D2898">
            <v>3639425.1</v>
          </cell>
          <cell r="E2898" t="str">
            <v>SKL_ROCZNA_WYK</v>
          </cell>
          <cell r="F2898" t="str">
            <v>WYK_POP</v>
          </cell>
          <cell r="G2898" t="str">
            <v>03</v>
          </cell>
          <cell r="H2898" t="str">
            <v>PSA</v>
          </cell>
          <cell r="I2898" t="str">
            <v>P</v>
          </cell>
        </row>
        <row r="2899">
          <cell r="A2899" t="str">
            <v>JOTY i CZASOWE</v>
          </cell>
          <cell r="B2899" t="str">
            <v>XXTR</v>
          </cell>
          <cell r="C2899" t="str">
            <v>N</v>
          </cell>
          <cell r="D2899">
            <v>9319.1</v>
          </cell>
          <cell r="E2899" t="str">
            <v>SKL_ROCZNA_WYK</v>
          </cell>
          <cell r="F2899" t="str">
            <v>WYK_POP</v>
          </cell>
          <cell r="G2899" t="str">
            <v>04</v>
          </cell>
          <cell r="H2899" t="str">
            <v>PION</v>
          </cell>
          <cell r="I2899" t="str">
            <v>P</v>
          </cell>
        </row>
        <row r="2900">
          <cell r="A2900" t="str">
            <v>JOTY i CZASOWE</v>
          </cell>
          <cell r="B2900" t="str">
            <v>XXTR</v>
          </cell>
          <cell r="C2900" t="str">
            <v>N</v>
          </cell>
          <cell r="D2900">
            <v>44304.8</v>
          </cell>
          <cell r="E2900" t="str">
            <v>SKL_ROCZNA_WYK</v>
          </cell>
          <cell r="F2900" t="str">
            <v>WYK_POP</v>
          </cell>
          <cell r="G2900" t="str">
            <v>04</v>
          </cell>
          <cell r="H2900" t="str">
            <v>PKK</v>
          </cell>
          <cell r="I2900" t="str">
            <v>P</v>
          </cell>
        </row>
        <row r="2901">
          <cell r="A2901" t="str">
            <v>JOTY i CZASOWE</v>
          </cell>
          <cell r="B2901" t="str">
            <v>XXTR</v>
          </cell>
          <cell r="C2901" t="str">
            <v>N</v>
          </cell>
          <cell r="D2901">
            <v>172104.6</v>
          </cell>
          <cell r="E2901" t="str">
            <v>SKL_ROCZNA_WYK</v>
          </cell>
          <cell r="F2901" t="str">
            <v>WYK_POP</v>
          </cell>
          <cell r="G2901" t="str">
            <v>04</v>
          </cell>
          <cell r="H2901" t="str">
            <v>POU</v>
          </cell>
          <cell r="I2901" t="str">
            <v>P</v>
          </cell>
        </row>
        <row r="2902">
          <cell r="A2902" t="str">
            <v>JOTY i CZASOWE</v>
          </cell>
          <cell r="B2902" t="str">
            <v>XXTR</v>
          </cell>
          <cell r="C2902" t="str">
            <v>N</v>
          </cell>
          <cell r="D2902">
            <v>1256619.3</v>
          </cell>
          <cell r="E2902" t="str">
            <v>SKL_ROCZNA_WYK</v>
          </cell>
          <cell r="F2902" t="str">
            <v>WYK_POP</v>
          </cell>
          <cell r="G2902" t="str">
            <v>04</v>
          </cell>
          <cell r="H2902" t="str">
            <v>PSA</v>
          </cell>
          <cell r="I2902" t="str">
            <v>P</v>
          </cell>
        </row>
        <row r="2903">
          <cell r="A2903" t="str">
            <v>JOTY i CZASOWE</v>
          </cell>
          <cell r="B2903" t="str">
            <v>XXTR</v>
          </cell>
          <cell r="C2903" t="str">
            <v>P</v>
          </cell>
          <cell r="D2903">
            <v>3555300.4</v>
          </cell>
          <cell r="E2903" t="str">
            <v>SKL_ROCZNA_WYK</v>
          </cell>
          <cell r="F2903" t="str">
            <v>WYK_POP</v>
          </cell>
          <cell r="G2903" t="str">
            <v>04</v>
          </cell>
          <cell r="H2903" t="str">
            <v>PSA</v>
          </cell>
          <cell r="I2903" t="str">
            <v>P</v>
          </cell>
        </row>
        <row r="2904">
          <cell r="A2904" t="str">
            <v>JOTY i CZASOWE</v>
          </cell>
          <cell r="B2904" t="str">
            <v>XXTR</v>
          </cell>
          <cell r="C2904" t="str">
            <v>N</v>
          </cell>
          <cell r="D2904">
            <v>9109</v>
          </cell>
          <cell r="E2904" t="str">
            <v>SKL_ROCZNA_WYK</v>
          </cell>
          <cell r="F2904" t="str">
            <v>WYK_POP</v>
          </cell>
          <cell r="G2904" t="str">
            <v>05</v>
          </cell>
          <cell r="H2904" t="str">
            <v>PION</v>
          </cell>
          <cell r="I2904" t="str">
            <v>P</v>
          </cell>
        </row>
        <row r="2905">
          <cell r="A2905" t="str">
            <v>JOTY i CZASOWE</v>
          </cell>
          <cell r="B2905" t="str">
            <v>XXTR</v>
          </cell>
          <cell r="C2905" t="str">
            <v>N</v>
          </cell>
          <cell r="D2905">
            <v>52747</v>
          </cell>
          <cell r="E2905" t="str">
            <v>SKL_ROCZNA_WYK</v>
          </cell>
          <cell r="F2905" t="str">
            <v>WYK_POP</v>
          </cell>
          <cell r="G2905" t="str">
            <v>05</v>
          </cell>
          <cell r="H2905" t="str">
            <v>PKK</v>
          </cell>
          <cell r="I2905" t="str">
            <v>P</v>
          </cell>
        </row>
        <row r="2906">
          <cell r="A2906" t="str">
            <v>JOTY i CZASOWE</v>
          </cell>
          <cell r="B2906" t="str">
            <v>XXTR</v>
          </cell>
          <cell r="C2906" t="str">
            <v>N</v>
          </cell>
          <cell r="D2906">
            <v>229439</v>
          </cell>
          <cell r="E2906" t="str">
            <v>SKL_ROCZNA_WYK</v>
          </cell>
          <cell r="F2906" t="str">
            <v>WYK_POP</v>
          </cell>
          <cell r="G2906" t="str">
            <v>05</v>
          </cell>
          <cell r="H2906" t="str">
            <v>POU</v>
          </cell>
          <cell r="I2906" t="str">
            <v>P</v>
          </cell>
        </row>
        <row r="2907">
          <cell r="A2907" t="str">
            <v>JOTY i CZASOWE</v>
          </cell>
          <cell r="B2907" t="str">
            <v>XXTR</v>
          </cell>
          <cell r="C2907" t="str">
            <v>N</v>
          </cell>
          <cell r="D2907">
            <v>1694966.5</v>
          </cell>
          <cell r="E2907" t="str">
            <v>SKL_ROCZNA_WYK</v>
          </cell>
          <cell r="F2907" t="str">
            <v>WYK_POP</v>
          </cell>
          <cell r="G2907" t="str">
            <v>05</v>
          </cell>
          <cell r="H2907" t="str">
            <v>PSA</v>
          </cell>
          <cell r="I2907" t="str">
            <v>P</v>
          </cell>
        </row>
        <row r="2908">
          <cell r="A2908" t="str">
            <v>JOTY i CZASOWE</v>
          </cell>
          <cell r="B2908" t="str">
            <v>XXTR</v>
          </cell>
          <cell r="C2908" t="str">
            <v>P</v>
          </cell>
          <cell r="D2908">
            <v>3449476.3</v>
          </cell>
          <cell r="E2908" t="str">
            <v>SKL_ROCZNA_WYK</v>
          </cell>
          <cell r="F2908" t="str">
            <v>WYK_POP</v>
          </cell>
          <cell r="G2908" t="str">
            <v>05</v>
          </cell>
          <cell r="H2908" t="str">
            <v>PSA</v>
          </cell>
          <cell r="I2908" t="str">
            <v>P</v>
          </cell>
        </row>
        <row r="2909">
          <cell r="A2909" t="str">
            <v>JOTY i CZASOWE</v>
          </cell>
          <cell r="B2909" t="str">
            <v>XXTR</v>
          </cell>
          <cell r="C2909" t="str">
            <v>N</v>
          </cell>
          <cell r="D2909">
            <v>7279.5</v>
          </cell>
          <cell r="E2909" t="str">
            <v>SKL_ROCZNA_WYK</v>
          </cell>
          <cell r="F2909" t="str">
            <v>WYK_POP</v>
          </cell>
          <cell r="G2909" t="str">
            <v>06</v>
          </cell>
          <cell r="H2909" t="str">
            <v>PION</v>
          </cell>
          <cell r="I2909" t="str">
            <v>P</v>
          </cell>
        </row>
        <row r="2910">
          <cell r="A2910" t="str">
            <v>JOTY i CZASOWE</v>
          </cell>
          <cell r="B2910" t="str">
            <v>XXTR</v>
          </cell>
          <cell r="C2910" t="str">
            <v>N</v>
          </cell>
          <cell r="D2910">
            <v>57820</v>
          </cell>
          <cell r="E2910" t="str">
            <v>SKL_ROCZNA_WYK</v>
          </cell>
          <cell r="F2910" t="str">
            <v>WYK_POP</v>
          </cell>
          <cell r="G2910" t="str">
            <v>06</v>
          </cell>
          <cell r="H2910" t="str">
            <v>PKK</v>
          </cell>
          <cell r="I2910" t="str">
            <v>P</v>
          </cell>
        </row>
        <row r="2911">
          <cell r="A2911" t="str">
            <v>JOTY i CZASOWE</v>
          </cell>
          <cell r="B2911" t="str">
            <v>XXTR</v>
          </cell>
          <cell r="C2911" t="str">
            <v>N</v>
          </cell>
          <cell r="D2911">
            <v>275818</v>
          </cell>
          <cell r="E2911" t="str">
            <v>SKL_ROCZNA_WYK</v>
          </cell>
          <cell r="F2911" t="str">
            <v>WYK_POP</v>
          </cell>
          <cell r="G2911" t="str">
            <v>06</v>
          </cell>
          <cell r="H2911" t="str">
            <v>POU</v>
          </cell>
          <cell r="I2911" t="str">
            <v>P</v>
          </cell>
        </row>
        <row r="2912">
          <cell r="A2912" t="str">
            <v>JOTY i CZASOWE</v>
          </cell>
          <cell r="B2912" t="str">
            <v>XXTR</v>
          </cell>
          <cell r="C2912" t="str">
            <v>N</v>
          </cell>
          <cell r="D2912">
            <v>2035257.5</v>
          </cell>
          <cell r="E2912" t="str">
            <v>SKL_ROCZNA_WYK</v>
          </cell>
          <cell r="F2912" t="str">
            <v>WYK_POP</v>
          </cell>
          <cell r="G2912" t="str">
            <v>06</v>
          </cell>
          <cell r="H2912" t="str">
            <v>PSA</v>
          </cell>
          <cell r="I2912" t="str">
            <v>P</v>
          </cell>
        </row>
        <row r="2913">
          <cell r="A2913" t="str">
            <v>JOTY i CZASOWE</v>
          </cell>
          <cell r="B2913" t="str">
            <v>XXTR</v>
          </cell>
          <cell r="C2913" t="str">
            <v>P</v>
          </cell>
          <cell r="D2913">
            <v>3334384.1</v>
          </cell>
          <cell r="E2913" t="str">
            <v>SKL_ROCZNA_WYK</v>
          </cell>
          <cell r="F2913" t="str">
            <v>WYK_POP</v>
          </cell>
          <cell r="G2913" t="str">
            <v>06</v>
          </cell>
          <cell r="H2913" t="str">
            <v>PSA</v>
          </cell>
          <cell r="I2913" t="str">
            <v>P</v>
          </cell>
        </row>
        <row r="2914">
          <cell r="A2914" t="str">
            <v>JOTY i CZASOWE</v>
          </cell>
          <cell r="B2914" t="str">
            <v>XXTR</v>
          </cell>
          <cell r="C2914" t="str">
            <v>N</v>
          </cell>
          <cell r="D2914">
            <v>8786.8</v>
          </cell>
          <cell r="E2914" t="str">
            <v>SKL_ROCZNA_WYK</v>
          </cell>
          <cell r="F2914" t="str">
            <v>WYK_POP</v>
          </cell>
          <cell r="G2914" t="str">
            <v>07</v>
          </cell>
          <cell r="H2914" t="str">
            <v>PION</v>
          </cell>
          <cell r="I2914" t="str">
            <v>P</v>
          </cell>
        </row>
        <row r="2915">
          <cell r="A2915" t="str">
            <v>JOTY i CZASOWE</v>
          </cell>
          <cell r="B2915" t="str">
            <v>XXTR</v>
          </cell>
          <cell r="C2915" t="str">
            <v>N</v>
          </cell>
          <cell r="D2915">
            <v>84888.3</v>
          </cell>
          <cell r="E2915" t="str">
            <v>SKL_ROCZNA_WYK</v>
          </cell>
          <cell r="F2915" t="str">
            <v>WYK_POP</v>
          </cell>
          <cell r="G2915" t="str">
            <v>07</v>
          </cell>
          <cell r="H2915" t="str">
            <v>PKK</v>
          </cell>
          <cell r="I2915" t="str">
            <v>P</v>
          </cell>
        </row>
        <row r="2916">
          <cell r="A2916" t="str">
            <v>JOTY i CZASOWE</v>
          </cell>
          <cell r="B2916" t="str">
            <v>XXTR</v>
          </cell>
          <cell r="C2916" t="str">
            <v>N</v>
          </cell>
          <cell r="D2916">
            <v>347630.8</v>
          </cell>
          <cell r="E2916" t="str">
            <v>SKL_ROCZNA_WYK</v>
          </cell>
          <cell r="F2916" t="str">
            <v>WYK_POP</v>
          </cell>
          <cell r="G2916" t="str">
            <v>07</v>
          </cell>
          <cell r="H2916" t="str">
            <v>POU</v>
          </cell>
          <cell r="I2916" t="str">
            <v>P</v>
          </cell>
        </row>
        <row r="2917">
          <cell r="A2917" t="str">
            <v>JOTY i CZASOWE</v>
          </cell>
          <cell r="B2917" t="str">
            <v>XXTR</v>
          </cell>
          <cell r="C2917" t="str">
            <v>N</v>
          </cell>
          <cell r="D2917">
            <v>2373528.9</v>
          </cell>
          <cell r="E2917" t="str">
            <v>SKL_ROCZNA_WYK</v>
          </cell>
          <cell r="F2917" t="str">
            <v>WYK_POP</v>
          </cell>
          <cell r="G2917" t="str">
            <v>07</v>
          </cell>
          <cell r="H2917" t="str">
            <v>PSA</v>
          </cell>
          <cell r="I2917" t="str">
            <v>P</v>
          </cell>
        </row>
        <row r="2918">
          <cell r="A2918" t="str">
            <v>JOTY i CZASOWE</v>
          </cell>
          <cell r="B2918" t="str">
            <v>XXTR</v>
          </cell>
          <cell r="C2918" t="str">
            <v>P</v>
          </cell>
          <cell r="D2918">
            <v>3261826.1</v>
          </cell>
          <cell r="E2918" t="str">
            <v>SKL_ROCZNA_WYK</v>
          </cell>
          <cell r="F2918" t="str">
            <v>WYK_POP</v>
          </cell>
          <cell r="G2918" t="str">
            <v>07</v>
          </cell>
          <cell r="H2918" t="str">
            <v>PSA</v>
          </cell>
          <cell r="I2918" t="str">
            <v>P</v>
          </cell>
        </row>
        <row r="2919">
          <cell r="A2919" t="str">
            <v>JOTY i CZASOWE</v>
          </cell>
          <cell r="B2919" t="str">
            <v>XXTR</v>
          </cell>
          <cell r="C2919" t="str">
            <v>N</v>
          </cell>
          <cell r="D2919">
            <v>11215.6</v>
          </cell>
          <cell r="E2919" t="str">
            <v>SKL_ROCZNA_WYK</v>
          </cell>
          <cell r="F2919" t="str">
            <v>WYK_POP</v>
          </cell>
          <cell r="G2919" t="str">
            <v>08</v>
          </cell>
          <cell r="H2919" t="str">
            <v>PION</v>
          </cell>
          <cell r="I2919" t="str">
            <v>P</v>
          </cell>
        </row>
        <row r="2920">
          <cell r="A2920" t="str">
            <v>JOTY i CZASOWE</v>
          </cell>
          <cell r="B2920" t="str">
            <v>XXTR</v>
          </cell>
          <cell r="C2920" t="str">
            <v>N</v>
          </cell>
          <cell r="D2920">
            <v>89358.4</v>
          </cell>
          <cell r="E2920" t="str">
            <v>SKL_ROCZNA_WYK</v>
          </cell>
          <cell r="F2920" t="str">
            <v>WYK_POP</v>
          </cell>
          <cell r="G2920" t="str">
            <v>08</v>
          </cell>
          <cell r="H2920" t="str">
            <v>PKK</v>
          </cell>
          <cell r="I2920" t="str">
            <v>P</v>
          </cell>
        </row>
        <row r="2921">
          <cell r="A2921" t="str">
            <v>JOTY i CZASOWE</v>
          </cell>
          <cell r="B2921" t="str">
            <v>XXTR</v>
          </cell>
          <cell r="C2921" t="str">
            <v>N</v>
          </cell>
          <cell r="D2921">
            <v>414270</v>
          </cell>
          <cell r="E2921" t="str">
            <v>SKL_ROCZNA_WYK</v>
          </cell>
          <cell r="F2921" t="str">
            <v>WYK_POP</v>
          </cell>
          <cell r="G2921" t="str">
            <v>08</v>
          </cell>
          <cell r="H2921" t="str">
            <v>POU</v>
          </cell>
          <cell r="I2921" t="str">
            <v>P</v>
          </cell>
        </row>
        <row r="2922">
          <cell r="A2922" t="str">
            <v>JOTY i CZASOWE</v>
          </cell>
          <cell r="B2922" t="str">
            <v>XXTR</v>
          </cell>
          <cell r="C2922" t="str">
            <v>N</v>
          </cell>
          <cell r="D2922">
            <v>2578368.5</v>
          </cell>
          <cell r="E2922" t="str">
            <v>SKL_ROCZNA_WYK</v>
          </cell>
          <cell r="F2922" t="str">
            <v>WYK_POP</v>
          </cell>
          <cell r="G2922" t="str">
            <v>08</v>
          </cell>
          <cell r="H2922" t="str">
            <v>PSA</v>
          </cell>
          <cell r="I2922" t="str">
            <v>P</v>
          </cell>
        </row>
        <row r="2923">
          <cell r="A2923" t="str">
            <v>JOTY i CZASOWE</v>
          </cell>
          <cell r="B2923" t="str">
            <v>XXTR</v>
          </cell>
          <cell r="C2923" t="str">
            <v>P</v>
          </cell>
          <cell r="D2923">
            <v>3175451.6</v>
          </cell>
          <cell r="E2923" t="str">
            <v>SKL_ROCZNA_WYK</v>
          </cell>
          <cell r="F2923" t="str">
            <v>WYK_POP</v>
          </cell>
          <cell r="G2923" t="str">
            <v>08</v>
          </cell>
          <cell r="H2923" t="str">
            <v>PSA</v>
          </cell>
          <cell r="I2923" t="str">
            <v>P</v>
          </cell>
        </row>
        <row r="2924">
          <cell r="A2924" t="str">
            <v>JOTY i CZASOWE</v>
          </cell>
          <cell r="B2924" t="str">
            <v>XXTR</v>
          </cell>
          <cell r="C2924" t="str">
            <v>N</v>
          </cell>
          <cell r="D2924">
            <v>10230.8</v>
          </cell>
          <cell r="E2924" t="str">
            <v>SKL_ROCZNA_WYK</v>
          </cell>
          <cell r="F2924" t="str">
            <v>WYK_POP</v>
          </cell>
          <cell r="G2924" t="str">
            <v>09</v>
          </cell>
          <cell r="H2924" t="str">
            <v>PION</v>
          </cell>
          <cell r="I2924" t="str">
            <v>P</v>
          </cell>
        </row>
        <row r="2925">
          <cell r="A2925" t="str">
            <v>JOTY i CZASOWE</v>
          </cell>
          <cell r="B2925" t="str">
            <v>XXTR</v>
          </cell>
          <cell r="C2925" t="str">
            <v>N</v>
          </cell>
          <cell r="D2925">
            <v>93031.2</v>
          </cell>
          <cell r="E2925" t="str">
            <v>SKL_ROCZNA_WYK</v>
          </cell>
          <cell r="F2925" t="str">
            <v>WYK_POP</v>
          </cell>
          <cell r="G2925" t="str">
            <v>09</v>
          </cell>
          <cell r="H2925" t="str">
            <v>PKK</v>
          </cell>
          <cell r="I2925" t="str">
            <v>P</v>
          </cell>
        </row>
        <row r="2926">
          <cell r="A2926" t="str">
            <v>JOTY i CZASOWE</v>
          </cell>
          <cell r="B2926" t="str">
            <v>XXTR</v>
          </cell>
          <cell r="C2926" t="str">
            <v>N</v>
          </cell>
          <cell r="D2926">
            <v>486079.7</v>
          </cell>
          <cell r="E2926" t="str">
            <v>SKL_ROCZNA_WYK</v>
          </cell>
          <cell r="F2926" t="str">
            <v>WYK_POP</v>
          </cell>
          <cell r="G2926" t="str">
            <v>09</v>
          </cell>
          <cell r="H2926" t="str">
            <v>POU</v>
          </cell>
          <cell r="I2926" t="str">
            <v>P</v>
          </cell>
        </row>
        <row r="2927">
          <cell r="A2927" t="str">
            <v>JOTY i CZASOWE</v>
          </cell>
          <cell r="B2927" t="str">
            <v>XXTR</v>
          </cell>
          <cell r="C2927" t="str">
            <v>N</v>
          </cell>
          <cell r="D2927">
            <v>2813628.7</v>
          </cell>
          <cell r="E2927" t="str">
            <v>SKL_ROCZNA_WYK</v>
          </cell>
          <cell r="F2927" t="str">
            <v>WYK_POP</v>
          </cell>
          <cell r="G2927" t="str">
            <v>09</v>
          </cell>
          <cell r="H2927" t="str">
            <v>PSA</v>
          </cell>
          <cell r="I2927" t="str">
            <v>P</v>
          </cell>
        </row>
        <row r="2928">
          <cell r="A2928" t="str">
            <v>JOTY i CZASOWE</v>
          </cell>
          <cell r="B2928" t="str">
            <v>XXTR</v>
          </cell>
          <cell r="C2928" t="str">
            <v>P</v>
          </cell>
          <cell r="D2928">
            <v>3091172.4</v>
          </cell>
          <cell r="E2928" t="str">
            <v>SKL_ROCZNA_WYK</v>
          </cell>
          <cell r="F2928" t="str">
            <v>WYK_POP</v>
          </cell>
          <cell r="G2928" t="str">
            <v>09</v>
          </cell>
          <cell r="H2928" t="str">
            <v>PSA</v>
          </cell>
          <cell r="I2928" t="str">
            <v>P</v>
          </cell>
        </row>
        <row r="2929">
          <cell r="A2929" t="str">
            <v>Mocna Przyszłość</v>
          </cell>
          <cell r="B2929" t="str">
            <v>XX32</v>
          </cell>
          <cell r="C2929" t="str">
            <v>P</v>
          </cell>
          <cell r="D2929">
            <v>3668.603527853333</v>
          </cell>
          <cell r="E2929" t="str">
            <v>L_UBEZP</v>
          </cell>
          <cell r="F2929" t="str">
            <v>PLAN</v>
          </cell>
          <cell r="G2929" t="str">
            <v>01</v>
          </cell>
          <cell r="H2929" t="str">
            <v>PSA</v>
          </cell>
          <cell r="I2929" t="str">
            <v>P</v>
          </cell>
        </row>
        <row r="2930">
          <cell r="A2930" t="str">
            <v>Mocna Przyszłość</v>
          </cell>
          <cell r="B2930" t="str">
            <v>XX32</v>
          </cell>
          <cell r="C2930" t="str">
            <v>P</v>
          </cell>
          <cell r="D2930">
            <v>3615.8113973367044</v>
          </cell>
          <cell r="E2930" t="str">
            <v>L_UBEZP</v>
          </cell>
          <cell r="F2930" t="str">
            <v>PLAN</v>
          </cell>
          <cell r="G2930" t="str">
            <v>02</v>
          </cell>
          <cell r="H2930" t="str">
            <v>PSA</v>
          </cell>
          <cell r="I2930" t="str">
            <v>P</v>
          </cell>
        </row>
        <row r="2931">
          <cell r="A2931" t="str">
            <v>Mocna Przyszłość</v>
          </cell>
          <cell r="B2931" t="str">
            <v>XX32</v>
          </cell>
          <cell r="C2931" t="str">
            <v>P</v>
          </cell>
          <cell r="D2931">
            <v>3556.0434738395284</v>
          </cell>
          <cell r="E2931" t="str">
            <v>L_UBEZP</v>
          </cell>
          <cell r="F2931" t="str">
            <v>PLAN</v>
          </cell>
          <cell r="G2931" t="str">
            <v>03</v>
          </cell>
          <cell r="H2931" t="str">
            <v>PSA</v>
          </cell>
          <cell r="I2931" t="str">
            <v>P</v>
          </cell>
        </row>
        <row r="2932">
          <cell r="A2932" t="str">
            <v>Mocna Przyszłość</v>
          </cell>
          <cell r="B2932" t="str">
            <v>XX32</v>
          </cell>
          <cell r="C2932" t="str">
            <v>P</v>
          </cell>
          <cell r="D2932">
            <v>3495.299515291609</v>
          </cell>
          <cell r="E2932" t="str">
            <v>L_UBEZP</v>
          </cell>
          <cell r="F2932" t="str">
            <v>PLAN</v>
          </cell>
          <cell r="G2932" t="str">
            <v>04</v>
          </cell>
          <cell r="H2932" t="str">
            <v>PSA</v>
          </cell>
          <cell r="I2932" t="str">
            <v>P</v>
          </cell>
        </row>
        <row r="2933">
          <cell r="A2933" t="str">
            <v>Mocna Przyszłość</v>
          </cell>
          <cell r="B2933" t="str">
            <v>XX32</v>
          </cell>
          <cell r="C2933" t="str">
            <v>P</v>
          </cell>
          <cell r="D2933">
            <v>3442.5792820434554</v>
          </cell>
          <cell r="E2933" t="str">
            <v>L_UBEZP</v>
          </cell>
          <cell r="F2933" t="str">
            <v>PLAN</v>
          </cell>
          <cell r="G2933" t="str">
            <v>05</v>
          </cell>
          <cell r="H2933" t="str">
            <v>PSA</v>
          </cell>
          <cell r="I2933" t="str">
            <v>P</v>
          </cell>
        </row>
        <row r="2934">
          <cell r="A2934" t="str">
            <v>Mocna Przyszłość</v>
          </cell>
          <cell r="B2934" t="str">
            <v>XX32</v>
          </cell>
          <cell r="C2934" t="str">
            <v>P</v>
          </cell>
          <cell r="D2934">
            <v>3377.8825368420685</v>
          </cell>
          <cell r="E2934" t="str">
            <v>L_UBEZP</v>
          </cell>
          <cell r="F2934" t="str">
            <v>PLAN</v>
          </cell>
          <cell r="G2934" t="str">
            <v>06</v>
          </cell>
          <cell r="H2934" t="str">
            <v>PSA</v>
          </cell>
          <cell r="I2934" t="str">
            <v>P</v>
          </cell>
        </row>
        <row r="2935">
          <cell r="A2935" t="str">
            <v>Mocna Przyszłość</v>
          </cell>
          <cell r="B2935" t="str">
            <v>XX32</v>
          </cell>
          <cell r="C2935" t="str">
            <v>P</v>
          </cell>
          <cell r="D2935">
            <v>3322.2090448069807</v>
          </cell>
          <cell r="E2935" t="str">
            <v>L_UBEZP</v>
          </cell>
          <cell r="F2935" t="str">
            <v>PLAN</v>
          </cell>
          <cell r="G2935" t="str">
            <v>07</v>
          </cell>
          <cell r="H2935" t="str">
            <v>PSA</v>
          </cell>
          <cell r="I2935" t="str">
            <v>P</v>
          </cell>
        </row>
        <row r="2936">
          <cell r="A2936" t="str">
            <v>Mocna Przyszłość</v>
          </cell>
          <cell r="B2936" t="str">
            <v>XX32</v>
          </cell>
          <cell r="C2936" t="str">
            <v>P</v>
          </cell>
          <cell r="D2936">
            <v>3275.55857340653</v>
          </cell>
          <cell r="E2936" t="str">
            <v>L_UBEZP</v>
          </cell>
          <cell r="F2936" t="str">
            <v>PLAN</v>
          </cell>
          <cell r="G2936" t="str">
            <v>08</v>
          </cell>
          <cell r="H2936" t="str">
            <v>PSA</v>
          </cell>
          <cell r="I2936" t="str">
            <v>P</v>
          </cell>
        </row>
        <row r="2937">
          <cell r="A2937" t="str">
            <v>Mocna Przyszłość</v>
          </cell>
          <cell r="B2937" t="str">
            <v>XX32</v>
          </cell>
          <cell r="C2937" t="str">
            <v>P</v>
          </cell>
          <cell r="D2937">
            <v>3229.9308924343695</v>
          </cell>
          <cell r="E2937" t="str">
            <v>L_UBEZP</v>
          </cell>
          <cell r="F2937" t="str">
            <v>PLAN</v>
          </cell>
          <cell r="G2937" t="str">
            <v>09</v>
          </cell>
          <cell r="H2937" t="str">
            <v>PSA</v>
          </cell>
          <cell r="I2937" t="str">
            <v>P</v>
          </cell>
        </row>
        <row r="2938">
          <cell r="A2938" t="str">
            <v>Mocna Przyszłość</v>
          </cell>
          <cell r="B2938" t="str">
            <v>XX32</v>
          </cell>
          <cell r="C2938" t="str">
            <v>P</v>
          </cell>
          <cell r="D2938">
            <v>3177.325773986216</v>
          </cell>
          <cell r="E2938" t="str">
            <v>L_UBEZP</v>
          </cell>
          <cell r="F2938" t="str">
            <v>PLAN</v>
          </cell>
          <cell r="G2938" t="str">
            <v>10</v>
          </cell>
          <cell r="H2938" t="str">
            <v>PSA</v>
          </cell>
          <cell r="I2938" t="str">
            <v>P</v>
          </cell>
        </row>
        <row r="2939">
          <cell r="A2939" t="str">
            <v>Mocna Przyszłość</v>
          </cell>
          <cell r="B2939" t="str">
            <v>XX32</v>
          </cell>
          <cell r="C2939" t="str">
            <v>P</v>
          </cell>
          <cell r="D2939">
            <v>3122.74299243683</v>
          </cell>
          <cell r="E2939" t="str">
            <v>L_UBEZP</v>
          </cell>
          <cell r="F2939" t="str">
            <v>PLAN</v>
          </cell>
          <cell r="G2939" t="str">
            <v>11</v>
          </cell>
          <cell r="H2939" t="str">
            <v>PSA</v>
          </cell>
          <cell r="I2939" t="str">
            <v>P</v>
          </cell>
        </row>
        <row r="2940">
          <cell r="A2940" t="str">
            <v>Mocna Przyszłość</v>
          </cell>
          <cell r="B2940" t="str">
            <v>XX32</v>
          </cell>
          <cell r="C2940" t="str">
            <v>P</v>
          </cell>
          <cell r="D2940">
            <v>3073.1823244172238</v>
          </cell>
          <cell r="E2940" t="str">
            <v>L_UBEZP</v>
          </cell>
          <cell r="F2940" t="str">
            <v>PLAN</v>
          </cell>
          <cell r="G2940" t="str">
            <v>12</v>
          </cell>
          <cell r="H2940" t="str">
            <v>PSA</v>
          </cell>
          <cell r="I2940" t="str">
            <v>P</v>
          </cell>
        </row>
        <row r="2941">
          <cell r="A2941" t="str">
            <v>Mocna Przyszłość</v>
          </cell>
          <cell r="B2941" t="str">
            <v>XX32</v>
          </cell>
          <cell r="C2941" t="str">
            <v>P</v>
          </cell>
          <cell r="D2941">
            <v>3756.48</v>
          </cell>
          <cell r="E2941" t="str">
            <v>L_UBEZP</v>
          </cell>
          <cell r="F2941" t="str">
            <v>PROGNOZA</v>
          </cell>
          <cell r="G2941" t="str">
            <v>10</v>
          </cell>
          <cell r="H2941" t="str">
            <v>PSA</v>
          </cell>
          <cell r="I2941" t="str">
            <v>P</v>
          </cell>
        </row>
        <row r="2942">
          <cell r="A2942" t="str">
            <v>Mocna Przyszłość</v>
          </cell>
          <cell r="B2942" t="str">
            <v>XX32</v>
          </cell>
          <cell r="C2942" t="str">
            <v>P</v>
          </cell>
          <cell r="D2942">
            <v>3705.9852</v>
          </cell>
          <cell r="E2942" t="str">
            <v>L_UBEZP</v>
          </cell>
          <cell r="F2942" t="str">
            <v>PROGNOZA</v>
          </cell>
          <cell r="G2942" t="str">
            <v>11</v>
          </cell>
          <cell r="H2942" t="str">
            <v>PSA</v>
          </cell>
          <cell r="I2942" t="str">
            <v>P</v>
          </cell>
        </row>
        <row r="2943">
          <cell r="A2943" t="str">
            <v>Mocna Przyszłość</v>
          </cell>
          <cell r="B2943" t="str">
            <v>XX32</v>
          </cell>
          <cell r="C2943" t="str">
            <v>P</v>
          </cell>
          <cell r="D2943">
            <v>3655.515348</v>
          </cell>
          <cell r="E2943" t="str">
            <v>L_UBEZP</v>
          </cell>
          <cell r="F2943" t="str">
            <v>PROGNOZA</v>
          </cell>
          <cell r="G2943" t="str">
            <v>12</v>
          </cell>
          <cell r="H2943" t="str">
            <v>PSA</v>
          </cell>
          <cell r="I2943" t="str">
            <v>P</v>
          </cell>
        </row>
        <row r="2944">
          <cell r="A2944" t="str">
            <v>Mocna Przyszłość</v>
          </cell>
          <cell r="B2944" t="str">
            <v>XX32</v>
          </cell>
          <cell r="C2944" t="str">
            <v>P</v>
          </cell>
          <cell r="D2944">
            <v>4361</v>
          </cell>
          <cell r="E2944" t="str">
            <v>L_UBEZP</v>
          </cell>
          <cell r="F2944" t="str">
            <v>WYK_POP</v>
          </cell>
          <cell r="G2944" t="str">
            <v>01</v>
          </cell>
          <cell r="H2944" t="str">
            <v>PSA</v>
          </cell>
          <cell r="I2944" t="str">
            <v>P</v>
          </cell>
        </row>
        <row r="2945">
          <cell r="A2945" t="str">
            <v>Mocna Przyszłość</v>
          </cell>
          <cell r="B2945" t="str">
            <v>XX32</v>
          </cell>
          <cell r="C2945" t="str">
            <v>P</v>
          </cell>
          <cell r="D2945">
            <v>4314</v>
          </cell>
          <cell r="E2945" t="str">
            <v>L_UBEZP</v>
          </cell>
          <cell r="F2945" t="str">
            <v>WYK_POP</v>
          </cell>
          <cell r="G2945" t="str">
            <v>02</v>
          </cell>
          <cell r="H2945" t="str">
            <v>PSA</v>
          </cell>
          <cell r="I2945" t="str">
            <v>P</v>
          </cell>
        </row>
        <row r="2946">
          <cell r="A2946" t="str">
            <v>Mocna Przyszłość</v>
          </cell>
          <cell r="B2946" t="str">
            <v>XX32</v>
          </cell>
          <cell r="C2946" t="str">
            <v>P</v>
          </cell>
          <cell r="D2946">
            <v>4248</v>
          </cell>
          <cell r="E2946" t="str">
            <v>L_UBEZP</v>
          </cell>
          <cell r="F2946" t="str">
            <v>WYK_POP</v>
          </cell>
          <cell r="G2946" t="str">
            <v>03</v>
          </cell>
          <cell r="H2946" t="str">
            <v>PSA</v>
          </cell>
          <cell r="I2946" t="str">
            <v>P</v>
          </cell>
        </row>
        <row r="2947">
          <cell r="A2947" t="str">
            <v>Mocna Przyszłość</v>
          </cell>
          <cell r="B2947" t="str">
            <v>XX32</v>
          </cell>
          <cell r="C2947" t="str">
            <v>P</v>
          </cell>
          <cell r="D2947">
            <v>4196</v>
          </cell>
          <cell r="E2947" t="str">
            <v>L_UBEZP</v>
          </cell>
          <cell r="F2947" t="str">
            <v>WYK_POP</v>
          </cell>
          <cell r="G2947" t="str">
            <v>04</v>
          </cell>
          <cell r="H2947" t="str">
            <v>PSA</v>
          </cell>
          <cell r="I2947" t="str">
            <v>P</v>
          </cell>
        </row>
        <row r="2948">
          <cell r="A2948" t="str">
            <v>Mocna Przyszłość</v>
          </cell>
          <cell r="B2948" t="str">
            <v>XX32</v>
          </cell>
          <cell r="C2948" t="str">
            <v>P</v>
          </cell>
          <cell r="D2948">
            <v>4145</v>
          </cell>
          <cell r="E2948" t="str">
            <v>L_UBEZP</v>
          </cell>
          <cell r="F2948" t="str">
            <v>WYK_POP</v>
          </cell>
          <cell r="G2948" t="str">
            <v>05</v>
          </cell>
          <cell r="H2948" t="str">
            <v>PSA</v>
          </cell>
          <cell r="I2948" t="str">
            <v>P</v>
          </cell>
        </row>
        <row r="2949">
          <cell r="A2949" t="str">
            <v>Mocna Przyszłość</v>
          </cell>
          <cell r="B2949" t="str">
            <v>XX32</v>
          </cell>
          <cell r="C2949" t="str">
            <v>P</v>
          </cell>
          <cell r="D2949">
            <v>4068</v>
          </cell>
          <cell r="E2949" t="str">
            <v>L_UBEZP</v>
          </cell>
          <cell r="F2949" t="str">
            <v>WYK_POP</v>
          </cell>
          <cell r="G2949" t="str">
            <v>06</v>
          </cell>
          <cell r="H2949" t="str">
            <v>PSA</v>
          </cell>
          <cell r="I2949" t="str">
            <v>P</v>
          </cell>
        </row>
        <row r="2950">
          <cell r="A2950" t="str">
            <v>Mocna Przyszłość</v>
          </cell>
          <cell r="B2950" t="str">
            <v>XX32</v>
          </cell>
          <cell r="C2950" t="str">
            <v>P</v>
          </cell>
          <cell r="D2950">
            <v>4025</v>
          </cell>
          <cell r="E2950" t="str">
            <v>L_UBEZP</v>
          </cell>
          <cell r="F2950" t="str">
            <v>WYK_POP</v>
          </cell>
          <cell r="G2950" t="str">
            <v>07</v>
          </cell>
          <cell r="H2950" t="str">
            <v>PSA</v>
          </cell>
          <cell r="I2950" t="str">
            <v>P</v>
          </cell>
        </row>
        <row r="2951">
          <cell r="A2951" t="str">
            <v>Mocna Przyszłość</v>
          </cell>
          <cell r="B2951" t="str">
            <v>XX32</v>
          </cell>
          <cell r="C2951" t="str">
            <v>P</v>
          </cell>
          <cell r="D2951">
            <v>3979</v>
          </cell>
          <cell r="E2951" t="str">
            <v>L_UBEZP</v>
          </cell>
          <cell r="F2951" t="str">
            <v>WYK_POP</v>
          </cell>
          <cell r="G2951" t="str">
            <v>08</v>
          </cell>
          <cell r="H2951" t="str">
            <v>PSA</v>
          </cell>
          <cell r="I2951" t="str">
            <v>P</v>
          </cell>
        </row>
        <row r="2952">
          <cell r="A2952" t="str">
            <v>Mocna Przyszłość</v>
          </cell>
          <cell r="B2952" t="str">
            <v>XX32</v>
          </cell>
          <cell r="C2952" t="str">
            <v>P</v>
          </cell>
          <cell r="D2952">
            <v>3943</v>
          </cell>
          <cell r="E2952" t="str">
            <v>L_UBEZP</v>
          </cell>
          <cell r="F2952" t="str">
            <v>WYK_POP</v>
          </cell>
          <cell r="G2952" t="str">
            <v>09</v>
          </cell>
          <cell r="H2952" t="str">
            <v>PSA</v>
          </cell>
          <cell r="I2952" t="str">
            <v>P</v>
          </cell>
        </row>
        <row r="2953">
          <cell r="A2953" t="str">
            <v>Mocna Przyszłość</v>
          </cell>
          <cell r="B2953" t="str">
            <v>XX32</v>
          </cell>
          <cell r="C2953" t="str">
            <v>P</v>
          </cell>
          <cell r="D2953">
            <v>644626.6173362324</v>
          </cell>
          <cell r="E2953" t="str">
            <v>PRZYPIS_MIES_WYK</v>
          </cell>
          <cell r="F2953" t="str">
            <v>PLAN</v>
          </cell>
          <cell r="G2953" t="str">
            <v>01</v>
          </cell>
          <cell r="H2953" t="str">
            <v>PSA</v>
          </cell>
          <cell r="I2953" t="str">
            <v>P</v>
          </cell>
        </row>
        <row r="2954">
          <cell r="A2954" t="str">
            <v>Mocna Przyszłość</v>
          </cell>
          <cell r="B2954" t="str">
            <v>XX32</v>
          </cell>
          <cell r="C2954" t="str">
            <v>P</v>
          </cell>
          <cell r="D2954">
            <v>652110.8154202885</v>
          </cell>
          <cell r="E2954" t="str">
            <v>PRZYPIS_MIES_WYK</v>
          </cell>
          <cell r="F2954" t="str">
            <v>PLAN</v>
          </cell>
          <cell r="G2954" t="str">
            <v>02</v>
          </cell>
          <cell r="H2954" t="str">
            <v>PSA</v>
          </cell>
          <cell r="I2954" t="str">
            <v>P</v>
          </cell>
        </row>
        <row r="2955">
          <cell r="A2955" t="str">
            <v>Mocna Przyszłość</v>
          </cell>
          <cell r="B2955" t="str">
            <v>XX32</v>
          </cell>
          <cell r="C2955" t="str">
            <v>P</v>
          </cell>
          <cell r="D2955">
            <v>649780.1471610176</v>
          </cell>
          <cell r="E2955" t="str">
            <v>PRZYPIS_MIES_WYK</v>
          </cell>
          <cell r="F2955" t="str">
            <v>PLAN</v>
          </cell>
          <cell r="G2955" t="str">
            <v>03</v>
          </cell>
          <cell r="H2955" t="str">
            <v>PSA</v>
          </cell>
          <cell r="I2955" t="str">
            <v>P</v>
          </cell>
        </row>
        <row r="2956">
          <cell r="A2956" t="str">
            <v>Mocna Przyszłość</v>
          </cell>
          <cell r="B2956" t="str">
            <v>XX32</v>
          </cell>
          <cell r="C2956" t="str">
            <v>P</v>
          </cell>
          <cell r="D2956">
            <v>639078.1263362325</v>
          </cell>
          <cell r="E2956" t="str">
            <v>PRZYPIS_MIES_WYK</v>
          </cell>
          <cell r="F2956" t="str">
            <v>PLAN</v>
          </cell>
          <cell r="G2956" t="str">
            <v>04</v>
          </cell>
          <cell r="H2956" t="str">
            <v>PSA</v>
          </cell>
          <cell r="I2956" t="str">
            <v>P</v>
          </cell>
        </row>
        <row r="2957">
          <cell r="A2957" t="str">
            <v>Mocna Przyszłość</v>
          </cell>
          <cell r="B2957" t="str">
            <v>XX32</v>
          </cell>
          <cell r="C2957" t="str">
            <v>P</v>
          </cell>
          <cell r="D2957">
            <v>641879.4643362327</v>
          </cell>
          <cell r="E2957" t="str">
            <v>PRZYPIS_MIES_WYK</v>
          </cell>
          <cell r="F2957" t="str">
            <v>PLAN</v>
          </cell>
          <cell r="G2957" t="str">
            <v>05</v>
          </cell>
          <cell r="H2957" t="str">
            <v>PSA</v>
          </cell>
          <cell r="I2957" t="str">
            <v>P</v>
          </cell>
        </row>
        <row r="2958">
          <cell r="A2958" t="str">
            <v>Mocna Przyszłość</v>
          </cell>
          <cell r="B2958" t="str">
            <v>XX32</v>
          </cell>
          <cell r="C2958" t="str">
            <v>P</v>
          </cell>
          <cell r="D2958">
            <v>624450.0933362326</v>
          </cell>
          <cell r="E2958" t="str">
            <v>PRZYPIS_MIES_WYK</v>
          </cell>
          <cell r="F2958" t="str">
            <v>PLAN</v>
          </cell>
          <cell r="G2958" t="str">
            <v>06</v>
          </cell>
          <cell r="H2958" t="str">
            <v>PSA</v>
          </cell>
          <cell r="I2958" t="str">
            <v>P</v>
          </cell>
        </row>
        <row r="2959">
          <cell r="A2959" t="str">
            <v>Mocna Przyszłość</v>
          </cell>
          <cell r="B2959" t="str">
            <v>XX32</v>
          </cell>
          <cell r="C2959" t="str">
            <v>P</v>
          </cell>
          <cell r="D2959">
            <v>619466.2303362328</v>
          </cell>
          <cell r="E2959" t="str">
            <v>PRZYPIS_MIES_WYK</v>
          </cell>
          <cell r="F2959" t="str">
            <v>PLAN</v>
          </cell>
          <cell r="G2959" t="str">
            <v>07</v>
          </cell>
          <cell r="H2959" t="str">
            <v>PSA</v>
          </cell>
          <cell r="I2959" t="str">
            <v>P</v>
          </cell>
        </row>
        <row r="2960">
          <cell r="A2960" t="str">
            <v>Mocna Przyszłość</v>
          </cell>
          <cell r="B2960" t="str">
            <v>XX32</v>
          </cell>
          <cell r="C2960" t="str">
            <v>P</v>
          </cell>
          <cell r="D2960">
            <v>609555.6263362326</v>
          </cell>
          <cell r="E2960" t="str">
            <v>PRZYPIS_MIES_WYK</v>
          </cell>
          <cell r="F2960" t="str">
            <v>PLAN</v>
          </cell>
          <cell r="G2960" t="str">
            <v>08</v>
          </cell>
          <cell r="H2960" t="str">
            <v>PSA</v>
          </cell>
          <cell r="I2960" t="str">
            <v>P</v>
          </cell>
        </row>
        <row r="2961">
          <cell r="A2961" t="str">
            <v>Mocna Przyszłość</v>
          </cell>
          <cell r="B2961" t="str">
            <v>XX32</v>
          </cell>
          <cell r="C2961" t="str">
            <v>P</v>
          </cell>
          <cell r="D2961">
            <v>628648.9923362324</v>
          </cell>
          <cell r="E2961" t="str">
            <v>PRZYPIS_MIES_WYK</v>
          </cell>
          <cell r="F2961" t="str">
            <v>PLAN</v>
          </cell>
          <cell r="G2961" t="str">
            <v>09</v>
          </cell>
          <cell r="H2961" t="str">
            <v>PSA</v>
          </cell>
          <cell r="I2961" t="str">
            <v>P</v>
          </cell>
        </row>
        <row r="2962">
          <cell r="A2962" t="str">
            <v>Mocna Przyszłość</v>
          </cell>
          <cell r="B2962" t="str">
            <v>XX32</v>
          </cell>
          <cell r="C2962" t="str">
            <v>P</v>
          </cell>
          <cell r="D2962">
            <v>616792.9753362326</v>
          </cell>
          <cell r="E2962" t="str">
            <v>PRZYPIS_MIES_WYK</v>
          </cell>
          <cell r="F2962" t="str">
            <v>PLAN</v>
          </cell>
          <cell r="G2962" t="str">
            <v>10</v>
          </cell>
          <cell r="H2962" t="str">
            <v>PSA</v>
          </cell>
          <cell r="I2962" t="str">
            <v>P</v>
          </cell>
        </row>
        <row r="2963">
          <cell r="A2963" t="str">
            <v>Mocna Przyszłość</v>
          </cell>
          <cell r="B2963" t="str">
            <v>XX32</v>
          </cell>
          <cell r="C2963" t="str">
            <v>P</v>
          </cell>
          <cell r="D2963">
            <v>606734.2803362326</v>
          </cell>
          <cell r="E2963" t="str">
            <v>PRZYPIS_MIES_WYK</v>
          </cell>
          <cell r="F2963" t="str">
            <v>PLAN</v>
          </cell>
          <cell r="G2963" t="str">
            <v>11</v>
          </cell>
          <cell r="H2963" t="str">
            <v>PSA</v>
          </cell>
          <cell r="I2963" t="str">
            <v>P</v>
          </cell>
        </row>
        <row r="2964">
          <cell r="A2964" t="str">
            <v>Mocna Przyszłość</v>
          </cell>
          <cell r="B2964" t="str">
            <v>XX32</v>
          </cell>
          <cell r="C2964" t="str">
            <v>P</v>
          </cell>
          <cell r="D2964">
            <v>616138.5868362326</v>
          </cell>
          <cell r="E2964" t="str">
            <v>PRZYPIS_MIES_WYK</v>
          </cell>
          <cell r="F2964" t="str">
            <v>PLAN</v>
          </cell>
          <cell r="G2964" t="str">
            <v>12</v>
          </cell>
          <cell r="H2964" t="str">
            <v>PSA</v>
          </cell>
          <cell r="I2964" t="str">
            <v>P</v>
          </cell>
        </row>
        <row r="2965">
          <cell r="A2965" t="str">
            <v>Mocna Przyszłość</v>
          </cell>
          <cell r="B2965" t="str">
            <v>XX32</v>
          </cell>
          <cell r="C2965" t="str">
            <v>P</v>
          </cell>
          <cell r="D2965">
            <v>693541.0014444445</v>
          </cell>
          <cell r="E2965" t="str">
            <v>PRZYPIS_MIES_WYK</v>
          </cell>
          <cell r="F2965" t="str">
            <v>PROGNOZA</v>
          </cell>
          <cell r="G2965" t="str">
            <v>10</v>
          </cell>
          <cell r="H2965" t="str">
            <v>PSA</v>
          </cell>
          <cell r="I2965" t="str">
            <v>P</v>
          </cell>
        </row>
        <row r="2966">
          <cell r="A2966" t="str">
            <v>Mocna Przyszłość</v>
          </cell>
          <cell r="B2966" t="str">
            <v>XX32</v>
          </cell>
          <cell r="C2966" t="str">
            <v>P</v>
          </cell>
          <cell r="D2966">
            <v>683230.4564444445</v>
          </cell>
          <cell r="E2966" t="str">
            <v>PRZYPIS_MIES_WYK</v>
          </cell>
          <cell r="F2966" t="str">
            <v>PROGNOZA</v>
          </cell>
          <cell r="G2966" t="str">
            <v>11</v>
          </cell>
          <cell r="H2966" t="str">
            <v>PSA</v>
          </cell>
          <cell r="I2966" t="str">
            <v>P</v>
          </cell>
        </row>
        <row r="2967">
          <cell r="A2967" t="str">
            <v>Mocna Przyszłość</v>
          </cell>
          <cell r="B2967" t="str">
            <v>XX32</v>
          </cell>
          <cell r="C2967" t="str">
            <v>P</v>
          </cell>
          <cell r="D2967">
            <v>672162.7614444445</v>
          </cell>
          <cell r="E2967" t="str">
            <v>PRZYPIS_MIES_WYK</v>
          </cell>
          <cell r="F2967" t="str">
            <v>PROGNOZA</v>
          </cell>
          <cell r="G2967" t="str">
            <v>12</v>
          </cell>
          <cell r="H2967" t="str">
            <v>PSA</v>
          </cell>
          <cell r="I2967" t="str">
            <v>P</v>
          </cell>
        </row>
        <row r="2968">
          <cell r="A2968" t="str">
            <v>Mocna Przyszłość</v>
          </cell>
          <cell r="B2968" t="str">
            <v>XX32</v>
          </cell>
          <cell r="C2968" t="str">
            <v>P</v>
          </cell>
          <cell r="D2968">
            <v>757659.5</v>
          </cell>
          <cell r="E2968" t="str">
            <v>PRZYPIS_MIES_WYK</v>
          </cell>
          <cell r="F2968" t="str">
            <v>WYK_POP</v>
          </cell>
          <cell r="G2968" t="str">
            <v>01</v>
          </cell>
          <cell r="H2968" t="str">
            <v>PSA</v>
          </cell>
          <cell r="I2968" t="str">
            <v>P</v>
          </cell>
        </row>
        <row r="2969">
          <cell r="A2969" t="str">
            <v>Mocna Przyszłość</v>
          </cell>
          <cell r="B2969" t="str">
            <v>XX32</v>
          </cell>
          <cell r="C2969" t="str">
            <v>P</v>
          </cell>
          <cell r="D2969">
            <v>728555.8</v>
          </cell>
          <cell r="E2969" t="str">
            <v>PRZYPIS_MIES_WYK</v>
          </cell>
          <cell r="F2969" t="str">
            <v>WYK_POP</v>
          </cell>
          <cell r="G2969" t="str">
            <v>02</v>
          </cell>
          <cell r="H2969" t="str">
            <v>PSA</v>
          </cell>
          <cell r="I2969" t="str">
            <v>P</v>
          </cell>
        </row>
        <row r="2970">
          <cell r="A2970" t="str">
            <v>Mocna Przyszłość</v>
          </cell>
          <cell r="B2970" t="str">
            <v>XX32</v>
          </cell>
          <cell r="C2970" t="str">
            <v>P</v>
          </cell>
          <cell r="D2970">
            <v>739791.17</v>
          </cell>
          <cell r="E2970" t="str">
            <v>PRZYPIS_MIES_WYK</v>
          </cell>
          <cell r="F2970" t="str">
            <v>WYK_POP</v>
          </cell>
          <cell r="G2970" t="str">
            <v>03</v>
          </cell>
          <cell r="H2970" t="str">
            <v>PSA</v>
          </cell>
          <cell r="I2970" t="str">
            <v>P</v>
          </cell>
        </row>
        <row r="2971">
          <cell r="A2971" t="str">
            <v>Mocna Przyszłość</v>
          </cell>
          <cell r="B2971" t="str">
            <v>XX32</v>
          </cell>
          <cell r="C2971" t="str">
            <v>P</v>
          </cell>
          <cell r="D2971">
            <v>736256.56</v>
          </cell>
          <cell r="E2971" t="str">
            <v>PRZYPIS_MIES_WYK</v>
          </cell>
          <cell r="F2971" t="str">
            <v>WYK_POP</v>
          </cell>
          <cell r="G2971" t="str">
            <v>04</v>
          </cell>
          <cell r="H2971" t="str">
            <v>PSA</v>
          </cell>
          <cell r="I2971" t="str">
            <v>P</v>
          </cell>
        </row>
        <row r="2972">
          <cell r="A2972" t="str">
            <v>Mocna Przyszłość</v>
          </cell>
          <cell r="B2972" t="str">
            <v>XX32</v>
          </cell>
          <cell r="C2972" t="str">
            <v>P</v>
          </cell>
          <cell r="D2972">
            <v>727966.3</v>
          </cell>
          <cell r="E2972" t="str">
            <v>PRZYPIS_MIES_WYK</v>
          </cell>
          <cell r="F2972" t="str">
            <v>WYK_POP</v>
          </cell>
          <cell r="G2972" t="str">
            <v>05</v>
          </cell>
          <cell r="H2972" t="str">
            <v>PSA</v>
          </cell>
          <cell r="I2972" t="str">
            <v>P</v>
          </cell>
        </row>
        <row r="2973">
          <cell r="A2973" t="str">
            <v>Mocna Przyszłość</v>
          </cell>
          <cell r="B2973" t="str">
            <v>XX32</v>
          </cell>
          <cell r="C2973" t="str">
            <v>P</v>
          </cell>
          <cell r="D2973">
            <v>691728.2</v>
          </cell>
          <cell r="E2973" t="str">
            <v>PRZYPIS_MIES_WYK</v>
          </cell>
          <cell r="F2973" t="str">
            <v>WYK_POP</v>
          </cell>
          <cell r="G2973" t="str">
            <v>06</v>
          </cell>
          <cell r="H2973" t="str">
            <v>PSA</v>
          </cell>
          <cell r="I2973" t="str">
            <v>P</v>
          </cell>
        </row>
        <row r="2974">
          <cell r="A2974" t="str">
            <v>Mocna Przyszłość</v>
          </cell>
          <cell r="B2974" t="str">
            <v>XX32</v>
          </cell>
          <cell r="C2974" t="str">
            <v>P</v>
          </cell>
          <cell r="D2974">
            <v>715783.9000000006</v>
          </cell>
          <cell r="E2974" t="str">
            <v>PRZYPIS_MIES_WYK</v>
          </cell>
          <cell r="F2974" t="str">
            <v>WYK_POP</v>
          </cell>
          <cell r="G2974" t="str">
            <v>07</v>
          </cell>
          <cell r="H2974" t="str">
            <v>PSA</v>
          </cell>
          <cell r="I2974" t="str">
            <v>P</v>
          </cell>
        </row>
        <row r="2975">
          <cell r="A2975" t="str">
            <v>Mocna Przyszłość</v>
          </cell>
          <cell r="B2975" t="str">
            <v>XX32</v>
          </cell>
          <cell r="C2975" t="str">
            <v>P</v>
          </cell>
          <cell r="D2975">
            <v>718649.3999999994</v>
          </cell>
          <cell r="E2975" t="str">
            <v>PRZYPIS_MIES_WYK</v>
          </cell>
          <cell r="F2975" t="str">
            <v>WYK_POP</v>
          </cell>
          <cell r="G2975" t="str">
            <v>08</v>
          </cell>
          <cell r="H2975" t="str">
            <v>PSA</v>
          </cell>
          <cell r="I2975" t="str">
            <v>P</v>
          </cell>
        </row>
        <row r="2976">
          <cell r="A2976" t="str">
            <v>Mocna Przyszłość</v>
          </cell>
          <cell r="B2976" t="str">
            <v>XX32</v>
          </cell>
          <cell r="C2976" t="str">
            <v>P</v>
          </cell>
          <cell r="D2976">
            <v>716322.7</v>
          </cell>
          <cell r="E2976" t="str">
            <v>PRZYPIS_MIES_WYK</v>
          </cell>
          <cell r="F2976" t="str">
            <v>WYK_POP</v>
          </cell>
          <cell r="G2976" t="str">
            <v>09</v>
          </cell>
          <cell r="H2976" t="str">
            <v>PSA</v>
          </cell>
          <cell r="I2976" t="str">
            <v>P</v>
          </cell>
        </row>
        <row r="2977">
          <cell r="A2977" t="str">
            <v>Mocna Przyszłość</v>
          </cell>
          <cell r="B2977" t="str">
            <v>XX32</v>
          </cell>
          <cell r="C2977" t="str">
            <v>P</v>
          </cell>
          <cell r="D2977">
            <v>644626.6173362324</v>
          </cell>
          <cell r="E2977" t="str">
            <v>SKL_PRZYPIS_WYK</v>
          </cell>
          <cell r="F2977" t="str">
            <v>PLAN</v>
          </cell>
          <cell r="G2977" t="str">
            <v>01</v>
          </cell>
          <cell r="H2977" t="str">
            <v>PSA</v>
          </cell>
          <cell r="I2977" t="str">
            <v>P</v>
          </cell>
        </row>
        <row r="2978">
          <cell r="A2978" t="str">
            <v>Mocna Przyszłość</v>
          </cell>
          <cell r="B2978" t="str">
            <v>XX32</v>
          </cell>
          <cell r="C2978" t="str">
            <v>P</v>
          </cell>
          <cell r="D2978">
            <v>1296737.432756521</v>
          </cell>
          <cell r="E2978" t="str">
            <v>SKL_PRZYPIS_WYK</v>
          </cell>
          <cell r="F2978" t="str">
            <v>PLAN</v>
          </cell>
          <cell r="G2978" t="str">
            <v>02</v>
          </cell>
          <cell r="H2978" t="str">
            <v>PSA</v>
          </cell>
          <cell r="I2978" t="str">
            <v>P</v>
          </cell>
        </row>
        <row r="2979">
          <cell r="A2979" t="str">
            <v>Mocna Przyszłość</v>
          </cell>
          <cell r="B2979" t="str">
            <v>XX32</v>
          </cell>
          <cell r="C2979" t="str">
            <v>P</v>
          </cell>
          <cell r="D2979">
            <v>1946517.5799175384</v>
          </cell>
          <cell r="E2979" t="str">
            <v>SKL_PRZYPIS_WYK</v>
          </cell>
          <cell r="F2979" t="str">
            <v>PLAN</v>
          </cell>
          <cell r="G2979" t="str">
            <v>03</v>
          </cell>
          <cell r="H2979" t="str">
            <v>PSA</v>
          </cell>
          <cell r="I2979" t="str">
            <v>P</v>
          </cell>
        </row>
        <row r="2980">
          <cell r="A2980" t="str">
            <v>Mocna Przyszłość</v>
          </cell>
          <cell r="B2980" t="str">
            <v>XX32</v>
          </cell>
          <cell r="C2980" t="str">
            <v>P</v>
          </cell>
          <cell r="D2980">
            <v>2585595.7062537707</v>
          </cell>
          <cell r="E2980" t="str">
            <v>SKL_PRZYPIS_WYK</v>
          </cell>
          <cell r="F2980" t="str">
            <v>PLAN</v>
          </cell>
          <cell r="G2980" t="str">
            <v>04</v>
          </cell>
          <cell r="H2980" t="str">
            <v>PSA</v>
          </cell>
          <cell r="I2980" t="str">
            <v>P</v>
          </cell>
        </row>
        <row r="2981">
          <cell r="A2981" t="str">
            <v>Mocna Przyszłość</v>
          </cell>
          <cell r="B2981" t="str">
            <v>XX32</v>
          </cell>
          <cell r="C2981" t="str">
            <v>P</v>
          </cell>
          <cell r="D2981">
            <v>3227475.170590004</v>
          </cell>
          <cell r="E2981" t="str">
            <v>SKL_PRZYPIS_WYK</v>
          </cell>
          <cell r="F2981" t="str">
            <v>PLAN</v>
          </cell>
          <cell r="G2981" t="str">
            <v>05</v>
          </cell>
          <cell r="H2981" t="str">
            <v>PSA</v>
          </cell>
          <cell r="I2981" t="str">
            <v>P</v>
          </cell>
        </row>
        <row r="2982">
          <cell r="A2982" t="str">
            <v>Mocna Przyszłość</v>
          </cell>
          <cell r="B2982" t="str">
            <v>XX32</v>
          </cell>
          <cell r="C2982" t="str">
            <v>P</v>
          </cell>
          <cell r="D2982">
            <v>3851925.263926236</v>
          </cell>
          <cell r="E2982" t="str">
            <v>SKL_PRZYPIS_WYK</v>
          </cell>
          <cell r="F2982" t="str">
            <v>PLAN</v>
          </cell>
          <cell r="G2982" t="str">
            <v>06</v>
          </cell>
          <cell r="H2982" t="str">
            <v>PSA</v>
          </cell>
          <cell r="I2982" t="str">
            <v>P</v>
          </cell>
        </row>
        <row r="2983">
          <cell r="A2983" t="str">
            <v>Mocna Przyszłość</v>
          </cell>
          <cell r="B2983" t="str">
            <v>XX32</v>
          </cell>
          <cell r="C2983" t="str">
            <v>P</v>
          </cell>
          <cell r="D2983">
            <v>4471391.494262468</v>
          </cell>
          <cell r="E2983" t="str">
            <v>SKL_PRZYPIS_WYK</v>
          </cell>
          <cell r="F2983" t="str">
            <v>PLAN</v>
          </cell>
          <cell r="G2983" t="str">
            <v>07</v>
          </cell>
          <cell r="H2983" t="str">
            <v>PSA</v>
          </cell>
          <cell r="I2983" t="str">
            <v>P</v>
          </cell>
        </row>
        <row r="2984">
          <cell r="A2984" t="str">
            <v>Mocna Przyszłość</v>
          </cell>
          <cell r="B2984" t="str">
            <v>XX32</v>
          </cell>
          <cell r="C2984" t="str">
            <v>P</v>
          </cell>
          <cell r="D2984">
            <v>5080947.120598702</v>
          </cell>
          <cell r="E2984" t="str">
            <v>SKL_PRZYPIS_WYK</v>
          </cell>
          <cell r="F2984" t="str">
            <v>PLAN</v>
          </cell>
          <cell r="G2984" t="str">
            <v>08</v>
          </cell>
          <cell r="H2984" t="str">
            <v>PSA</v>
          </cell>
          <cell r="I2984" t="str">
            <v>P</v>
          </cell>
        </row>
        <row r="2985">
          <cell r="A2985" t="str">
            <v>Mocna Przyszłość</v>
          </cell>
          <cell r="B2985" t="str">
            <v>XX32</v>
          </cell>
          <cell r="C2985" t="str">
            <v>P</v>
          </cell>
          <cell r="D2985">
            <v>5709596.112934935</v>
          </cell>
          <cell r="E2985" t="str">
            <v>SKL_PRZYPIS_WYK</v>
          </cell>
          <cell r="F2985" t="str">
            <v>PLAN</v>
          </cell>
          <cell r="G2985" t="str">
            <v>09</v>
          </cell>
          <cell r="H2985" t="str">
            <v>PSA</v>
          </cell>
          <cell r="I2985" t="str">
            <v>P</v>
          </cell>
        </row>
        <row r="2986">
          <cell r="A2986" t="str">
            <v>Mocna Przyszłość</v>
          </cell>
          <cell r="B2986" t="str">
            <v>XX32</v>
          </cell>
          <cell r="C2986" t="str">
            <v>P</v>
          </cell>
          <cell r="D2986">
            <v>6326389.088271167</v>
          </cell>
          <cell r="E2986" t="str">
            <v>SKL_PRZYPIS_WYK</v>
          </cell>
          <cell r="F2986" t="str">
            <v>PLAN</v>
          </cell>
          <cell r="G2986" t="str">
            <v>10</v>
          </cell>
          <cell r="H2986" t="str">
            <v>PSA</v>
          </cell>
          <cell r="I2986" t="str">
            <v>P</v>
          </cell>
        </row>
        <row r="2987">
          <cell r="A2987" t="str">
            <v>Mocna Przyszłość</v>
          </cell>
          <cell r="B2987" t="str">
            <v>XX32</v>
          </cell>
          <cell r="C2987" t="str">
            <v>P</v>
          </cell>
          <cell r="D2987">
            <v>6933123.368607399</v>
          </cell>
          <cell r="E2987" t="str">
            <v>SKL_PRZYPIS_WYK</v>
          </cell>
          <cell r="F2987" t="str">
            <v>PLAN</v>
          </cell>
          <cell r="G2987" t="str">
            <v>11</v>
          </cell>
          <cell r="H2987" t="str">
            <v>PSA</v>
          </cell>
          <cell r="I2987" t="str">
            <v>P</v>
          </cell>
        </row>
        <row r="2988">
          <cell r="A2988" t="str">
            <v>Mocna Przyszłość</v>
          </cell>
          <cell r="B2988" t="str">
            <v>XX32</v>
          </cell>
          <cell r="C2988" t="str">
            <v>P</v>
          </cell>
          <cell r="D2988">
            <v>7549261.955443632</v>
          </cell>
          <cell r="E2988" t="str">
            <v>SKL_PRZYPIS_WYK</v>
          </cell>
          <cell r="F2988" t="str">
            <v>PLAN</v>
          </cell>
          <cell r="G2988" t="str">
            <v>12</v>
          </cell>
          <cell r="H2988" t="str">
            <v>PSA</v>
          </cell>
          <cell r="I2988" t="str">
            <v>P</v>
          </cell>
        </row>
        <row r="2989">
          <cell r="A2989" t="str">
            <v>Mocna Przyszłość</v>
          </cell>
          <cell r="B2989" t="str">
            <v>XX32</v>
          </cell>
          <cell r="C2989" t="str">
            <v>P</v>
          </cell>
          <cell r="D2989">
            <v>7226254.531444438</v>
          </cell>
          <cell r="E2989" t="str">
            <v>SKL_PRZYPIS_WYK</v>
          </cell>
          <cell r="F2989" t="str">
            <v>PROGNOZA</v>
          </cell>
          <cell r="G2989" t="str">
            <v>10</v>
          </cell>
          <cell r="H2989" t="str">
            <v>PSA</v>
          </cell>
          <cell r="I2989" t="str">
            <v>P</v>
          </cell>
        </row>
        <row r="2990">
          <cell r="A2990" t="str">
            <v>Mocna Przyszłość</v>
          </cell>
          <cell r="B2990" t="str">
            <v>XX32</v>
          </cell>
          <cell r="C2990" t="str">
            <v>P</v>
          </cell>
          <cell r="D2990">
            <v>7909484.987888879</v>
          </cell>
          <cell r="E2990" t="str">
            <v>SKL_PRZYPIS_WYK</v>
          </cell>
          <cell r="F2990" t="str">
            <v>PROGNOZA</v>
          </cell>
          <cell r="G2990" t="str">
            <v>11</v>
          </cell>
          <cell r="H2990" t="str">
            <v>PSA</v>
          </cell>
          <cell r="I2990" t="str">
            <v>P</v>
          </cell>
        </row>
        <row r="2991">
          <cell r="A2991" t="str">
            <v>Mocna Przyszłość</v>
          </cell>
          <cell r="B2991" t="str">
            <v>XX32</v>
          </cell>
          <cell r="C2991" t="str">
            <v>P</v>
          </cell>
          <cell r="D2991">
            <v>8581647.749333326</v>
          </cell>
          <cell r="E2991" t="str">
            <v>SKL_PRZYPIS_WYK</v>
          </cell>
          <cell r="F2991" t="str">
            <v>PROGNOZA</v>
          </cell>
          <cell r="G2991" t="str">
            <v>12</v>
          </cell>
          <cell r="H2991" t="str">
            <v>PSA</v>
          </cell>
          <cell r="I2991" t="str">
            <v>P</v>
          </cell>
        </row>
        <row r="2992">
          <cell r="A2992" t="str">
            <v>Mocna Przyszłość</v>
          </cell>
          <cell r="B2992" t="str">
            <v>XX32</v>
          </cell>
          <cell r="C2992" t="str">
            <v>P</v>
          </cell>
          <cell r="D2992">
            <v>757659.5</v>
          </cell>
          <cell r="E2992" t="str">
            <v>SKL_PRZYPIS_WYK</v>
          </cell>
          <cell r="F2992" t="str">
            <v>WYK_POP</v>
          </cell>
          <cell r="G2992" t="str">
            <v>01</v>
          </cell>
          <cell r="H2992" t="str">
            <v>PSA</v>
          </cell>
          <cell r="I2992" t="str">
            <v>P</v>
          </cell>
        </row>
        <row r="2993">
          <cell r="A2993" t="str">
            <v>Mocna Przyszłość</v>
          </cell>
          <cell r="B2993" t="str">
            <v>XX32</v>
          </cell>
          <cell r="C2993" t="str">
            <v>P</v>
          </cell>
          <cell r="D2993">
            <v>1486215.3</v>
          </cell>
          <cell r="E2993" t="str">
            <v>SKL_PRZYPIS_WYK</v>
          </cell>
          <cell r="F2993" t="str">
            <v>WYK_POP</v>
          </cell>
          <cell r="G2993" t="str">
            <v>02</v>
          </cell>
          <cell r="H2993" t="str">
            <v>PSA</v>
          </cell>
          <cell r="I2993" t="str">
            <v>P</v>
          </cell>
        </row>
        <row r="2994">
          <cell r="A2994" t="str">
            <v>Mocna Przyszłość</v>
          </cell>
          <cell r="B2994" t="str">
            <v>XX32</v>
          </cell>
          <cell r="C2994" t="str">
            <v>P</v>
          </cell>
          <cell r="D2994">
            <v>2226006.47</v>
          </cell>
          <cell r="E2994" t="str">
            <v>SKL_PRZYPIS_WYK</v>
          </cell>
          <cell r="F2994" t="str">
            <v>WYK_POP</v>
          </cell>
          <cell r="G2994" t="str">
            <v>03</v>
          </cell>
          <cell r="H2994" t="str">
            <v>PSA</v>
          </cell>
          <cell r="I2994" t="str">
            <v>P</v>
          </cell>
        </row>
        <row r="2995">
          <cell r="A2995" t="str">
            <v>Mocna Przyszłość</v>
          </cell>
          <cell r="B2995" t="str">
            <v>XX32</v>
          </cell>
          <cell r="C2995" t="str">
            <v>P</v>
          </cell>
          <cell r="D2995">
            <v>2962263.03</v>
          </cell>
          <cell r="E2995" t="str">
            <v>SKL_PRZYPIS_WYK</v>
          </cell>
          <cell r="F2995" t="str">
            <v>WYK_POP</v>
          </cell>
          <cell r="G2995" t="str">
            <v>04</v>
          </cell>
          <cell r="H2995" t="str">
            <v>PSA</v>
          </cell>
          <cell r="I2995" t="str">
            <v>P</v>
          </cell>
        </row>
        <row r="2996">
          <cell r="A2996" t="str">
            <v>Mocna Przyszłość</v>
          </cell>
          <cell r="B2996" t="str">
            <v>XX32</v>
          </cell>
          <cell r="C2996" t="str">
            <v>P</v>
          </cell>
          <cell r="D2996">
            <v>3690229.33</v>
          </cell>
          <cell r="E2996" t="str">
            <v>SKL_PRZYPIS_WYK</v>
          </cell>
          <cell r="F2996" t="str">
            <v>WYK_POP</v>
          </cell>
          <cell r="G2996" t="str">
            <v>05</v>
          </cell>
          <cell r="H2996" t="str">
            <v>PSA</v>
          </cell>
          <cell r="I2996" t="str">
            <v>P</v>
          </cell>
        </row>
        <row r="2997">
          <cell r="A2997" t="str">
            <v>Mocna Przyszłość</v>
          </cell>
          <cell r="B2997" t="str">
            <v>XX32</v>
          </cell>
          <cell r="C2997" t="str">
            <v>P</v>
          </cell>
          <cell r="D2997">
            <v>4381957.53</v>
          </cell>
          <cell r="E2997" t="str">
            <v>SKL_PRZYPIS_WYK</v>
          </cell>
          <cell r="F2997" t="str">
            <v>WYK_POP</v>
          </cell>
          <cell r="G2997" t="str">
            <v>06</v>
          </cell>
          <cell r="H2997" t="str">
            <v>PSA</v>
          </cell>
          <cell r="I2997" t="str">
            <v>P</v>
          </cell>
        </row>
        <row r="2998">
          <cell r="A2998" t="str">
            <v>Mocna Przyszłość</v>
          </cell>
          <cell r="B2998" t="str">
            <v>XX32</v>
          </cell>
          <cell r="C2998" t="str">
            <v>P</v>
          </cell>
          <cell r="D2998">
            <v>5097741.43</v>
          </cell>
          <cell r="E2998" t="str">
            <v>SKL_PRZYPIS_WYK</v>
          </cell>
          <cell r="F2998" t="str">
            <v>WYK_POP</v>
          </cell>
          <cell r="G2998" t="str">
            <v>07</v>
          </cell>
          <cell r="H2998" t="str">
            <v>PSA</v>
          </cell>
          <cell r="I2998" t="str">
            <v>P</v>
          </cell>
        </row>
        <row r="2999">
          <cell r="A2999" t="str">
            <v>Mocna Przyszłość</v>
          </cell>
          <cell r="B2999" t="str">
            <v>XX32</v>
          </cell>
          <cell r="C2999" t="str">
            <v>P</v>
          </cell>
          <cell r="D2999">
            <v>5816390.830000003</v>
          </cell>
          <cell r="E2999" t="str">
            <v>SKL_PRZYPIS_WYK</v>
          </cell>
          <cell r="F2999" t="str">
            <v>WYK_POP</v>
          </cell>
          <cell r="G2999" t="str">
            <v>08</v>
          </cell>
          <cell r="H2999" t="str">
            <v>PSA</v>
          </cell>
          <cell r="I2999" t="str">
            <v>P</v>
          </cell>
        </row>
        <row r="3000">
          <cell r="A3000" t="str">
            <v>Mocna Przyszłość</v>
          </cell>
          <cell r="B3000" t="str">
            <v>XX32</v>
          </cell>
          <cell r="C3000" t="str">
            <v>P</v>
          </cell>
          <cell r="D3000">
            <v>6532713.53</v>
          </cell>
          <cell r="E3000" t="str">
            <v>SKL_PRZYPIS_WYK</v>
          </cell>
          <cell r="F3000" t="str">
            <v>WYK_POP</v>
          </cell>
          <cell r="G3000" t="str">
            <v>09</v>
          </cell>
          <cell r="H3000" t="str">
            <v>PSA</v>
          </cell>
          <cell r="I3000" t="str">
            <v>P</v>
          </cell>
        </row>
        <row r="3001">
          <cell r="A3001" t="str">
            <v>Mocna Przyszłość</v>
          </cell>
          <cell r="B3001" t="str">
            <v>XX32</v>
          </cell>
          <cell r="C3001" t="str">
            <v>P</v>
          </cell>
          <cell r="D3001">
            <v>8845805.306607569</v>
          </cell>
          <cell r="E3001" t="str">
            <v>SKL_ROCZNA_WYK</v>
          </cell>
          <cell r="F3001" t="str">
            <v>PLAN</v>
          </cell>
          <cell r="G3001" t="str">
            <v>01</v>
          </cell>
          <cell r="H3001" t="str">
            <v>PSA</v>
          </cell>
          <cell r="I3001" t="str">
            <v>P</v>
          </cell>
        </row>
        <row r="3002">
          <cell r="A3002" t="str">
            <v>Mocna Przyszłość</v>
          </cell>
          <cell r="B3002" t="str">
            <v>XX32</v>
          </cell>
          <cell r="C3002" t="str">
            <v>P</v>
          </cell>
          <cell r="D3002">
            <v>9629408.483822117</v>
          </cell>
          <cell r="E3002" t="str">
            <v>SKL_ROCZNA_WYK</v>
          </cell>
          <cell r="F3002" t="str">
            <v>PLAN</v>
          </cell>
          <cell r="G3002" t="str">
            <v>02</v>
          </cell>
          <cell r="H3002" t="str">
            <v>PSA</v>
          </cell>
          <cell r="I3002" t="str">
            <v>P</v>
          </cell>
        </row>
        <row r="3003">
          <cell r="A3003" t="str">
            <v>Mocna Przyszłość</v>
          </cell>
          <cell r="B3003" t="str">
            <v>XX32</v>
          </cell>
          <cell r="C3003" t="str">
            <v>P</v>
          </cell>
          <cell r="D3003">
            <v>9508485.801060645</v>
          </cell>
          <cell r="E3003" t="str">
            <v>SKL_ROCZNA_WYK</v>
          </cell>
          <cell r="F3003" t="str">
            <v>PLAN</v>
          </cell>
          <cell r="G3003" t="str">
            <v>03</v>
          </cell>
          <cell r="H3003" t="str">
            <v>PSA</v>
          </cell>
          <cell r="I3003" t="str">
            <v>P</v>
          </cell>
        </row>
        <row r="3004">
          <cell r="A3004" t="str">
            <v>Mocna Przyszłość</v>
          </cell>
          <cell r="B3004" t="str">
            <v>XX32</v>
          </cell>
          <cell r="C3004" t="str">
            <v>P</v>
          </cell>
          <cell r="D3004">
            <v>9406677.676644238</v>
          </cell>
          <cell r="E3004" t="str">
            <v>SKL_ROCZNA_WYK</v>
          </cell>
          <cell r="F3004" t="str">
            <v>PLAN</v>
          </cell>
          <cell r="G3004" t="str">
            <v>04</v>
          </cell>
          <cell r="H3004" t="str">
            <v>PSA</v>
          </cell>
          <cell r="I3004" t="str">
            <v>P</v>
          </cell>
        </row>
        <row r="3005">
          <cell r="A3005" t="str">
            <v>Mocna Przyszłość</v>
          </cell>
          <cell r="B3005" t="str">
            <v>XX32</v>
          </cell>
          <cell r="C3005" t="str">
            <v>P</v>
          </cell>
          <cell r="D3005">
            <v>9306469.426898928</v>
          </cell>
          <cell r="E3005" t="str">
            <v>SKL_ROCZNA_WYK</v>
          </cell>
          <cell r="F3005" t="str">
            <v>PLAN</v>
          </cell>
          <cell r="G3005" t="str">
            <v>05</v>
          </cell>
          <cell r="H3005" t="str">
            <v>PSA</v>
          </cell>
          <cell r="I3005" t="str">
            <v>P</v>
          </cell>
        </row>
        <row r="3006">
          <cell r="A3006" t="str">
            <v>Mocna Przyszłość</v>
          </cell>
          <cell r="B3006" t="str">
            <v>XX32</v>
          </cell>
          <cell r="C3006" t="str">
            <v>P</v>
          </cell>
          <cell r="D3006">
            <v>9198333.278996522</v>
          </cell>
          <cell r="E3006" t="str">
            <v>SKL_ROCZNA_WYK</v>
          </cell>
          <cell r="F3006" t="str">
            <v>PLAN</v>
          </cell>
          <cell r="G3006" t="str">
            <v>06</v>
          </cell>
          <cell r="H3006" t="str">
            <v>PSA</v>
          </cell>
          <cell r="I3006" t="str">
            <v>P</v>
          </cell>
        </row>
        <row r="3007">
          <cell r="A3007" t="str">
            <v>Mocna Przyszłość</v>
          </cell>
          <cell r="B3007" t="str">
            <v>XX32</v>
          </cell>
          <cell r="C3007" t="str">
            <v>P</v>
          </cell>
          <cell r="D3007">
            <v>9081844.506094212</v>
          </cell>
          <cell r="E3007" t="str">
            <v>SKL_ROCZNA_WYK</v>
          </cell>
          <cell r="F3007" t="str">
            <v>PLAN</v>
          </cell>
          <cell r="G3007" t="str">
            <v>07</v>
          </cell>
          <cell r="H3007" t="str">
            <v>PSA</v>
          </cell>
          <cell r="I3007" t="str">
            <v>P</v>
          </cell>
        </row>
        <row r="3008">
          <cell r="A3008" t="str">
            <v>Mocna Przyszłość</v>
          </cell>
          <cell r="B3008" t="str">
            <v>XX32</v>
          </cell>
          <cell r="C3008" t="str">
            <v>P</v>
          </cell>
          <cell r="D3008">
            <v>9009046.514053727</v>
          </cell>
          <cell r="E3008" t="str">
            <v>SKL_ROCZNA_WYK</v>
          </cell>
          <cell r="F3008" t="str">
            <v>PLAN</v>
          </cell>
          <cell r="G3008" t="str">
            <v>08</v>
          </cell>
          <cell r="H3008" t="str">
            <v>PSA</v>
          </cell>
          <cell r="I3008" t="str">
            <v>P</v>
          </cell>
        </row>
        <row r="3009">
          <cell r="A3009" t="str">
            <v>Mocna Przyszłość</v>
          </cell>
          <cell r="B3009" t="str">
            <v>XX32</v>
          </cell>
          <cell r="C3009" t="str">
            <v>P</v>
          </cell>
          <cell r="D3009">
            <v>8897234.648911197</v>
          </cell>
          <cell r="E3009" t="str">
            <v>SKL_ROCZNA_WYK</v>
          </cell>
          <cell r="F3009" t="str">
            <v>PLAN</v>
          </cell>
          <cell r="G3009" t="str">
            <v>09</v>
          </cell>
          <cell r="H3009" t="str">
            <v>PSA</v>
          </cell>
          <cell r="I3009" t="str">
            <v>P</v>
          </cell>
        </row>
        <row r="3010">
          <cell r="A3010" t="str">
            <v>Mocna Przyszłość</v>
          </cell>
          <cell r="B3010" t="str">
            <v>XX32</v>
          </cell>
          <cell r="C3010" t="str">
            <v>P</v>
          </cell>
          <cell r="D3010">
            <v>8788342.083763534</v>
          </cell>
          <cell r="E3010" t="str">
            <v>SKL_ROCZNA_WYK</v>
          </cell>
          <cell r="F3010" t="str">
            <v>PLAN</v>
          </cell>
          <cell r="G3010" t="str">
            <v>10</v>
          </cell>
          <cell r="H3010" t="str">
            <v>PSA</v>
          </cell>
          <cell r="I3010" t="str">
            <v>P</v>
          </cell>
        </row>
        <row r="3011">
          <cell r="A3011" t="str">
            <v>Mocna Przyszłość</v>
          </cell>
          <cell r="B3011" t="str">
            <v>XX32</v>
          </cell>
          <cell r="C3011" t="str">
            <v>P</v>
          </cell>
          <cell r="D3011">
            <v>8654130.587034214</v>
          </cell>
          <cell r="E3011" t="str">
            <v>SKL_ROCZNA_WYK</v>
          </cell>
          <cell r="F3011" t="str">
            <v>PLAN</v>
          </cell>
          <cell r="G3011" t="str">
            <v>11</v>
          </cell>
          <cell r="H3011" t="str">
            <v>PSA</v>
          </cell>
          <cell r="I3011" t="str">
            <v>P</v>
          </cell>
        </row>
        <row r="3012">
          <cell r="A3012" t="str">
            <v>Mocna Przyszłość</v>
          </cell>
          <cell r="B3012" t="str">
            <v>XX32</v>
          </cell>
          <cell r="C3012" t="str">
            <v>P</v>
          </cell>
          <cell r="D3012">
            <v>8506007.979116535</v>
          </cell>
          <cell r="E3012" t="str">
            <v>SKL_ROCZNA_WYK</v>
          </cell>
          <cell r="F3012" t="str">
            <v>PLAN</v>
          </cell>
          <cell r="G3012" t="str">
            <v>12</v>
          </cell>
          <cell r="H3012" t="str">
            <v>PSA</v>
          </cell>
          <cell r="I3012" t="str">
            <v>P</v>
          </cell>
        </row>
        <row r="3013">
          <cell r="A3013" t="str">
            <v>Mocna Przyszłość</v>
          </cell>
          <cell r="B3013" t="str">
            <v>XX32</v>
          </cell>
          <cell r="C3013" t="str">
            <v>P</v>
          </cell>
          <cell r="D3013">
            <v>9322118.829439657</v>
          </cell>
          <cell r="E3013" t="str">
            <v>SKL_ROCZNA_WYK</v>
          </cell>
          <cell r="F3013" t="str">
            <v>PROGNOZA</v>
          </cell>
          <cell r="G3013" t="str">
            <v>10</v>
          </cell>
          <cell r="H3013" t="str">
            <v>PSA</v>
          </cell>
          <cell r="I3013" t="str">
            <v>P</v>
          </cell>
        </row>
        <row r="3014">
          <cell r="A3014" t="str">
            <v>Mocna Przyszłość</v>
          </cell>
          <cell r="B3014" t="str">
            <v>XX32</v>
          </cell>
          <cell r="C3014" t="str">
            <v>P</v>
          </cell>
          <cell r="D3014">
            <v>9427495.340145312</v>
          </cell>
          <cell r="E3014" t="str">
            <v>SKL_ROCZNA_WYK</v>
          </cell>
          <cell r="F3014" t="str">
            <v>PROGNOZA</v>
          </cell>
          <cell r="G3014" t="str">
            <v>11</v>
          </cell>
          <cell r="H3014" t="str">
            <v>PSA</v>
          </cell>
          <cell r="I3014" t="str">
            <v>P</v>
          </cell>
        </row>
        <row r="3015">
          <cell r="A3015" t="str">
            <v>Mocna Przyszłość</v>
          </cell>
          <cell r="B3015" t="str">
            <v>XX32</v>
          </cell>
          <cell r="C3015" t="str">
            <v>P</v>
          </cell>
          <cell r="D3015">
            <v>9312795.970542045</v>
          </cell>
          <cell r="E3015" t="str">
            <v>SKL_ROCZNA_WYK</v>
          </cell>
          <cell r="F3015" t="str">
            <v>PROGNOZA</v>
          </cell>
          <cell r="G3015" t="str">
            <v>12</v>
          </cell>
          <cell r="H3015" t="str">
            <v>PSA</v>
          </cell>
          <cell r="I3015" t="str">
            <v>P</v>
          </cell>
        </row>
        <row r="3016">
          <cell r="A3016" t="str">
            <v>Mocna Przyszłość</v>
          </cell>
          <cell r="B3016" t="str">
            <v>XX32</v>
          </cell>
          <cell r="C3016" t="str">
            <v>P</v>
          </cell>
          <cell r="D3016">
            <v>9843727.899999999</v>
          </cell>
          <cell r="E3016" t="str">
            <v>SKL_ROCZNA_WYK</v>
          </cell>
          <cell r="F3016" t="str">
            <v>WYK_POP</v>
          </cell>
          <cell r="G3016" t="str">
            <v>01</v>
          </cell>
          <cell r="H3016" t="str">
            <v>PSA</v>
          </cell>
          <cell r="I3016" t="str">
            <v>P</v>
          </cell>
        </row>
        <row r="3017">
          <cell r="A3017" t="str">
            <v>Mocna Przyszłość</v>
          </cell>
          <cell r="B3017" t="str">
            <v>XX32</v>
          </cell>
          <cell r="C3017" t="str">
            <v>P</v>
          </cell>
          <cell r="D3017">
            <v>9878862.6</v>
          </cell>
          <cell r="E3017" t="str">
            <v>SKL_ROCZNA_WYK</v>
          </cell>
          <cell r="F3017" t="str">
            <v>WYK_POP</v>
          </cell>
          <cell r="G3017" t="str">
            <v>02</v>
          </cell>
          <cell r="H3017" t="str">
            <v>PSA</v>
          </cell>
          <cell r="I3017" t="str">
            <v>P</v>
          </cell>
        </row>
        <row r="3018">
          <cell r="A3018" t="str">
            <v>Mocna Przyszłość</v>
          </cell>
          <cell r="B3018" t="str">
            <v>XX32</v>
          </cell>
          <cell r="C3018" t="str">
            <v>P</v>
          </cell>
          <cell r="D3018">
            <v>9862725.600000001</v>
          </cell>
          <cell r="E3018" t="str">
            <v>SKL_ROCZNA_WYK</v>
          </cell>
          <cell r="F3018" t="str">
            <v>WYK_POP</v>
          </cell>
          <cell r="G3018" t="str">
            <v>03</v>
          </cell>
          <cell r="H3018" t="str">
            <v>PSA</v>
          </cell>
          <cell r="I3018" t="str">
            <v>P</v>
          </cell>
        </row>
        <row r="3019">
          <cell r="A3019" t="str">
            <v>Mocna Przyszłość</v>
          </cell>
          <cell r="B3019" t="str">
            <v>XX32</v>
          </cell>
          <cell r="C3019" t="str">
            <v>P</v>
          </cell>
          <cell r="D3019">
            <v>9923264.100000001</v>
          </cell>
          <cell r="E3019" t="str">
            <v>SKL_ROCZNA_WYK</v>
          </cell>
          <cell r="F3019" t="str">
            <v>WYK_POP</v>
          </cell>
          <cell r="G3019" t="str">
            <v>04</v>
          </cell>
          <cell r="H3019" t="str">
            <v>PSA</v>
          </cell>
          <cell r="I3019" t="str">
            <v>P</v>
          </cell>
        </row>
        <row r="3020">
          <cell r="A3020" t="str">
            <v>Mocna Przyszłość</v>
          </cell>
          <cell r="B3020" t="str">
            <v>XX32</v>
          </cell>
          <cell r="C3020" t="str">
            <v>P</v>
          </cell>
          <cell r="D3020">
            <v>9942031.100000001</v>
          </cell>
          <cell r="E3020" t="str">
            <v>SKL_ROCZNA_WYK</v>
          </cell>
          <cell r="F3020" t="str">
            <v>WYK_POP</v>
          </cell>
          <cell r="G3020" t="str">
            <v>05</v>
          </cell>
          <cell r="H3020" t="str">
            <v>PSA</v>
          </cell>
          <cell r="I3020" t="str">
            <v>P</v>
          </cell>
        </row>
        <row r="3021">
          <cell r="A3021" t="str">
            <v>Mocna Przyszłość</v>
          </cell>
          <cell r="B3021" t="str">
            <v>XX32</v>
          </cell>
          <cell r="C3021" t="str">
            <v>P</v>
          </cell>
          <cell r="D3021">
            <v>9934927.799999999</v>
          </cell>
          <cell r="E3021" t="str">
            <v>SKL_ROCZNA_WYK</v>
          </cell>
          <cell r="F3021" t="str">
            <v>WYK_POP</v>
          </cell>
          <cell r="G3021" t="str">
            <v>06</v>
          </cell>
          <cell r="H3021" t="str">
            <v>PSA</v>
          </cell>
          <cell r="I3021" t="str">
            <v>P</v>
          </cell>
        </row>
        <row r="3022">
          <cell r="A3022" t="str">
            <v>Mocna Przyszłość</v>
          </cell>
          <cell r="B3022" t="str">
            <v>XX32</v>
          </cell>
          <cell r="C3022" t="str">
            <v>P</v>
          </cell>
          <cell r="D3022">
            <v>9981002.8</v>
          </cell>
          <cell r="E3022" t="str">
            <v>SKL_ROCZNA_WYK</v>
          </cell>
          <cell r="F3022" t="str">
            <v>WYK_POP</v>
          </cell>
          <cell r="G3022" t="str">
            <v>07</v>
          </cell>
          <cell r="H3022" t="str">
            <v>PSA</v>
          </cell>
          <cell r="I3022" t="str">
            <v>P</v>
          </cell>
        </row>
        <row r="3023">
          <cell r="A3023" t="str">
            <v>Mocna Przyszłość</v>
          </cell>
          <cell r="B3023" t="str">
            <v>XX32</v>
          </cell>
          <cell r="C3023" t="str">
            <v>P</v>
          </cell>
          <cell r="D3023">
            <v>9997100.2</v>
          </cell>
          <cell r="E3023" t="str">
            <v>SKL_ROCZNA_WYK</v>
          </cell>
          <cell r="F3023" t="str">
            <v>WYK_POP</v>
          </cell>
          <cell r="G3023" t="str">
            <v>08</v>
          </cell>
          <cell r="H3023" t="str">
            <v>PSA</v>
          </cell>
          <cell r="I3023" t="str">
            <v>P</v>
          </cell>
        </row>
        <row r="3024">
          <cell r="A3024" t="str">
            <v>Mocna Przyszłość</v>
          </cell>
          <cell r="B3024" t="str">
            <v>XX32</v>
          </cell>
          <cell r="C3024" t="str">
            <v>P</v>
          </cell>
          <cell r="D3024">
            <v>9967598.900000002</v>
          </cell>
          <cell r="E3024" t="str">
            <v>SKL_ROCZNA_WYK</v>
          </cell>
          <cell r="F3024" t="str">
            <v>WYK_POP</v>
          </cell>
          <cell r="G3024" t="str">
            <v>09</v>
          </cell>
          <cell r="H3024" t="str">
            <v>PSA</v>
          </cell>
          <cell r="I3024" t="str">
            <v>P</v>
          </cell>
        </row>
        <row r="3025">
          <cell r="A3025" t="str">
            <v>NW Plus</v>
          </cell>
          <cell r="B3025" t="str">
            <v>5361</v>
          </cell>
          <cell r="C3025" t="str">
            <v>S</v>
          </cell>
          <cell r="D3025">
            <v>1343307</v>
          </cell>
          <cell r="E3025" t="str">
            <v>L_UBEZP</v>
          </cell>
          <cell r="F3025" t="str">
            <v>PLAN</v>
          </cell>
          <cell r="G3025" t="str">
            <v>01</v>
          </cell>
          <cell r="H3025" t="str">
            <v>POU</v>
          </cell>
          <cell r="I3025" t="str">
            <v>RAZEM</v>
          </cell>
        </row>
        <row r="3026">
          <cell r="A3026" t="str">
            <v>NW Plus</v>
          </cell>
          <cell r="B3026" t="str">
            <v>5361</v>
          </cell>
          <cell r="C3026" t="str">
            <v>S</v>
          </cell>
          <cell r="D3026">
            <v>1428117</v>
          </cell>
          <cell r="E3026" t="str">
            <v>L_UBEZP</v>
          </cell>
          <cell r="F3026" t="str">
            <v>PLAN</v>
          </cell>
          <cell r="G3026" t="str">
            <v>02</v>
          </cell>
          <cell r="H3026" t="str">
            <v>POU</v>
          </cell>
          <cell r="I3026" t="str">
            <v>RAZEM</v>
          </cell>
        </row>
        <row r="3027">
          <cell r="A3027" t="str">
            <v>NW Plus</v>
          </cell>
          <cell r="B3027" t="str">
            <v>5361</v>
          </cell>
          <cell r="C3027" t="str">
            <v>S</v>
          </cell>
          <cell r="D3027">
            <v>1516727</v>
          </cell>
          <cell r="E3027" t="str">
            <v>L_UBEZP</v>
          </cell>
          <cell r="F3027" t="str">
            <v>PLAN</v>
          </cell>
          <cell r="G3027" t="str">
            <v>03</v>
          </cell>
          <cell r="H3027" t="str">
            <v>POU</v>
          </cell>
          <cell r="I3027" t="str">
            <v>RAZEM</v>
          </cell>
        </row>
        <row r="3028">
          <cell r="A3028" t="str">
            <v>NW Plus</v>
          </cell>
          <cell r="B3028" t="str">
            <v>5361</v>
          </cell>
          <cell r="C3028" t="str">
            <v>S</v>
          </cell>
          <cell r="D3028">
            <v>1598737</v>
          </cell>
          <cell r="E3028" t="str">
            <v>L_UBEZP</v>
          </cell>
          <cell r="F3028" t="str">
            <v>PLAN</v>
          </cell>
          <cell r="G3028" t="str">
            <v>04</v>
          </cell>
          <cell r="H3028" t="str">
            <v>POU</v>
          </cell>
          <cell r="I3028" t="str">
            <v>RAZEM</v>
          </cell>
        </row>
        <row r="3029">
          <cell r="A3029" t="str">
            <v>NW Plus</v>
          </cell>
          <cell r="B3029" t="str">
            <v>5361</v>
          </cell>
          <cell r="C3029" t="str">
            <v>S</v>
          </cell>
          <cell r="D3029">
            <v>1678447</v>
          </cell>
          <cell r="E3029" t="str">
            <v>L_UBEZP</v>
          </cell>
          <cell r="F3029" t="str">
            <v>PLAN</v>
          </cell>
          <cell r="G3029" t="str">
            <v>05</v>
          </cell>
          <cell r="H3029" t="str">
            <v>POU</v>
          </cell>
          <cell r="I3029" t="str">
            <v>RAZEM</v>
          </cell>
        </row>
        <row r="3030">
          <cell r="A3030" t="str">
            <v>NW Plus</v>
          </cell>
          <cell r="B3030" t="str">
            <v>5361</v>
          </cell>
          <cell r="C3030" t="str">
            <v>S</v>
          </cell>
          <cell r="D3030">
            <v>1749257</v>
          </cell>
          <cell r="E3030" t="str">
            <v>L_UBEZP</v>
          </cell>
          <cell r="F3030" t="str">
            <v>PLAN</v>
          </cell>
          <cell r="G3030" t="str">
            <v>06</v>
          </cell>
          <cell r="H3030" t="str">
            <v>POU</v>
          </cell>
          <cell r="I3030" t="str">
            <v>RAZEM</v>
          </cell>
        </row>
        <row r="3031">
          <cell r="A3031" t="str">
            <v>NW Plus</v>
          </cell>
          <cell r="B3031" t="str">
            <v>5361</v>
          </cell>
          <cell r="C3031" t="str">
            <v>S</v>
          </cell>
          <cell r="D3031">
            <v>1822487</v>
          </cell>
          <cell r="E3031" t="str">
            <v>L_UBEZP</v>
          </cell>
          <cell r="F3031" t="str">
            <v>PLAN</v>
          </cell>
          <cell r="G3031" t="str">
            <v>07</v>
          </cell>
          <cell r="H3031" t="str">
            <v>POU</v>
          </cell>
          <cell r="I3031" t="str">
            <v>RAZEM</v>
          </cell>
        </row>
        <row r="3032">
          <cell r="A3032" t="str">
            <v>NW Plus</v>
          </cell>
          <cell r="B3032" t="str">
            <v>5361</v>
          </cell>
          <cell r="C3032" t="str">
            <v>S</v>
          </cell>
          <cell r="D3032">
            <v>1894117</v>
          </cell>
          <cell r="E3032" t="str">
            <v>L_UBEZP</v>
          </cell>
          <cell r="F3032" t="str">
            <v>PLAN</v>
          </cell>
          <cell r="G3032" t="str">
            <v>08</v>
          </cell>
          <cell r="H3032" t="str">
            <v>POU</v>
          </cell>
          <cell r="I3032" t="str">
            <v>RAZEM</v>
          </cell>
        </row>
        <row r="3033">
          <cell r="A3033" t="str">
            <v>NW Plus</v>
          </cell>
          <cell r="B3033" t="str">
            <v>5361</v>
          </cell>
          <cell r="C3033" t="str">
            <v>S</v>
          </cell>
          <cell r="D3033">
            <v>1966527</v>
          </cell>
          <cell r="E3033" t="str">
            <v>L_UBEZP</v>
          </cell>
          <cell r="F3033" t="str">
            <v>PLAN</v>
          </cell>
          <cell r="G3033" t="str">
            <v>09</v>
          </cell>
          <cell r="H3033" t="str">
            <v>POU</v>
          </cell>
          <cell r="I3033" t="str">
            <v>RAZEM</v>
          </cell>
        </row>
        <row r="3034">
          <cell r="A3034" t="str">
            <v>NW Plus</v>
          </cell>
          <cell r="B3034" t="str">
            <v>5361</v>
          </cell>
          <cell r="C3034" t="str">
            <v>S</v>
          </cell>
          <cell r="D3034">
            <v>2034838</v>
          </cell>
          <cell r="E3034" t="str">
            <v>L_UBEZP</v>
          </cell>
          <cell r="F3034" t="str">
            <v>PLAN</v>
          </cell>
          <cell r="G3034" t="str">
            <v>10</v>
          </cell>
          <cell r="H3034" t="str">
            <v>POU</v>
          </cell>
          <cell r="I3034" t="str">
            <v>RAZEM</v>
          </cell>
        </row>
        <row r="3035">
          <cell r="A3035" t="str">
            <v>NW Plus</v>
          </cell>
          <cell r="B3035" t="str">
            <v>5361</v>
          </cell>
          <cell r="C3035" t="str">
            <v>S</v>
          </cell>
          <cell r="D3035">
            <v>2103233</v>
          </cell>
          <cell r="E3035" t="str">
            <v>L_UBEZP</v>
          </cell>
          <cell r="F3035" t="str">
            <v>PLAN</v>
          </cell>
          <cell r="G3035" t="str">
            <v>11</v>
          </cell>
          <cell r="H3035" t="str">
            <v>POU</v>
          </cell>
          <cell r="I3035" t="str">
            <v>RAZEM</v>
          </cell>
        </row>
        <row r="3036">
          <cell r="A3036" t="str">
            <v>NW Plus</v>
          </cell>
          <cell r="B3036" t="str">
            <v>5361</v>
          </cell>
          <cell r="C3036" t="str">
            <v>S</v>
          </cell>
          <cell r="D3036">
            <v>2166961</v>
          </cell>
          <cell r="E3036" t="str">
            <v>L_UBEZP</v>
          </cell>
          <cell r="F3036" t="str">
            <v>PLAN</v>
          </cell>
          <cell r="G3036" t="str">
            <v>12</v>
          </cell>
          <cell r="H3036" t="str">
            <v>POU</v>
          </cell>
          <cell r="I3036" t="str">
            <v>RAZEM</v>
          </cell>
        </row>
        <row r="3037">
          <cell r="A3037" t="str">
            <v>NW Plus</v>
          </cell>
          <cell r="B3037" t="str">
            <v>5361</v>
          </cell>
          <cell r="C3037" t="str">
            <v>S</v>
          </cell>
          <cell r="D3037">
            <v>1152977</v>
          </cell>
          <cell r="E3037" t="str">
            <v>L_UBEZP</v>
          </cell>
          <cell r="F3037" t="str">
            <v>PROGNOZA</v>
          </cell>
          <cell r="G3037" t="str">
            <v>10</v>
          </cell>
          <cell r="H3037" t="str">
            <v>POU</v>
          </cell>
          <cell r="I3037" t="str">
            <v>RAZEM</v>
          </cell>
        </row>
        <row r="3038">
          <cell r="A3038" t="str">
            <v>NW Plus</v>
          </cell>
          <cell r="B3038" t="str">
            <v>5361</v>
          </cell>
          <cell r="C3038" t="str">
            <v>S</v>
          </cell>
          <cell r="D3038">
            <v>1194644</v>
          </cell>
          <cell r="E3038" t="str">
            <v>L_UBEZP</v>
          </cell>
          <cell r="F3038" t="str">
            <v>PROGNOZA</v>
          </cell>
          <cell r="G3038" t="str">
            <v>11</v>
          </cell>
          <cell r="H3038" t="str">
            <v>POU</v>
          </cell>
          <cell r="I3038" t="str">
            <v>RAZEM</v>
          </cell>
        </row>
        <row r="3039">
          <cell r="A3039" t="str">
            <v>NW Plus</v>
          </cell>
          <cell r="B3039" t="str">
            <v>5361</v>
          </cell>
          <cell r="C3039" t="str">
            <v>S</v>
          </cell>
          <cell r="D3039">
            <v>1228387</v>
          </cell>
          <cell r="E3039" t="str">
            <v>L_UBEZP</v>
          </cell>
          <cell r="F3039" t="str">
            <v>PROGNOZA</v>
          </cell>
          <cell r="G3039" t="str">
            <v>12</v>
          </cell>
          <cell r="H3039" t="str">
            <v>POU</v>
          </cell>
          <cell r="I3039" t="str">
            <v>RAZEM</v>
          </cell>
        </row>
        <row r="3040">
          <cell r="A3040" t="str">
            <v>NW Plus</v>
          </cell>
          <cell r="B3040" t="str">
            <v>5361</v>
          </cell>
          <cell r="C3040" t="str">
            <v>S</v>
          </cell>
          <cell r="D3040">
            <v>404197</v>
          </cell>
          <cell r="E3040" t="str">
            <v>L_UBEZP</v>
          </cell>
          <cell r="F3040" t="str">
            <v>WYK_POP</v>
          </cell>
          <cell r="G3040" t="str">
            <v>01</v>
          </cell>
          <cell r="H3040" t="str">
            <v>POU</v>
          </cell>
          <cell r="I3040" t="str">
            <v>RAZEM</v>
          </cell>
        </row>
        <row r="3041">
          <cell r="A3041" t="str">
            <v>NW Plus</v>
          </cell>
          <cell r="B3041" t="str">
            <v>5361</v>
          </cell>
          <cell r="C3041" t="str">
            <v>S</v>
          </cell>
          <cell r="D3041">
            <v>477020</v>
          </cell>
          <cell r="E3041" t="str">
            <v>L_UBEZP</v>
          </cell>
          <cell r="F3041" t="str">
            <v>WYK_POP</v>
          </cell>
          <cell r="G3041" t="str">
            <v>02</v>
          </cell>
          <cell r="H3041" t="str">
            <v>POU</v>
          </cell>
          <cell r="I3041" t="str">
            <v>RAZEM</v>
          </cell>
        </row>
        <row r="3042">
          <cell r="A3042" t="str">
            <v>NW Plus</v>
          </cell>
          <cell r="B3042" t="str">
            <v>5361</v>
          </cell>
          <cell r="C3042" t="str">
            <v>S</v>
          </cell>
          <cell r="D3042">
            <v>531843</v>
          </cell>
          <cell r="E3042" t="str">
            <v>L_UBEZP</v>
          </cell>
          <cell r="F3042" t="str">
            <v>WYK_POP</v>
          </cell>
          <cell r="G3042" t="str">
            <v>03</v>
          </cell>
          <cell r="H3042" t="str">
            <v>POU</v>
          </cell>
          <cell r="I3042" t="str">
            <v>RAZEM</v>
          </cell>
        </row>
        <row r="3043">
          <cell r="A3043" t="str">
            <v>NW Plus</v>
          </cell>
          <cell r="B3043" t="str">
            <v>5361</v>
          </cell>
          <cell r="C3043" t="str">
            <v>S</v>
          </cell>
          <cell r="D3043">
            <v>1408413</v>
          </cell>
          <cell r="E3043" t="str">
            <v>L_UBEZP</v>
          </cell>
          <cell r="F3043" t="str">
            <v>WYK_POP</v>
          </cell>
          <cell r="G3043" t="str">
            <v>04</v>
          </cell>
          <cell r="H3043" t="str">
            <v>POU</v>
          </cell>
          <cell r="I3043" t="str">
            <v>RAZEM</v>
          </cell>
        </row>
        <row r="3044">
          <cell r="A3044" t="str">
            <v>NW Plus</v>
          </cell>
          <cell r="B3044" t="str">
            <v>5361</v>
          </cell>
          <cell r="C3044" t="str">
            <v>S</v>
          </cell>
          <cell r="D3044">
            <v>1443795</v>
          </cell>
          <cell r="E3044" t="str">
            <v>L_UBEZP</v>
          </cell>
          <cell r="F3044" t="str">
            <v>WYK_POP</v>
          </cell>
          <cell r="G3044" t="str">
            <v>05</v>
          </cell>
          <cell r="H3044" t="str">
            <v>POU</v>
          </cell>
          <cell r="I3044" t="str">
            <v>RAZEM</v>
          </cell>
        </row>
        <row r="3045">
          <cell r="A3045" t="str">
            <v>NW Plus</v>
          </cell>
          <cell r="B3045" t="str">
            <v>5361</v>
          </cell>
          <cell r="C3045" t="str">
            <v>S</v>
          </cell>
          <cell r="D3045">
            <v>991136</v>
          </cell>
          <cell r="E3045" t="str">
            <v>L_UBEZP</v>
          </cell>
          <cell r="F3045" t="str">
            <v>WYK_POP</v>
          </cell>
          <cell r="G3045" t="str">
            <v>06</v>
          </cell>
          <cell r="H3045" t="str">
            <v>POU</v>
          </cell>
          <cell r="I3045" t="str">
            <v>RAZEM</v>
          </cell>
        </row>
        <row r="3046">
          <cell r="A3046" t="str">
            <v>NW Plus</v>
          </cell>
          <cell r="B3046" t="str">
            <v>5361</v>
          </cell>
          <cell r="C3046" t="str">
            <v>S</v>
          </cell>
          <cell r="D3046">
            <v>1009263</v>
          </cell>
          <cell r="E3046" t="str">
            <v>L_UBEZP</v>
          </cell>
          <cell r="F3046" t="str">
            <v>WYK_POP</v>
          </cell>
          <cell r="G3046" t="str">
            <v>07</v>
          </cell>
          <cell r="H3046" t="str">
            <v>POU</v>
          </cell>
          <cell r="I3046" t="str">
            <v>RAZEM</v>
          </cell>
        </row>
        <row r="3047">
          <cell r="A3047" t="str">
            <v>NW Plus</v>
          </cell>
          <cell r="B3047" t="str">
            <v>5361</v>
          </cell>
          <cell r="C3047" t="str">
            <v>S</v>
          </cell>
          <cell r="D3047">
            <v>1054688</v>
          </cell>
          <cell r="E3047" t="str">
            <v>L_UBEZP</v>
          </cell>
          <cell r="F3047" t="str">
            <v>WYK_POP</v>
          </cell>
          <cell r="G3047" t="str">
            <v>08</v>
          </cell>
          <cell r="H3047" t="str">
            <v>POU</v>
          </cell>
          <cell r="I3047" t="str">
            <v>RAZEM</v>
          </cell>
        </row>
        <row r="3048">
          <cell r="A3048" t="str">
            <v>NW Plus</v>
          </cell>
          <cell r="B3048" t="str">
            <v>5361</v>
          </cell>
          <cell r="C3048" t="str">
            <v>S</v>
          </cell>
          <cell r="D3048">
            <v>1098538</v>
          </cell>
          <cell r="E3048" t="str">
            <v>L_UBEZP</v>
          </cell>
          <cell r="F3048" t="str">
            <v>WYK_POP</v>
          </cell>
          <cell r="G3048" t="str">
            <v>09</v>
          </cell>
          <cell r="H3048" t="str">
            <v>POU</v>
          </cell>
          <cell r="I3048" t="str">
            <v>RAZEM</v>
          </cell>
        </row>
        <row r="3049">
          <cell r="A3049" t="str">
            <v>NW Plus</v>
          </cell>
          <cell r="B3049" t="str">
            <v>5361</v>
          </cell>
          <cell r="C3049" t="str">
            <v>S</v>
          </cell>
          <cell r="D3049">
            <v>4643219.698184272</v>
          </cell>
          <cell r="E3049" t="str">
            <v>PRZYPIS_MIES_WYK</v>
          </cell>
          <cell r="F3049" t="str">
            <v>PLAN</v>
          </cell>
          <cell r="G3049" t="str">
            <v>01</v>
          </cell>
          <cell r="H3049" t="str">
            <v>POU</v>
          </cell>
          <cell r="I3049" t="str">
            <v>RAZEM</v>
          </cell>
        </row>
        <row r="3050">
          <cell r="A3050" t="str">
            <v>NW Plus</v>
          </cell>
          <cell r="B3050" t="str">
            <v>5361</v>
          </cell>
          <cell r="C3050" t="str">
            <v>S</v>
          </cell>
          <cell r="D3050">
            <v>4213655.093882407</v>
          </cell>
          <cell r="E3050" t="str">
            <v>PRZYPIS_MIES_WYK</v>
          </cell>
          <cell r="F3050" t="str">
            <v>PLAN</v>
          </cell>
          <cell r="G3050" t="str">
            <v>02</v>
          </cell>
          <cell r="H3050" t="str">
            <v>POU</v>
          </cell>
          <cell r="I3050" t="str">
            <v>RAZEM</v>
          </cell>
        </row>
        <row r="3051">
          <cell r="A3051" t="str">
            <v>NW Plus</v>
          </cell>
          <cell r="B3051" t="str">
            <v>5361</v>
          </cell>
          <cell r="C3051" t="str">
            <v>S</v>
          </cell>
          <cell r="D3051">
            <v>4250377.3588243965</v>
          </cell>
          <cell r="E3051" t="str">
            <v>PRZYPIS_MIES_WYK</v>
          </cell>
          <cell r="F3051" t="str">
            <v>PLAN</v>
          </cell>
          <cell r="G3051" t="str">
            <v>03</v>
          </cell>
          <cell r="H3051" t="str">
            <v>POU</v>
          </cell>
          <cell r="I3051" t="str">
            <v>RAZEM</v>
          </cell>
        </row>
        <row r="3052">
          <cell r="A3052" t="str">
            <v>NW Plus</v>
          </cell>
          <cell r="B3052" t="str">
            <v>5361</v>
          </cell>
          <cell r="C3052" t="str">
            <v>S</v>
          </cell>
          <cell r="D3052">
            <v>6049479.706769292</v>
          </cell>
          <cell r="E3052" t="str">
            <v>PRZYPIS_MIES_WYK</v>
          </cell>
          <cell r="F3052" t="str">
            <v>PLAN</v>
          </cell>
          <cell r="G3052" t="str">
            <v>04</v>
          </cell>
          <cell r="H3052" t="str">
            <v>POU</v>
          </cell>
          <cell r="I3052" t="str">
            <v>RAZEM</v>
          </cell>
        </row>
        <row r="3053">
          <cell r="A3053" t="str">
            <v>NW Plus</v>
          </cell>
          <cell r="B3053" t="str">
            <v>5361</v>
          </cell>
          <cell r="C3053" t="str">
            <v>S</v>
          </cell>
          <cell r="D3053">
            <v>4200018.675890342</v>
          </cell>
          <cell r="E3053" t="str">
            <v>PRZYPIS_MIES_WYK</v>
          </cell>
          <cell r="F3053" t="str">
            <v>PLAN</v>
          </cell>
          <cell r="G3053" t="str">
            <v>05</v>
          </cell>
          <cell r="H3053" t="str">
            <v>POU</v>
          </cell>
          <cell r="I3053" t="str">
            <v>RAZEM</v>
          </cell>
        </row>
        <row r="3054">
          <cell r="A3054" t="str">
            <v>NW Plus</v>
          </cell>
          <cell r="B3054" t="str">
            <v>5361</v>
          </cell>
          <cell r="C3054" t="str">
            <v>S</v>
          </cell>
          <cell r="D3054">
            <v>4428600.855839228</v>
          </cell>
          <cell r="E3054" t="str">
            <v>PRZYPIS_MIES_WYK</v>
          </cell>
          <cell r="F3054" t="str">
            <v>PLAN</v>
          </cell>
          <cell r="G3054" t="str">
            <v>06</v>
          </cell>
          <cell r="H3054" t="str">
            <v>POU</v>
          </cell>
          <cell r="I3054" t="str">
            <v>RAZEM</v>
          </cell>
        </row>
        <row r="3055">
          <cell r="A3055" t="str">
            <v>NW Plus</v>
          </cell>
          <cell r="B3055" t="str">
            <v>5361</v>
          </cell>
          <cell r="C3055" t="str">
            <v>S</v>
          </cell>
          <cell r="D3055">
            <v>6570198.325521319</v>
          </cell>
          <cell r="E3055" t="str">
            <v>PRZYPIS_MIES_WYK</v>
          </cell>
          <cell r="F3055" t="str">
            <v>PLAN</v>
          </cell>
          <cell r="G3055" t="str">
            <v>07</v>
          </cell>
          <cell r="H3055" t="str">
            <v>POU</v>
          </cell>
          <cell r="I3055" t="str">
            <v>RAZEM</v>
          </cell>
        </row>
        <row r="3056">
          <cell r="A3056" t="str">
            <v>NW Plus</v>
          </cell>
          <cell r="B3056" t="str">
            <v>5361</v>
          </cell>
          <cell r="C3056" t="str">
            <v>S</v>
          </cell>
          <cell r="D3056">
            <v>4860681.073818721</v>
          </cell>
          <cell r="E3056" t="str">
            <v>PRZYPIS_MIES_WYK</v>
          </cell>
          <cell r="F3056" t="str">
            <v>PLAN</v>
          </cell>
          <cell r="G3056" t="str">
            <v>08</v>
          </cell>
          <cell r="H3056" t="str">
            <v>POU</v>
          </cell>
          <cell r="I3056" t="str">
            <v>RAZEM</v>
          </cell>
        </row>
        <row r="3057">
          <cell r="A3057" t="str">
            <v>NW Plus</v>
          </cell>
          <cell r="B3057" t="str">
            <v>5361</v>
          </cell>
          <cell r="C3057" t="str">
            <v>S</v>
          </cell>
          <cell r="D3057">
            <v>4919265.255413808</v>
          </cell>
          <cell r="E3057" t="str">
            <v>PRZYPIS_MIES_WYK</v>
          </cell>
          <cell r="F3057" t="str">
            <v>PLAN</v>
          </cell>
          <cell r="G3057" t="str">
            <v>09</v>
          </cell>
          <cell r="H3057" t="str">
            <v>POU</v>
          </cell>
          <cell r="I3057" t="str">
            <v>RAZEM</v>
          </cell>
        </row>
        <row r="3058">
          <cell r="A3058" t="str">
            <v>NW Plus</v>
          </cell>
          <cell r="B3058" t="str">
            <v>5361</v>
          </cell>
          <cell r="C3058" t="str">
            <v>S</v>
          </cell>
          <cell r="D3058">
            <v>7131164.1977675855</v>
          </cell>
          <cell r="E3058" t="str">
            <v>PRZYPIS_MIES_WYK</v>
          </cell>
          <cell r="F3058" t="str">
            <v>PLAN</v>
          </cell>
          <cell r="G3058" t="str">
            <v>10</v>
          </cell>
          <cell r="H3058" t="str">
            <v>POU</v>
          </cell>
          <cell r="I3058" t="str">
            <v>RAZEM</v>
          </cell>
        </row>
        <row r="3059">
          <cell r="A3059" t="str">
            <v>NW Plus</v>
          </cell>
          <cell r="B3059" t="str">
            <v>5361</v>
          </cell>
          <cell r="C3059" t="str">
            <v>S</v>
          </cell>
          <cell r="D3059">
            <v>5240215.346891154</v>
          </cell>
          <cell r="E3059" t="str">
            <v>PRZYPIS_MIES_WYK</v>
          </cell>
          <cell r="F3059" t="str">
            <v>PLAN</v>
          </cell>
          <cell r="G3059" t="str">
            <v>11</v>
          </cell>
          <cell r="H3059" t="str">
            <v>POU</v>
          </cell>
          <cell r="I3059" t="str">
            <v>RAZEM</v>
          </cell>
        </row>
        <row r="3060">
          <cell r="A3060" t="str">
            <v>NW Plus</v>
          </cell>
          <cell r="B3060" t="str">
            <v>5361</v>
          </cell>
          <cell r="C3060" t="str">
            <v>S</v>
          </cell>
          <cell r="D3060">
            <v>5342257.898343245</v>
          </cell>
          <cell r="E3060" t="str">
            <v>PRZYPIS_MIES_WYK</v>
          </cell>
          <cell r="F3060" t="str">
            <v>PLAN</v>
          </cell>
          <cell r="G3060" t="str">
            <v>12</v>
          </cell>
          <cell r="H3060" t="str">
            <v>POU</v>
          </cell>
          <cell r="I3060" t="str">
            <v>RAZEM</v>
          </cell>
        </row>
        <row r="3061">
          <cell r="A3061" t="str">
            <v>NW Plus</v>
          </cell>
          <cell r="B3061" t="str">
            <v>5361</v>
          </cell>
          <cell r="C3061" t="str">
            <v>S</v>
          </cell>
          <cell r="D3061">
            <v>4223242.078467344</v>
          </cell>
          <cell r="E3061" t="str">
            <v>PRZYPIS_MIES_WYK</v>
          </cell>
          <cell r="F3061" t="str">
            <v>PROGNOZA</v>
          </cell>
          <cell r="G3061" t="str">
            <v>10</v>
          </cell>
          <cell r="H3061" t="str">
            <v>POU</v>
          </cell>
          <cell r="I3061" t="str">
            <v>RAZEM</v>
          </cell>
        </row>
        <row r="3062">
          <cell r="A3062" t="str">
            <v>NW Plus</v>
          </cell>
          <cell r="B3062" t="str">
            <v>5361</v>
          </cell>
          <cell r="C3062" t="str">
            <v>S</v>
          </cell>
          <cell r="D3062">
            <v>2935519.081920348</v>
          </cell>
          <cell r="E3062" t="str">
            <v>PRZYPIS_MIES_WYK</v>
          </cell>
          <cell r="F3062" t="str">
            <v>PROGNOZA</v>
          </cell>
          <cell r="G3062" t="str">
            <v>11</v>
          </cell>
          <cell r="H3062" t="str">
            <v>POU</v>
          </cell>
          <cell r="I3062" t="str">
            <v>RAZEM</v>
          </cell>
        </row>
        <row r="3063">
          <cell r="A3063" t="str">
            <v>NW Plus</v>
          </cell>
          <cell r="B3063" t="str">
            <v>5361</v>
          </cell>
          <cell r="C3063" t="str">
            <v>S</v>
          </cell>
          <cell r="D3063">
            <v>6772857.813232359</v>
          </cell>
          <cell r="E3063" t="str">
            <v>PRZYPIS_MIES_WYK</v>
          </cell>
          <cell r="F3063" t="str">
            <v>PROGNOZA</v>
          </cell>
          <cell r="G3063" t="str">
            <v>12</v>
          </cell>
          <cell r="H3063" t="str">
            <v>POU</v>
          </cell>
          <cell r="I3063" t="str">
            <v>RAZEM</v>
          </cell>
        </row>
        <row r="3064">
          <cell r="A3064" t="str">
            <v>NW Plus</v>
          </cell>
          <cell r="B3064" t="str">
            <v>5361</v>
          </cell>
          <cell r="C3064" t="str">
            <v>S</v>
          </cell>
          <cell r="D3064">
            <v>1499975.3</v>
          </cell>
          <cell r="E3064" t="str">
            <v>PRZYPIS_MIES_WYK</v>
          </cell>
          <cell r="F3064" t="str">
            <v>WYK_POP</v>
          </cell>
          <cell r="G3064" t="str">
            <v>01</v>
          </cell>
          <cell r="H3064" t="str">
            <v>POU</v>
          </cell>
          <cell r="I3064" t="str">
            <v>RAZEM</v>
          </cell>
        </row>
        <row r="3065">
          <cell r="A3065" t="str">
            <v>NW Plus</v>
          </cell>
          <cell r="B3065" t="str">
            <v>5361</v>
          </cell>
          <cell r="C3065" t="str">
            <v>S</v>
          </cell>
          <cell r="D3065">
            <v>1543198.31</v>
          </cell>
          <cell r="E3065" t="str">
            <v>PRZYPIS_MIES_WYK</v>
          </cell>
          <cell r="F3065" t="str">
            <v>WYK_POP</v>
          </cell>
          <cell r="G3065" t="str">
            <v>02</v>
          </cell>
          <cell r="H3065" t="str">
            <v>POU</v>
          </cell>
          <cell r="I3065" t="str">
            <v>RAZEM</v>
          </cell>
        </row>
        <row r="3066">
          <cell r="A3066" t="str">
            <v>NW Plus</v>
          </cell>
          <cell r="B3066" t="str">
            <v>5361</v>
          </cell>
          <cell r="C3066" t="str">
            <v>S</v>
          </cell>
          <cell r="D3066">
            <v>1595028.54</v>
          </cell>
          <cell r="E3066" t="str">
            <v>PRZYPIS_MIES_WYK</v>
          </cell>
          <cell r="F3066" t="str">
            <v>WYK_POP</v>
          </cell>
          <cell r="G3066" t="str">
            <v>03</v>
          </cell>
          <cell r="H3066" t="str">
            <v>POU</v>
          </cell>
          <cell r="I3066" t="str">
            <v>RAZEM</v>
          </cell>
        </row>
        <row r="3067">
          <cell r="A3067" t="str">
            <v>NW Plus</v>
          </cell>
          <cell r="B3067" t="str">
            <v>5361</v>
          </cell>
          <cell r="C3067" t="str">
            <v>S</v>
          </cell>
          <cell r="D3067">
            <v>9216101.069999998</v>
          </cell>
          <cell r="E3067" t="str">
            <v>PRZYPIS_MIES_WYK</v>
          </cell>
          <cell r="F3067" t="str">
            <v>WYK_POP</v>
          </cell>
          <cell r="G3067" t="str">
            <v>04</v>
          </cell>
          <cell r="H3067" t="str">
            <v>POU</v>
          </cell>
          <cell r="I3067" t="str">
            <v>RAZEM</v>
          </cell>
        </row>
        <row r="3068">
          <cell r="A3068" t="str">
            <v>NW Plus</v>
          </cell>
          <cell r="B3068" t="str">
            <v>5361</v>
          </cell>
          <cell r="C3068" t="str">
            <v>S</v>
          </cell>
          <cell r="D3068">
            <v>1920767.58</v>
          </cell>
          <cell r="E3068" t="str">
            <v>PRZYPIS_MIES_WYK</v>
          </cell>
          <cell r="F3068" t="str">
            <v>WYK_POP</v>
          </cell>
          <cell r="G3068" t="str">
            <v>05</v>
          </cell>
          <cell r="H3068" t="str">
            <v>POU</v>
          </cell>
          <cell r="I3068" t="str">
            <v>RAZEM</v>
          </cell>
        </row>
        <row r="3069">
          <cell r="A3069" t="str">
            <v>NW Plus</v>
          </cell>
          <cell r="B3069" t="str">
            <v>5361</v>
          </cell>
          <cell r="C3069" t="str">
            <v>S</v>
          </cell>
          <cell r="D3069">
            <v>1949419.55</v>
          </cell>
          <cell r="E3069" t="str">
            <v>PRZYPIS_MIES_WYK</v>
          </cell>
          <cell r="F3069" t="str">
            <v>WYK_POP</v>
          </cell>
          <cell r="G3069" t="str">
            <v>06</v>
          </cell>
          <cell r="H3069" t="str">
            <v>POU</v>
          </cell>
          <cell r="I3069" t="str">
            <v>RAZEM</v>
          </cell>
        </row>
        <row r="3070">
          <cell r="A3070" t="str">
            <v>NW Plus</v>
          </cell>
          <cell r="B3070" t="str">
            <v>5361</v>
          </cell>
          <cell r="C3070" t="str">
            <v>S</v>
          </cell>
          <cell r="D3070">
            <v>4848539.82</v>
          </cell>
          <cell r="E3070" t="str">
            <v>PRZYPIS_MIES_WYK</v>
          </cell>
          <cell r="F3070" t="str">
            <v>WYK_POP</v>
          </cell>
          <cell r="G3070" t="str">
            <v>07</v>
          </cell>
          <cell r="H3070" t="str">
            <v>POU</v>
          </cell>
          <cell r="I3070" t="str">
            <v>RAZEM</v>
          </cell>
        </row>
        <row r="3071">
          <cell r="A3071" t="str">
            <v>NW Plus</v>
          </cell>
          <cell r="B3071" t="str">
            <v>5361</v>
          </cell>
          <cell r="C3071" t="str">
            <v>S</v>
          </cell>
          <cell r="D3071">
            <v>2433917.41</v>
          </cell>
          <cell r="E3071" t="str">
            <v>PRZYPIS_MIES_WYK</v>
          </cell>
          <cell r="F3071" t="str">
            <v>WYK_POP</v>
          </cell>
          <cell r="G3071" t="str">
            <v>08</v>
          </cell>
          <cell r="H3071" t="str">
            <v>POU</v>
          </cell>
          <cell r="I3071" t="str">
            <v>RAZEM</v>
          </cell>
        </row>
        <row r="3072">
          <cell r="A3072" t="str">
            <v>NW Plus</v>
          </cell>
          <cell r="B3072" t="str">
            <v>5361</v>
          </cell>
          <cell r="C3072" t="str">
            <v>S</v>
          </cell>
          <cell r="D3072">
            <v>2400975.82</v>
          </cell>
          <cell r="E3072" t="str">
            <v>PRZYPIS_MIES_WYK</v>
          </cell>
          <cell r="F3072" t="str">
            <v>WYK_POP</v>
          </cell>
          <cell r="G3072" t="str">
            <v>09</v>
          </cell>
          <cell r="H3072" t="str">
            <v>POU</v>
          </cell>
          <cell r="I3072" t="str">
            <v>RAZEM</v>
          </cell>
        </row>
        <row r="3073">
          <cell r="A3073" t="str">
            <v>NW Plus</v>
          </cell>
          <cell r="B3073" t="str">
            <v>5361</v>
          </cell>
          <cell r="C3073" t="str">
            <v>S</v>
          </cell>
          <cell r="D3073">
            <v>4643219.698184272</v>
          </cell>
          <cell r="E3073" t="str">
            <v>SKL_PRZYPIS_WYK</v>
          </cell>
          <cell r="F3073" t="str">
            <v>PLAN</v>
          </cell>
          <cell r="G3073" t="str">
            <v>01</v>
          </cell>
          <cell r="H3073" t="str">
            <v>POU</v>
          </cell>
          <cell r="I3073" t="str">
            <v>RAZEM</v>
          </cell>
        </row>
        <row r="3074">
          <cell r="A3074" t="str">
            <v>NW Plus</v>
          </cell>
          <cell r="B3074" t="str">
            <v>5361</v>
          </cell>
          <cell r="C3074" t="str">
            <v>S</v>
          </cell>
          <cell r="D3074">
            <v>8856874.792066678</v>
          </cell>
          <cell r="E3074" t="str">
            <v>SKL_PRZYPIS_WYK</v>
          </cell>
          <cell r="F3074" t="str">
            <v>PLAN</v>
          </cell>
          <cell r="G3074" t="str">
            <v>02</v>
          </cell>
          <cell r="H3074" t="str">
            <v>POU</v>
          </cell>
          <cell r="I3074" t="str">
            <v>RAZEM</v>
          </cell>
        </row>
        <row r="3075">
          <cell r="A3075" t="str">
            <v>NW Plus</v>
          </cell>
          <cell r="B3075" t="str">
            <v>5361</v>
          </cell>
          <cell r="C3075" t="str">
            <v>S</v>
          </cell>
          <cell r="D3075">
            <v>13107252.150891075</v>
          </cell>
          <cell r="E3075" t="str">
            <v>SKL_PRZYPIS_WYK</v>
          </cell>
          <cell r="F3075" t="str">
            <v>PLAN</v>
          </cell>
          <cell r="G3075" t="str">
            <v>03</v>
          </cell>
          <cell r="H3075" t="str">
            <v>POU</v>
          </cell>
          <cell r="I3075" t="str">
            <v>RAZEM</v>
          </cell>
        </row>
        <row r="3076">
          <cell r="A3076" t="str">
            <v>NW Plus</v>
          </cell>
          <cell r="B3076" t="str">
            <v>5361</v>
          </cell>
          <cell r="C3076" t="str">
            <v>S</v>
          </cell>
          <cell r="D3076">
            <v>19156731.857660368</v>
          </cell>
          <cell r="E3076" t="str">
            <v>SKL_PRZYPIS_WYK</v>
          </cell>
          <cell r="F3076" t="str">
            <v>PLAN</v>
          </cell>
          <cell r="G3076" t="str">
            <v>04</v>
          </cell>
          <cell r="H3076" t="str">
            <v>POU</v>
          </cell>
          <cell r="I3076" t="str">
            <v>RAZEM</v>
          </cell>
        </row>
        <row r="3077">
          <cell r="A3077" t="str">
            <v>NW Plus</v>
          </cell>
          <cell r="B3077" t="str">
            <v>5361</v>
          </cell>
          <cell r="C3077" t="str">
            <v>S</v>
          </cell>
          <cell r="D3077">
            <v>23356750.53355071</v>
          </cell>
          <cell r="E3077" t="str">
            <v>SKL_PRZYPIS_WYK</v>
          </cell>
          <cell r="F3077" t="str">
            <v>PLAN</v>
          </cell>
          <cell r="G3077" t="str">
            <v>05</v>
          </cell>
          <cell r="H3077" t="str">
            <v>POU</v>
          </cell>
          <cell r="I3077" t="str">
            <v>RAZEM</v>
          </cell>
        </row>
        <row r="3078">
          <cell r="A3078" t="str">
            <v>NW Plus</v>
          </cell>
          <cell r="B3078" t="str">
            <v>5361</v>
          </cell>
          <cell r="C3078" t="str">
            <v>S</v>
          </cell>
          <cell r="D3078">
            <v>27785351.38938994</v>
          </cell>
          <cell r="E3078" t="str">
            <v>SKL_PRZYPIS_WYK</v>
          </cell>
          <cell r="F3078" t="str">
            <v>PLAN</v>
          </cell>
          <cell r="G3078" t="str">
            <v>06</v>
          </cell>
          <cell r="H3078" t="str">
            <v>POU</v>
          </cell>
          <cell r="I3078" t="str">
            <v>RAZEM</v>
          </cell>
        </row>
        <row r="3079">
          <cell r="A3079" t="str">
            <v>NW Plus</v>
          </cell>
          <cell r="B3079" t="str">
            <v>5361</v>
          </cell>
          <cell r="C3079" t="str">
            <v>S</v>
          </cell>
          <cell r="D3079">
            <v>34355549.71491126</v>
          </cell>
          <cell r="E3079" t="str">
            <v>SKL_PRZYPIS_WYK</v>
          </cell>
          <cell r="F3079" t="str">
            <v>PLAN</v>
          </cell>
          <cell r="G3079" t="str">
            <v>07</v>
          </cell>
          <cell r="H3079" t="str">
            <v>POU</v>
          </cell>
          <cell r="I3079" t="str">
            <v>RAZEM</v>
          </cell>
        </row>
        <row r="3080">
          <cell r="A3080" t="str">
            <v>NW Plus</v>
          </cell>
          <cell r="B3080" t="str">
            <v>5361</v>
          </cell>
          <cell r="C3080" t="str">
            <v>S</v>
          </cell>
          <cell r="D3080">
            <v>39216230.78872998</v>
          </cell>
          <cell r="E3080" t="str">
            <v>SKL_PRZYPIS_WYK</v>
          </cell>
          <cell r="F3080" t="str">
            <v>PLAN</v>
          </cell>
          <cell r="G3080" t="str">
            <v>08</v>
          </cell>
          <cell r="H3080" t="str">
            <v>POU</v>
          </cell>
          <cell r="I3080" t="str">
            <v>RAZEM</v>
          </cell>
        </row>
        <row r="3081">
          <cell r="A3081" t="str">
            <v>NW Plus</v>
          </cell>
          <cell r="B3081" t="str">
            <v>5361</v>
          </cell>
          <cell r="C3081" t="str">
            <v>S</v>
          </cell>
          <cell r="D3081">
            <v>44135496.04414378</v>
          </cell>
          <cell r="E3081" t="str">
            <v>SKL_PRZYPIS_WYK</v>
          </cell>
          <cell r="F3081" t="str">
            <v>PLAN</v>
          </cell>
          <cell r="G3081" t="str">
            <v>09</v>
          </cell>
          <cell r="H3081" t="str">
            <v>POU</v>
          </cell>
          <cell r="I3081" t="str">
            <v>RAZEM</v>
          </cell>
        </row>
        <row r="3082">
          <cell r="A3082" t="str">
            <v>NW Plus</v>
          </cell>
          <cell r="B3082" t="str">
            <v>5361</v>
          </cell>
          <cell r="C3082" t="str">
            <v>S</v>
          </cell>
          <cell r="D3082">
            <v>51266660.241911374</v>
          </cell>
          <cell r="E3082" t="str">
            <v>SKL_PRZYPIS_WYK</v>
          </cell>
          <cell r="F3082" t="str">
            <v>PLAN</v>
          </cell>
          <cell r="G3082" t="str">
            <v>10</v>
          </cell>
          <cell r="H3082" t="str">
            <v>POU</v>
          </cell>
          <cell r="I3082" t="str">
            <v>RAZEM</v>
          </cell>
        </row>
        <row r="3083">
          <cell r="A3083" t="str">
            <v>NW Plus</v>
          </cell>
          <cell r="B3083" t="str">
            <v>5361</v>
          </cell>
          <cell r="C3083" t="str">
            <v>S</v>
          </cell>
          <cell r="D3083">
            <v>56506875.588802524</v>
          </cell>
          <cell r="E3083" t="str">
            <v>SKL_PRZYPIS_WYK</v>
          </cell>
          <cell r="F3083" t="str">
            <v>PLAN</v>
          </cell>
          <cell r="G3083" t="str">
            <v>11</v>
          </cell>
          <cell r="H3083" t="str">
            <v>POU</v>
          </cell>
          <cell r="I3083" t="str">
            <v>RAZEM</v>
          </cell>
        </row>
        <row r="3084">
          <cell r="A3084" t="str">
            <v>NW Plus</v>
          </cell>
          <cell r="B3084" t="str">
            <v>5361</v>
          </cell>
          <cell r="C3084" t="str">
            <v>S</v>
          </cell>
          <cell r="D3084">
            <v>61849133.48714577</v>
          </cell>
          <cell r="E3084" t="str">
            <v>SKL_PRZYPIS_WYK</v>
          </cell>
          <cell r="F3084" t="str">
            <v>PLAN</v>
          </cell>
          <cell r="G3084" t="str">
            <v>12</v>
          </cell>
          <cell r="H3084" t="str">
            <v>POU</v>
          </cell>
          <cell r="I3084" t="str">
            <v>RAZEM</v>
          </cell>
        </row>
        <row r="3085">
          <cell r="A3085" t="str">
            <v>NW Plus</v>
          </cell>
          <cell r="B3085" t="str">
            <v>5361</v>
          </cell>
          <cell r="C3085" t="str">
            <v>S</v>
          </cell>
          <cell r="D3085">
            <v>31631165.478467327</v>
          </cell>
          <cell r="E3085" t="str">
            <v>SKL_PRZYPIS_WYK</v>
          </cell>
          <cell r="F3085" t="str">
            <v>PROGNOZA</v>
          </cell>
          <cell r="G3085" t="str">
            <v>10</v>
          </cell>
          <cell r="H3085" t="str">
            <v>POU</v>
          </cell>
          <cell r="I3085" t="str">
            <v>RAZEM</v>
          </cell>
        </row>
        <row r="3086">
          <cell r="A3086" t="str">
            <v>NW Plus</v>
          </cell>
          <cell r="B3086" t="str">
            <v>5361</v>
          </cell>
          <cell r="C3086" t="str">
            <v>S</v>
          </cell>
          <cell r="D3086">
            <v>34566684.56038767</v>
          </cell>
          <cell r="E3086" t="str">
            <v>SKL_PRZYPIS_WYK</v>
          </cell>
          <cell r="F3086" t="str">
            <v>PROGNOZA</v>
          </cell>
          <cell r="G3086" t="str">
            <v>11</v>
          </cell>
          <cell r="H3086" t="str">
            <v>POU</v>
          </cell>
          <cell r="I3086" t="str">
            <v>RAZEM</v>
          </cell>
        </row>
        <row r="3087">
          <cell r="A3087" t="str">
            <v>NW Plus</v>
          </cell>
          <cell r="B3087" t="str">
            <v>5361</v>
          </cell>
          <cell r="C3087" t="str">
            <v>S</v>
          </cell>
          <cell r="D3087">
            <v>41339542.37362004</v>
          </cell>
          <cell r="E3087" t="str">
            <v>SKL_PRZYPIS_WYK</v>
          </cell>
          <cell r="F3087" t="str">
            <v>PROGNOZA</v>
          </cell>
          <cell r="G3087" t="str">
            <v>12</v>
          </cell>
          <cell r="H3087" t="str">
            <v>POU</v>
          </cell>
          <cell r="I3087" t="str">
            <v>RAZEM</v>
          </cell>
        </row>
        <row r="3088">
          <cell r="A3088" t="str">
            <v>NW Plus</v>
          </cell>
          <cell r="B3088" t="str">
            <v>5361</v>
          </cell>
          <cell r="C3088" t="str">
            <v>S</v>
          </cell>
          <cell r="D3088">
            <v>1499975.3</v>
          </cell>
          <cell r="E3088" t="str">
            <v>SKL_PRZYPIS_WYK</v>
          </cell>
          <cell r="F3088" t="str">
            <v>WYK_POP</v>
          </cell>
          <cell r="G3088" t="str">
            <v>01</v>
          </cell>
          <cell r="H3088" t="str">
            <v>POU</v>
          </cell>
          <cell r="I3088" t="str">
            <v>RAZEM</v>
          </cell>
        </row>
        <row r="3089">
          <cell r="A3089" t="str">
            <v>NW Plus</v>
          </cell>
          <cell r="B3089" t="str">
            <v>5361</v>
          </cell>
          <cell r="C3089" t="str">
            <v>S</v>
          </cell>
          <cell r="D3089">
            <v>3043173.61</v>
          </cell>
          <cell r="E3089" t="str">
            <v>SKL_PRZYPIS_WYK</v>
          </cell>
          <cell r="F3089" t="str">
            <v>WYK_POP</v>
          </cell>
          <cell r="G3089" t="str">
            <v>02</v>
          </cell>
          <cell r="H3089" t="str">
            <v>POU</v>
          </cell>
          <cell r="I3089" t="str">
            <v>RAZEM</v>
          </cell>
        </row>
        <row r="3090">
          <cell r="A3090" t="str">
            <v>NW Plus</v>
          </cell>
          <cell r="B3090" t="str">
            <v>5361</v>
          </cell>
          <cell r="C3090" t="str">
            <v>S</v>
          </cell>
          <cell r="D3090">
            <v>4638202.15</v>
          </cell>
          <cell r="E3090" t="str">
            <v>SKL_PRZYPIS_WYK</v>
          </cell>
          <cell r="F3090" t="str">
            <v>WYK_POP</v>
          </cell>
          <cell r="G3090" t="str">
            <v>03</v>
          </cell>
          <cell r="H3090" t="str">
            <v>POU</v>
          </cell>
          <cell r="I3090" t="str">
            <v>RAZEM</v>
          </cell>
        </row>
        <row r="3091">
          <cell r="A3091" t="str">
            <v>NW Plus</v>
          </cell>
          <cell r="B3091" t="str">
            <v>5361</v>
          </cell>
          <cell r="C3091" t="str">
            <v>S</v>
          </cell>
          <cell r="D3091">
            <v>13854303.219999999</v>
          </cell>
          <cell r="E3091" t="str">
            <v>SKL_PRZYPIS_WYK</v>
          </cell>
          <cell r="F3091" t="str">
            <v>WYK_POP</v>
          </cell>
          <cell r="G3091" t="str">
            <v>04</v>
          </cell>
          <cell r="H3091" t="str">
            <v>POU</v>
          </cell>
          <cell r="I3091" t="str">
            <v>RAZEM</v>
          </cell>
        </row>
        <row r="3092">
          <cell r="A3092" t="str">
            <v>NW Plus</v>
          </cell>
          <cell r="B3092" t="str">
            <v>5361</v>
          </cell>
          <cell r="C3092" t="str">
            <v>S</v>
          </cell>
          <cell r="D3092">
            <v>15775070.8</v>
          </cell>
          <cell r="E3092" t="str">
            <v>SKL_PRZYPIS_WYK</v>
          </cell>
          <cell r="F3092" t="str">
            <v>WYK_POP</v>
          </cell>
          <cell r="G3092" t="str">
            <v>05</v>
          </cell>
          <cell r="H3092" t="str">
            <v>POU</v>
          </cell>
          <cell r="I3092" t="str">
            <v>RAZEM</v>
          </cell>
        </row>
        <row r="3093">
          <cell r="A3093" t="str">
            <v>NW Plus</v>
          </cell>
          <cell r="B3093" t="str">
            <v>5361</v>
          </cell>
          <cell r="C3093" t="str">
            <v>S</v>
          </cell>
          <cell r="D3093">
            <v>17724490.349999998</v>
          </cell>
          <cell r="E3093" t="str">
            <v>SKL_PRZYPIS_WYK</v>
          </cell>
          <cell r="F3093" t="str">
            <v>WYK_POP</v>
          </cell>
          <cell r="G3093" t="str">
            <v>06</v>
          </cell>
          <cell r="H3093" t="str">
            <v>POU</v>
          </cell>
          <cell r="I3093" t="str">
            <v>RAZEM</v>
          </cell>
        </row>
        <row r="3094">
          <cell r="A3094" t="str">
            <v>NW Plus</v>
          </cell>
          <cell r="B3094" t="str">
            <v>5361</v>
          </cell>
          <cell r="C3094" t="str">
            <v>S</v>
          </cell>
          <cell r="D3094">
            <v>22573030.169999998</v>
          </cell>
          <cell r="E3094" t="str">
            <v>SKL_PRZYPIS_WYK</v>
          </cell>
          <cell r="F3094" t="str">
            <v>WYK_POP</v>
          </cell>
          <cell r="G3094" t="str">
            <v>07</v>
          </cell>
          <cell r="H3094" t="str">
            <v>POU</v>
          </cell>
          <cell r="I3094" t="str">
            <v>RAZEM</v>
          </cell>
        </row>
        <row r="3095">
          <cell r="A3095" t="str">
            <v>NW Plus</v>
          </cell>
          <cell r="B3095" t="str">
            <v>5361</v>
          </cell>
          <cell r="C3095" t="str">
            <v>S</v>
          </cell>
          <cell r="D3095">
            <v>25006947.58</v>
          </cell>
          <cell r="E3095" t="str">
            <v>SKL_PRZYPIS_WYK</v>
          </cell>
          <cell r="F3095" t="str">
            <v>WYK_POP</v>
          </cell>
          <cell r="G3095" t="str">
            <v>08</v>
          </cell>
          <cell r="H3095" t="str">
            <v>POU</v>
          </cell>
          <cell r="I3095" t="str">
            <v>RAZEM</v>
          </cell>
        </row>
        <row r="3096">
          <cell r="A3096" t="str">
            <v>NW Plus</v>
          </cell>
          <cell r="B3096" t="str">
            <v>5361</v>
          </cell>
          <cell r="C3096" t="str">
            <v>S</v>
          </cell>
          <cell r="D3096">
            <v>27407923.400000002</v>
          </cell>
          <cell r="E3096" t="str">
            <v>SKL_PRZYPIS_WYK</v>
          </cell>
          <cell r="F3096" t="str">
            <v>WYK_POP</v>
          </cell>
          <cell r="G3096" t="str">
            <v>09</v>
          </cell>
          <cell r="H3096" t="str">
            <v>POU</v>
          </cell>
          <cell r="I3096" t="str">
            <v>RAZEM</v>
          </cell>
        </row>
        <row r="3097">
          <cell r="A3097" t="str">
            <v>NW Plus</v>
          </cell>
          <cell r="B3097" t="str">
            <v>5361</v>
          </cell>
          <cell r="C3097" t="str">
            <v>S</v>
          </cell>
          <cell r="D3097">
            <v>14550708</v>
          </cell>
          <cell r="E3097" t="str">
            <v>SKL_ROCZNA_WYK</v>
          </cell>
          <cell r="F3097" t="str">
            <v>WYK_POP</v>
          </cell>
          <cell r="G3097" t="str">
            <v>01</v>
          </cell>
          <cell r="H3097" t="str">
            <v>POU</v>
          </cell>
          <cell r="I3097" t="str">
            <v>RAZEM</v>
          </cell>
        </row>
        <row r="3098">
          <cell r="A3098" t="str">
            <v>NW Plus</v>
          </cell>
          <cell r="B3098" t="str">
            <v>5361</v>
          </cell>
          <cell r="C3098" t="str">
            <v>S</v>
          </cell>
          <cell r="D3098">
            <v>17172312</v>
          </cell>
          <cell r="E3098" t="str">
            <v>SKL_ROCZNA_WYK</v>
          </cell>
          <cell r="F3098" t="str">
            <v>WYK_POP</v>
          </cell>
          <cell r="G3098" t="str">
            <v>02</v>
          </cell>
          <cell r="H3098" t="str">
            <v>POU</v>
          </cell>
          <cell r="I3098" t="str">
            <v>RAZEM</v>
          </cell>
        </row>
        <row r="3099">
          <cell r="A3099" t="str">
            <v>NW Plus</v>
          </cell>
          <cell r="B3099" t="str">
            <v>5361</v>
          </cell>
          <cell r="C3099" t="str">
            <v>S</v>
          </cell>
          <cell r="D3099">
            <v>19145940</v>
          </cell>
          <cell r="E3099" t="str">
            <v>SKL_ROCZNA_WYK</v>
          </cell>
          <cell r="F3099" t="str">
            <v>WYK_POP</v>
          </cell>
          <cell r="G3099" t="str">
            <v>03</v>
          </cell>
          <cell r="H3099" t="str">
            <v>POU</v>
          </cell>
          <cell r="I3099" t="str">
            <v>RAZEM</v>
          </cell>
        </row>
        <row r="3100">
          <cell r="A3100" t="str">
            <v>NW Plus</v>
          </cell>
          <cell r="B3100" t="str">
            <v>5361</v>
          </cell>
          <cell r="C3100" t="str">
            <v>S</v>
          </cell>
          <cell r="D3100">
            <v>50702460</v>
          </cell>
          <cell r="E3100" t="str">
            <v>SKL_ROCZNA_WYK</v>
          </cell>
          <cell r="F3100" t="str">
            <v>WYK_POP</v>
          </cell>
          <cell r="G3100" t="str">
            <v>04</v>
          </cell>
          <cell r="H3100" t="str">
            <v>POU</v>
          </cell>
          <cell r="I3100" t="str">
            <v>RAZEM</v>
          </cell>
        </row>
        <row r="3101">
          <cell r="A3101" t="str">
            <v>NW Plus</v>
          </cell>
          <cell r="B3101" t="str">
            <v>5361</v>
          </cell>
          <cell r="C3101" t="str">
            <v>S</v>
          </cell>
          <cell r="D3101">
            <v>51976188</v>
          </cell>
          <cell r="E3101" t="str">
            <v>SKL_ROCZNA_WYK</v>
          </cell>
          <cell r="F3101" t="str">
            <v>WYK_POP</v>
          </cell>
          <cell r="G3101" t="str">
            <v>05</v>
          </cell>
          <cell r="H3101" t="str">
            <v>POU</v>
          </cell>
          <cell r="I3101" t="str">
            <v>RAZEM</v>
          </cell>
        </row>
        <row r="3102">
          <cell r="A3102" t="str">
            <v>NW Plus</v>
          </cell>
          <cell r="B3102" t="str">
            <v>5361</v>
          </cell>
          <cell r="C3102" t="str">
            <v>S</v>
          </cell>
          <cell r="D3102">
            <v>35680488</v>
          </cell>
          <cell r="E3102" t="str">
            <v>SKL_ROCZNA_WYK</v>
          </cell>
          <cell r="F3102" t="str">
            <v>WYK_POP</v>
          </cell>
          <cell r="G3102" t="str">
            <v>06</v>
          </cell>
          <cell r="H3102" t="str">
            <v>POU</v>
          </cell>
          <cell r="I3102" t="str">
            <v>RAZEM</v>
          </cell>
        </row>
        <row r="3103">
          <cell r="A3103" t="str">
            <v>NW Plus</v>
          </cell>
          <cell r="B3103" t="str">
            <v>5361</v>
          </cell>
          <cell r="C3103" t="str">
            <v>S</v>
          </cell>
          <cell r="D3103">
            <v>36333060</v>
          </cell>
          <cell r="E3103" t="str">
            <v>SKL_ROCZNA_WYK</v>
          </cell>
          <cell r="F3103" t="str">
            <v>WYK_POP</v>
          </cell>
          <cell r="G3103" t="str">
            <v>07</v>
          </cell>
          <cell r="H3103" t="str">
            <v>POU</v>
          </cell>
          <cell r="I3103" t="str">
            <v>RAZEM</v>
          </cell>
        </row>
        <row r="3104">
          <cell r="A3104" t="str">
            <v>NW Plus</v>
          </cell>
          <cell r="B3104" t="str">
            <v>5361</v>
          </cell>
          <cell r="C3104" t="str">
            <v>S</v>
          </cell>
          <cell r="D3104">
            <v>37968360</v>
          </cell>
          <cell r="E3104" t="str">
            <v>SKL_ROCZNA_WYK</v>
          </cell>
          <cell r="F3104" t="str">
            <v>WYK_POP</v>
          </cell>
          <cell r="G3104" t="str">
            <v>08</v>
          </cell>
          <cell r="H3104" t="str">
            <v>POU</v>
          </cell>
          <cell r="I3104" t="str">
            <v>RAZEM</v>
          </cell>
        </row>
        <row r="3105">
          <cell r="A3105" t="str">
            <v>NW Plus</v>
          </cell>
          <cell r="B3105" t="str">
            <v>5361</v>
          </cell>
          <cell r="C3105" t="str">
            <v>S</v>
          </cell>
          <cell r="D3105">
            <v>39546984</v>
          </cell>
          <cell r="E3105" t="str">
            <v>SKL_ROCZNA_WYK</v>
          </cell>
          <cell r="F3105" t="str">
            <v>WYK_POP</v>
          </cell>
          <cell r="G3105" t="str">
            <v>09</v>
          </cell>
          <cell r="H3105" t="str">
            <v>POU</v>
          </cell>
          <cell r="I3105" t="str">
            <v>RAZEM</v>
          </cell>
        </row>
        <row r="3106">
          <cell r="A3106" t="str">
            <v>NW Plus</v>
          </cell>
          <cell r="B3106" t="str">
            <v>5362</v>
          </cell>
          <cell r="C3106" t="str">
            <v>S</v>
          </cell>
          <cell r="D3106">
            <v>562643</v>
          </cell>
          <cell r="E3106" t="str">
            <v>L_UBEZP</v>
          </cell>
          <cell r="F3106" t="str">
            <v>PLAN</v>
          </cell>
          <cell r="G3106" t="str">
            <v>01</v>
          </cell>
          <cell r="H3106" t="str">
            <v>POU</v>
          </cell>
          <cell r="I3106" t="str">
            <v>RAZEM</v>
          </cell>
        </row>
        <row r="3107">
          <cell r="A3107" t="str">
            <v>NW Plus</v>
          </cell>
          <cell r="B3107" t="str">
            <v>5362</v>
          </cell>
          <cell r="C3107" t="str">
            <v>S</v>
          </cell>
          <cell r="D3107">
            <v>598723</v>
          </cell>
          <cell r="E3107" t="str">
            <v>L_UBEZP</v>
          </cell>
          <cell r="F3107" t="str">
            <v>PLAN</v>
          </cell>
          <cell r="G3107" t="str">
            <v>02</v>
          </cell>
          <cell r="H3107" t="str">
            <v>POU</v>
          </cell>
          <cell r="I3107" t="str">
            <v>RAZEM</v>
          </cell>
        </row>
        <row r="3108">
          <cell r="A3108" t="str">
            <v>NW Plus</v>
          </cell>
          <cell r="B3108" t="str">
            <v>5362</v>
          </cell>
          <cell r="C3108" t="str">
            <v>S</v>
          </cell>
          <cell r="D3108">
            <v>631803</v>
          </cell>
          <cell r="E3108" t="str">
            <v>L_UBEZP</v>
          </cell>
          <cell r="F3108" t="str">
            <v>PLAN</v>
          </cell>
          <cell r="G3108" t="str">
            <v>03</v>
          </cell>
          <cell r="H3108" t="str">
            <v>POU</v>
          </cell>
          <cell r="I3108" t="str">
            <v>RAZEM</v>
          </cell>
        </row>
        <row r="3109">
          <cell r="A3109" t="str">
            <v>NW Plus</v>
          </cell>
          <cell r="B3109" t="str">
            <v>5362</v>
          </cell>
          <cell r="C3109" t="str">
            <v>S</v>
          </cell>
          <cell r="D3109">
            <v>661783</v>
          </cell>
          <cell r="E3109" t="str">
            <v>L_UBEZP</v>
          </cell>
          <cell r="F3109" t="str">
            <v>PLAN</v>
          </cell>
          <cell r="G3109" t="str">
            <v>04</v>
          </cell>
          <cell r="H3109" t="str">
            <v>POU</v>
          </cell>
          <cell r="I3109" t="str">
            <v>RAZEM</v>
          </cell>
        </row>
        <row r="3110">
          <cell r="A3110" t="str">
            <v>NW Plus</v>
          </cell>
          <cell r="B3110" t="str">
            <v>5362</v>
          </cell>
          <cell r="C3110" t="str">
            <v>S</v>
          </cell>
          <cell r="D3110">
            <v>689963</v>
          </cell>
          <cell r="E3110" t="str">
            <v>L_UBEZP</v>
          </cell>
          <cell r="F3110" t="str">
            <v>PLAN</v>
          </cell>
          <cell r="G3110" t="str">
            <v>05</v>
          </cell>
          <cell r="H3110" t="str">
            <v>POU</v>
          </cell>
          <cell r="I3110" t="str">
            <v>RAZEM</v>
          </cell>
        </row>
        <row r="3111">
          <cell r="A3111" t="str">
            <v>NW Plus</v>
          </cell>
          <cell r="B3111" t="str">
            <v>5362</v>
          </cell>
          <cell r="C3111" t="str">
            <v>S</v>
          </cell>
          <cell r="D3111">
            <v>718043</v>
          </cell>
          <cell r="E3111" t="str">
            <v>L_UBEZP</v>
          </cell>
          <cell r="F3111" t="str">
            <v>PLAN</v>
          </cell>
          <cell r="G3111" t="str">
            <v>06</v>
          </cell>
          <cell r="H3111" t="str">
            <v>POU</v>
          </cell>
          <cell r="I3111" t="str">
            <v>RAZEM</v>
          </cell>
        </row>
        <row r="3112">
          <cell r="A3112" t="str">
            <v>NW Plus</v>
          </cell>
          <cell r="B3112" t="str">
            <v>5362</v>
          </cell>
          <cell r="C3112" t="str">
            <v>S</v>
          </cell>
          <cell r="D3112">
            <v>746603</v>
          </cell>
          <cell r="E3112" t="str">
            <v>L_UBEZP</v>
          </cell>
          <cell r="F3112" t="str">
            <v>PLAN</v>
          </cell>
          <cell r="G3112" t="str">
            <v>07</v>
          </cell>
          <cell r="H3112" t="str">
            <v>POU</v>
          </cell>
          <cell r="I3112" t="str">
            <v>RAZEM</v>
          </cell>
        </row>
        <row r="3113">
          <cell r="A3113" t="str">
            <v>NW Plus</v>
          </cell>
          <cell r="B3113" t="str">
            <v>5362</v>
          </cell>
          <cell r="C3113" t="str">
            <v>S</v>
          </cell>
          <cell r="D3113">
            <v>774983</v>
          </cell>
          <cell r="E3113" t="str">
            <v>L_UBEZP</v>
          </cell>
          <cell r="F3113" t="str">
            <v>PLAN</v>
          </cell>
          <cell r="G3113" t="str">
            <v>08</v>
          </cell>
          <cell r="H3113" t="str">
            <v>POU</v>
          </cell>
          <cell r="I3113" t="str">
            <v>RAZEM</v>
          </cell>
        </row>
        <row r="3114">
          <cell r="A3114" t="str">
            <v>NW Plus</v>
          </cell>
          <cell r="B3114" t="str">
            <v>5362</v>
          </cell>
          <cell r="C3114" t="str">
            <v>S</v>
          </cell>
          <cell r="D3114">
            <v>801564</v>
          </cell>
          <cell r="E3114" t="str">
            <v>L_UBEZP</v>
          </cell>
          <cell r="F3114" t="str">
            <v>PLAN</v>
          </cell>
          <cell r="G3114" t="str">
            <v>09</v>
          </cell>
          <cell r="H3114" t="str">
            <v>POU</v>
          </cell>
          <cell r="I3114" t="str">
            <v>RAZEM</v>
          </cell>
        </row>
        <row r="3115">
          <cell r="A3115" t="str">
            <v>NW Plus</v>
          </cell>
          <cell r="B3115" t="str">
            <v>5362</v>
          </cell>
          <cell r="C3115" t="str">
            <v>S</v>
          </cell>
          <cell r="D3115">
            <v>828245</v>
          </cell>
          <cell r="E3115" t="str">
            <v>L_UBEZP</v>
          </cell>
          <cell r="F3115" t="str">
            <v>PLAN</v>
          </cell>
          <cell r="G3115" t="str">
            <v>10</v>
          </cell>
          <cell r="H3115" t="str">
            <v>POU</v>
          </cell>
          <cell r="I3115" t="str">
            <v>RAZEM</v>
          </cell>
        </row>
        <row r="3116">
          <cell r="A3116" t="str">
            <v>NW Plus</v>
          </cell>
          <cell r="B3116" t="str">
            <v>5362</v>
          </cell>
          <cell r="C3116" t="str">
            <v>S</v>
          </cell>
          <cell r="D3116">
            <v>863526</v>
          </cell>
          <cell r="E3116" t="str">
            <v>L_UBEZP</v>
          </cell>
          <cell r="F3116" t="str">
            <v>PLAN</v>
          </cell>
          <cell r="G3116" t="str">
            <v>11</v>
          </cell>
          <cell r="H3116" t="str">
            <v>POU</v>
          </cell>
          <cell r="I3116" t="str">
            <v>RAZEM</v>
          </cell>
        </row>
        <row r="3117">
          <cell r="A3117" t="str">
            <v>NW Plus</v>
          </cell>
          <cell r="B3117" t="str">
            <v>5362</v>
          </cell>
          <cell r="C3117" t="str">
            <v>S</v>
          </cell>
          <cell r="D3117">
            <v>889177</v>
          </cell>
          <cell r="E3117" t="str">
            <v>L_UBEZP</v>
          </cell>
          <cell r="F3117" t="str">
            <v>PLAN</v>
          </cell>
          <cell r="G3117" t="str">
            <v>12</v>
          </cell>
          <cell r="H3117" t="str">
            <v>POU</v>
          </cell>
          <cell r="I3117" t="str">
            <v>RAZEM</v>
          </cell>
        </row>
        <row r="3118">
          <cell r="A3118" t="str">
            <v>NW Plus</v>
          </cell>
          <cell r="B3118" t="str">
            <v>5362</v>
          </cell>
          <cell r="C3118" t="str">
            <v>S</v>
          </cell>
          <cell r="D3118">
            <v>494223</v>
          </cell>
          <cell r="E3118" t="str">
            <v>L_UBEZP</v>
          </cell>
          <cell r="F3118" t="str">
            <v>PROGNOZA</v>
          </cell>
          <cell r="G3118" t="str">
            <v>10</v>
          </cell>
          <cell r="H3118" t="str">
            <v>POU</v>
          </cell>
          <cell r="I3118" t="str">
            <v>RAZEM</v>
          </cell>
        </row>
        <row r="3119">
          <cell r="A3119" t="str">
            <v>NW Plus</v>
          </cell>
          <cell r="B3119" t="str">
            <v>5362</v>
          </cell>
          <cell r="C3119" t="str">
            <v>S</v>
          </cell>
          <cell r="D3119">
            <v>505891</v>
          </cell>
          <cell r="E3119" t="str">
            <v>L_UBEZP</v>
          </cell>
          <cell r="F3119" t="str">
            <v>PROGNOZA</v>
          </cell>
          <cell r="G3119" t="str">
            <v>11</v>
          </cell>
          <cell r="H3119" t="str">
            <v>POU</v>
          </cell>
          <cell r="I3119" t="str">
            <v>RAZEM</v>
          </cell>
        </row>
        <row r="3120">
          <cell r="A3120" t="str">
            <v>NW Plus</v>
          </cell>
          <cell r="B3120" t="str">
            <v>5362</v>
          </cell>
          <cell r="C3120" t="str">
            <v>S</v>
          </cell>
          <cell r="D3120">
            <v>520949</v>
          </cell>
          <cell r="E3120" t="str">
            <v>L_UBEZP</v>
          </cell>
          <cell r="F3120" t="str">
            <v>PROGNOZA</v>
          </cell>
          <cell r="G3120" t="str">
            <v>12</v>
          </cell>
          <cell r="H3120" t="str">
            <v>POU</v>
          </cell>
          <cell r="I3120" t="str">
            <v>RAZEM</v>
          </cell>
        </row>
        <row r="3121">
          <cell r="A3121" t="str">
            <v>NW Plus</v>
          </cell>
          <cell r="B3121" t="str">
            <v>5362</v>
          </cell>
          <cell r="C3121" t="str">
            <v>S</v>
          </cell>
          <cell r="D3121">
            <v>135577</v>
          </cell>
          <cell r="E3121" t="str">
            <v>L_UBEZP</v>
          </cell>
          <cell r="F3121" t="str">
            <v>WYK_POP</v>
          </cell>
          <cell r="G3121" t="str">
            <v>01</v>
          </cell>
          <cell r="H3121" t="str">
            <v>POU</v>
          </cell>
          <cell r="I3121" t="str">
            <v>RAZEM</v>
          </cell>
        </row>
        <row r="3122">
          <cell r="A3122" t="str">
            <v>NW Plus</v>
          </cell>
          <cell r="B3122" t="str">
            <v>5362</v>
          </cell>
          <cell r="C3122" t="str">
            <v>S</v>
          </cell>
          <cell r="D3122">
            <v>165322</v>
          </cell>
          <cell r="E3122" t="str">
            <v>L_UBEZP</v>
          </cell>
          <cell r="F3122" t="str">
            <v>WYK_POP</v>
          </cell>
          <cell r="G3122" t="str">
            <v>02</v>
          </cell>
          <cell r="H3122" t="str">
            <v>POU</v>
          </cell>
          <cell r="I3122" t="str">
            <v>RAZEM</v>
          </cell>
        </row>
        <row r="3123">
          <cell r="A3123" t="str">
            <v>NW Plus</v>
          </cell>
          <cell r="B3123" t="str">
            <v>5362</v>
          </cell>
          <cell r="C3123" t="str">
            <v>S</v>
          </cell>
          <cell r="D3123">
            <v>189102</v>
          </cell>
          <cell r="E3123" t="str">
            <v>L_UBEZP</v>
          </cell>
          <cell r="F3123" t="str">
            <v>WYK_POP</v>
          </cell>
          <cell r="G3123" t="str">
            <v>03</v>
          </cell>
          <cell r="H3123" t="str">
            <v>POU</v>
          </cell>
          <cell r="I3123" t="str">
            <v>RAZEM</v>
          </cell>
        </row>
        <row r="3124">
          <cell r="A3124" t="str">
            <v>NW Plus</v>
          </cell>
          <cell r="B3124" t="str">
            <v>5362</v>
          </cell>
          <cell r="C3124" t="str">
            <v>S</v>
          </cell>
          <cell r="D3124">
            <v>900067</v>
          </cell>
          <cell r="E3124" t="str">
            <v>L_UBEZP</v>
          </cell>
          <cell r="F3124" t="str">
            <v>WYK_POP</v>
          </cell>
          <cell r="G3124" t="str">
            <v>04</v>
          </cell>
          <cell r="H3124" t="str">
            <v>POU</v>
          </cell>
          <cell r="I3124" t="str">
            <v>RAZEM</v>
          </cell>
        </row>
        <row r="3125">
          <cell r="A3125" t="str">
            <v>NW Plus</v>
          </cell>
          <cell r="B3125" t="str">
            <v>5362</v>
          </cell>
          <cell r="C3125" t="str">
            <v>S</v>
          </cell>
          <cell r="D3125">
            <v>907335</v>
          </cell>
          <cell r="E3125" t="str">
            <v>L_UBEZP</v>
          </cell>
          <cell r="F3125" t="str">
            <v>WYK_POP</v>
          </cell>
          <cell r="G3125" t="str">
            <v>05</v>
          </cell>
          <cell r="H3125" t="str">
            <v>POU</v>
          </cell>
          <cell r="I3125" t="str">
            <v>RAZEM</v>
          </cell>
        </row>
        <row r="3126">
          <cell r="A3126" t="str">
            <v>NW Plus</v>
          </cell>
          <cell r="B3126" t="str">
            <v>5362</v>
          </cell>
          <cell r="C3126" t="str">
            <v>S</v>
          </cell>
          <cell r="D3126">
            <v>490469</v>
          </cell>
          <cell r="E3126" t="str">
            <v>L_UBEZP</v>
          </cell>
          <cell r="F3126" t="str">
            <v>WYK_POP</v>
          </cell>
          <cell r="G3126" t="str">
            <v>06</v>
          </cell>
          <cell r="H3126" t="str">
            <v>POU</v>
          </cell>
          <cell r="I3126" t="str">
            <v>RAZEM</v>
          </cell>
        </row>
        <row r="3127">
          <cell r="A3127" t="str">
            <v>NW Plus</v>
          </cell>
          <cell r="B3127" t="str">
            <v>5362</v>
          </cell>
          <cell r="C3127" t="str">
            <v>S</v>
          </cell>
          <cell r="D3127">
            <v>475540</v>
          </cell>
          <cell r="E3127" t="str">
            <v>L_UBEZP</v>
          </cell>
          <cell r="F3127" t="str">
            <v>WYK_POP</v>
          </cell>
          <cell r="G3127" t="str">
            <v>07</v>
          </cell>
          <cell r="H3127" t="str">
            <v>POU</v>
          </cell>
          <cell r="I3127" t="str">
            <v>RAZEM</v>
          </cell>
        </row>
        <row r="3128">
          <cell r="A3128" t="str">
            <v>NW Plus</v>
          </cell>
          <cell r="B3128" t="str">
            <v>5362</v>
          </cell>
          <cell r="C3128" t="str">
            <v>S</v>
          </cell>
          <cell r="D3128">
            <v>478748</v>
          </cell>
          <cell r="E3128" t="str">
            <v>L_UBEZP</v>
          </cell>
          <cell r="F3128" t="str">
            <v>WYK_POP</v>
          </cell>
          <cell r="G3128" t="str">
            <v>08</v>
          </cell>
          <cell r="H3128" t="str">
            <v>POU</v>
          </cell>
          <cell r="I3128" t="str">
            <v>RAZEM</v>
          </cell>
        </row>
        <row r="3129">
          <cell r="A3129" t="str">
            <v>NW Plus</v>
          </cell>
          <cell r="B3129" t="str">
            <v>5362</v>
          </cell>
          <cell r="C3129" t="str">
            <v>S</v>
          </cell>
          <cell r="D3129">
            <v>481091</v>
          </cell>
          <cell r="E3129" t="str">
            <v>L_UBEZP</v>
          </cell>
          <cell r="F3129" t="str">
            <v>WYK_POP</v>
          </cell>
          <cell r="G3129" t="str">
            <v>09</v>
          </cell>
          <cell r="H3129" t="str">
            <v>POU</v>
          </cell>
          <cell r="I3129" t="str">
            <v>RAZEM</v>
          </cell>
        </row>
        <row r="3130">
          <cell r="A3130" t="str">
            <v>NW Plus</v>
          </cell>
          <cell r="B3130" t="str">
            <v>5362</v>
          </cell>
          <cell r="C3130" t="str">
            <v>S</v>
          </cell>
          <cell r="D3130">
            <v>2371250.875515695</v>
          </cell>
          <cell r="E3130" t="str">
            <v>PRZYPIS_MIES_WYK</v>
          </cell>
          <cell r="F3130" t="str">
            <v>PLAN</v>
          </cell>
          <cell r="G3130" t="str">
            <v>01</v>
          </cell>
          <cell r="H3130" t="str">
            <v>POU</v>
          </cell>
          <cell r="I3130" t="str">
            <v>RAZEM</v>
          </cell>
        </row>
        <row r="3131">
          <cell r="A3131" t="str">
            <v>NW Plus</v>
          </cell>
          <cell r="B3131" t="str">
            <v>5362</v>
          </cell>
          <cell r="C3131" t="str">
            <v>S</v>
          </cell>
          <cell r="D3131">
            <v>1262603.031616162</v>
          </cell>
          <cell r="E3131" t="str">
            <v>PRZYPIS_MIES_WYK</v>
          </cell>
          <cell r="F3131" t="str">
            <v>PLAN</v>
          </cell>
          <cell r="G3131" t="str">
            <v>02</v>
          </cell>
          <cell r="H3131" t="str">
            <v>POU</v>
          </cell>
          <cell r="I3131" t="str">
            <v>RAZEM</v>
          </cell>
        </row>
        <row r="3132">
          <cell r="A3132" t="str">
            <v>NW Plus</v>
          </cell>
          <cell r="B3132" t="str">
            <v>5362</v>
          </cell>
          <cell r="C3132" t="str">
            <v>S</v>
          </cell>
          <cell r="D3132">
            <v>1301888.7204982666</v>
          </cell>
          <cell r="E3132" t="str">
            <v>PRZYPIS_MIES_WYK</v>
          </cell>
          <cell r="F3132" t="str">
            <v>PLAN</v>
          </cell>
          <cell r="G3132" t="str">
            <v>03</v>
          </cell>
          <cell r="H3132" t="str">
            <v>POU</v>
          </cell>
          <cell r="I3132" t="str">
            <v>RAZEM</v>
          </cell>
        </row>
        <row r="3133">
          <cell r="A3133" t="str">
            <v>NW Plus</v>
          </cell>
          <cell r="B3133" t="str">
            <v>5362</v>
          </cell>
          <cell r="C3133" t="str">
            <v>S</v>
          </cell>
          <cell r="D3133">
            <v>2862529.8273016396</v>
          </cell>
          <cell r="E3133" t="str">
            <v>PRZYPIS_MIES_WYK</v>
          </cell>
          <cell r="F3133" t="str">
            <v>PLAN</v>
          </cell>
          <cell r="G3133" t="str">
            <v>04</v>
          </cell>
          <cell r="H3133" t="str">
            <v>POU</v>
          </cell>
          <cell r="I3133" t="str">
            <v>RAZEM</v>
          </cell>
        </row>
        <row r="3134">
          <cell r="A3134" t="str">
            <v>NW Plus</v>
          </cell>
          <cell r="B3134" t="str">
            <v>5362</v>
          </cell>
          <cell r="C3134" t="str">
            <v>S</v>
          </cell>
          <cell r="D3134">
            <v>1151515.9293882418</v>
          </cell>
          <cell r="E3134" t="str">
            <v>PRZYPIS_MIES_WYK</v>
          </cell>
          <cell r="F3134" t="str">
            <v>PLAN</v>
          </cell>
          <cell r="G3134" t="str">
            <v>05</v>
          </cell>
          <cell r="H3134" t="str">
            <v>POU</v>
          </cell>
          <cell r="I3134" t="str">
            <v>RAZEM</v>
          </cell>
        </row>
        <row r="3135">
          <cell r="A3135" t="str">
            <v>NW Plus</v>
          </cell>
          <cell r="B3135" t="str">
            <v>5362</v>
          </cell>
          <cell r="C3135" t="str">
            <v>S</v>
          </cell>
          <cell r="D3135">
            <v>1271460.6834301597</v>
          </cell>
          <cell r="E3135" t="str">
            <v>PRZYPIS_MIES_WYK</v>
          </cell>
          <cell r="F3135" t="str">
            <v>PLAN</v>
          </cell>
          <cell r="G3135" t="str">
            <v>06</v>
          </cell>
          <cell r="H3135" t="str">
            <v>POU</v>
          </cell>
          <cell r="I3135" t="str">
            <v>RAZEM</v>
          </cell>
        </row>
        <row r="3136">
          <cell r="A3136" t="str">
            <v>NW Plus</v>
          </cell>
          <cell r="B3136" t="str">
            <v>5362</v>
          </cell>
          <cell r="C3136" t="str">
            <v>S</v>
          </cell>
          <cell r="D3136">
            <v>3102993.0865577315</v>
          </cell>
          <cell r="E3136" t="str">
            <v>PRZYPIS_MIES_WYK</v>
          </cell>
          <cell r="F3136" t="str">
            <v>PLAN</v>
          </cell>
          <cell r="G3136" t="str">
            <v>07</v>
          </cell>
          <cell r="H3136" t="str">
            <v>POU</v>
          </cell>
          <cell r="I3136" t="str">
            <v>RAZEM</v>
          </cell>
        </row>
        <row r="3137">
          <cell r="A3137" t="str">
            <v>NW Plus</v>
          </cell>
          <cell r="B3137" t="str">
            <v>5362</v>
          </cell>
          <cell r="C3137" t="str">
            <v>S</v>
          </cell>
          <cell r="D3137">
            <v>1378685.7309706695</v>
          </cell>
          <cell r="E3137" t="str">
            <v>PRZYPIS_MIES_WYK</v>
          </cell>
          <cell r="F3137" t="str">
            <v>PLAN</v>
          </cell>
          <cell r="G3137" t="str">
            <v>08</v>
          </cell>
          <cell r="H3137" t="str">
            <v>POU</v>
          </cell>
          <cell r="I3137" t="str">
            <v>RAZEM</v>
          </cell>
        </row>
        <row r="3138">
          <cell r="A3138" t="str">
            <v>NW Plus</v>
          </cell>
          <cell r="B3138" t="str">
            <v>5362</v>
          </cell>
          <cell r="C3138" t="str">
            <v>S</v>
          </cell>
          <cell r="D3138">
            <v>1425586.3054775412</v>
          </cell>
          <cell r="E3138" t="str">
            <v>PRZYPIS_MIES_WYK</v>
          </cell>
          <cell r="F3138" t="str">
            <v>PLAN</v>
          </cell>
          <cell r="G3138" t="str">
            <v>09</v>
          </cell>
          <cell r="H3138" t="str">
            <v>POU</v>
          </cell>
          <cell r="I3138" t="str">
            <v>RAZEM</v>
          </cell>
        </row>
        <row r="3139">
          <cell r="A3139" t="str">
            <v>NW Plus</v>
          </cell>
          <cell r="B3139" t="str">
            <v>5362</v>
          </cell>
          <cell r="C3139" t="str">
            <v>S</v>
          </cell>
          <cell r="D3139">
            <v>3312414.926006182</v>
          </cell>
          <cell r="E3139" t="str">
            <v>PRZYPIS_MIES_WYK</v>
          </cell>
          <cell r="F3139" t="str">
            <v>PLAN</v>
          </cell>
          <cell r="G3139" t="str">
            <v>10</v>
          </cell>
          <cell r="H3139" t="str">
            <v>POU</v>
          </cell>
          <cell r="I3139" t="str">
            <v>RAZEM</v>
          </cell>
        </row>
        <row r="3140">
          <cell r="A3140" t="str">
            <v>NW Plus</v>
          </cell>
          <cell r="B3140" t="str">
            <v>5362</v>
          </cell>
          <cell r="C3140" t="str">
            <v>S</v>
          </cell>
          <cell r="D3140">
            <v>1522433.4285022211</v>
          </cell>
          <cell r="E3140" t="str">
            <v>PRZYPIS_MIES_WYK</v>
          </cell>
          <cell r="F3140" t="str">
            <v>PLAN</v>
          </cell>
          <cell r="G3140" t="str">
            <v>11</v>
          </cell>
          <cell r="H3140" t="str">
            <v>POU</v>
          </cell>
          <cell r="I3140" t="str">
            <v>RAZEM</v>
          </cell>
        </row>
        <row r="3141">
          <cell r="A3141" t="str">
            <v>NW Plus</v>
          </cell>
          <cell r="B3141" t="str">
            <v>5362</v>
          </cell>
          <cell r="C3141" t="str">
            <v>S</v>
          </cell>
          <cell r="D3141">
            <v>2160024.742371211</v>
          </cell>
          <cell r="E3141" t="str">
            <v>PRZYPIS_MIES_WYK</v>
          </cell>
          <cell r="F3141" t="str">
            <v>PLAN</v>
          </cell>
          <cell r="G3141" t="str">
            <v>12</v>
          </cell>
          <cell r="H3141" t="str">
            <v>POU</v>
          </cell>
          <cell r="I3141" t="str">
            <v>RAZEM</v>
          </cell>
        </row>
        <row r="3142">
          <cell r="A3142" t="str">
            <v>NW Plus</v>
          </cell>
          <cell r="B3142" t="str">
            <v>5362</v>
          </cell>
          <cell r="C3142" t="str">
            <v>S</v>
          </cell>
          <cell r="D3142">
            <v>2361712.6014796738</v>
          </cell>
          <cell r="E3142" t="str">
            <v>PRZYPIS_MIES_WYK</v>
          </cell>
          <cell r="F3142" t="str">
            <v>PROGNOZA</v>
          </cell>
          <cell r="G3142" t="str">
            <v>10</v>
          </cell>
          <cell r="H3142" t="str">
            <v>POU</v>
          </cell>
          <cell r="I3142" t="str">
            <v>RAZEM</v>
          </cell>
        </row>
        <row r="3143">
          <cell r="A3143" t="str">
            <v>NW Plus</v>
          </cell>
          <cell r="B3143" t="str">
            <v>5362</v>
          </cell>
          <cell r="C3143" t="str">
            <v>S</v>
          </cell>
          <cell r="D3143">
            <v>893136.983839384</v>
          </cell>
          <cell r="E3143" t="str">
            <v>PRZYPIS_MIES_WYK</v>
          </cell>
          <cell r="F3143" t="str">
            <v>PROGNOZA</v>
          </cell>
          <cell r="G3143" t="str">
            <v>11</v>
          </cell>
          <cell r="H3143" t="str">
            <v>POU</v>
          </cell>
          <cell r="I3143" t="str">
            <v>RAZEM</v>
          </cell>
        </row>
        <row r="3144">
          <cell r="A3144" t="str">
            <v>NW Plus</v>
          </cell>
          <cell r="B3144" t="str">
            <v>5362</v>
          </cell>
          <cell r="C3144" t="str">
            <v>S</v>
          </cell>
          <cell r="D3144">
            <v>900340.2536893672</v>
          </cell>
          <cell r="E3144" t="str">
            <v>PRZYPIS_MIES_WYK</v>
          </cell>
          <cell r="F3144" t="str">
            <v>PROGNOZA</v>
          </cell>
          <cell r="G3144" t="str">
            <v>12</v>
          </cell>
          <cell r="H3144" t="str">
            <v>POU</v>
          </cell>
          <cell r="I3144" t="str">
            <v>RAZEM</v>
          </cell>
        </row>
        <row r="3145">
          <cell r="A3145" t="str">
            <v>NW Plus</v>
          </cell>
          <cell r="B3145" t="str">
            <v>5362</v>
          </cell>
          <cell r="C3145" t="str">
            <v>S</v>
          </cell>
          <cell r="D3145">
            <v>659750.46</v>
          </cell>
          <cell r="E3145" t="str">
            <v>PRZYPIS_MIES_WYK</v>
          </cell>
          <cell r="F3145" t="str">
            <v>WYK_POP</v>
          </cell>
          <cell r="G3145" t="str">
            <v>01</v>
          </cell>
          <cell r="H3145" t="str">
            <v>POU</v>
          </cell>
          <cell r="I3145" t="str">
            <v>RAZEM</v>
          </cell>
        </row>
        <row r="3146">
          <cell r="A3146" t="str">
            <v>NW Plus</v>
          </cell>
          <cell r="B3146" t="str">
            <v>5362</v>
          </cell>
          <cell r="C3146" t="str">
            <v>S</v>
          </cell>
          <cell r="D3146">
            <v>500524.82</v>
          </cell>
          <cell r="E3146" t="str">
            <v>PRZYPIS_MIES_WYK</v>
          </cell>
          <cell r="F3146" t="str">
            <v>WYK_POP</v>
          </cell>
          <cell r="G3146" t="str">
            <v>02</v>
          </cell>
          <cell r="H3146" t="str">
            <v>POU</v>
          </cell>
          <cell r="I3146" t="str">
            <v>RAZEM</v>
          </cell>
        </row>
        <row r="3147">
          <cell r="A3147" t="str">
            <v>NW Plus</v>
          </cell>
          <cell r="B3147" t="str">
            <v>5362</v>
          </cell>
          <cell r="C3147" t="str">
            <v>S</v>
          </cell>
          <cell r="D3147">
            <v>522039.07</v>
          </cell>
          <cell r="E3147" t="str">
            <v>PRZYPIS_MIES_WYK</v>
          </cell>
          <cell r="F3147" t="str">
            <v>WYK_POP</v>
          </cell>
          <cell r="G3147" t="str">
            <v>03</v>
          </cell>
          <cell r="H3147" t="str">
            <v>POU</v>
          </cell>
          <cell r="I3147" t="str">
            <v>RAZEM</v>
          </cell>
        </row>
        <row r="3148">
          <cell r="A3148" t="str">
            <v>NW Plus</v>
          </cell>
          <cell r="B3148" t="str">
            <v>5362</v>
          </cell>
          <cell r="C3148" t="str">
            <v>S</v>
          </cell>
          <cell r="D3148">
            <v>6988119.609999999</v>
          </cell>
          <cell r="E3148" t="str">
            <v>PRZYPIS_MIES_WYK</v>
          </cell>
          <cell r="F3148" t="str">
            <v>WYK_POP</v>
          </cell>
          <cell r="G3148" t="str">
            <v>04</v>
          </cell>
          <cell r="H3148" t="str">
            <v>POU</v>
          </cell>
          <cell r="I3148" t="str">
            <v>RAZEM</v>
          </cell>
        </row>
        <row r="3149">
          <cell r="A3149" t="str">
            <v>NW Plus</v>
          </cell>
          <cell r="B3149" t="str">
            <v>5362</v>
          </cell>
          <cell r="C3149" t="str">
            <v>S</v>
          </cell>
          <cell r="D3149">
            <v>691442.9</v>
          </cell>
          <cell r="E3149" t="str">
            <v>PRZYPIS_MIES_WYK</v>
          </cell>
          <cell r="F3149" t="str">
            <v>WYK_POP</v>
          </cell>
          <cell r="G3149" t="str">
            <v>05</v>
          </cell>
          <cell r="H3149" t="str">
            <v>POU</v>
          </cell>
          <cell r="I3149" t="str">
            <v>RAZEM</v>
          </cell>
        </row>
        <row r="3150">
          <cell r="A3150" t="str">
            <v>NW Plus</v>
          </cell>
          <cell r="B3150" t="str">
            <v>5362</v>
          </cell>
          <cell r="C3150" t="str">
            <v>S</v>
          </cell>
          <cell r="D3150">
            <v>553292.29</v>
          </cell>
          <cell r="E3150" t="str">
            <v>PRZYPIS_MIES_WYK</v>
          </cell>
          <cell r="F3150" t="str">
            <v>WYK_POP</v>
          </cell>
          <cell r="G3150" t="str">
            <v>06</v>
          </cell>
          <cell r="H3150" t="str">
            <v>POU</v>
          </cell>
          <cell r="I3150" t="str">
            <v>RAZEM</v>
          </cell>
        </row>
        <row r="3151">
          <cell r="A3151" t="str">
            <v>NW Plus</v>
          </cell>
          <cell r="B3151" t="str">
            <v>5362</v>
          </cell>
          <cell r="C3151" t="str">
            <v>S</v>
          </cell>
          <cell r="D3151">
            <v>3101405.82</v>
          </cell>
          <cell r="E3151" t="str">
            <v>PRZYPIS_MIES_WYK</v>
          </cell>
          <cell r="F3151" t="str">
            <v>WYK_POP</v>
          </cell>
          <cell r="G3151" t="str">
            <v>07</v>
          </cell>
          <cell r="H3151" t="str">
            <v>POU</v>
          </cell>
          <cell r="I3151" t="str">
            <v>RAZEM</v>
          </cell>
        </row>
        <row r="3152">
          <cell r="A3152" t="str">
            <v>NW Plus</v>
          </cell>
          <cell r="B3152" t="str">
            <v>5362</v>
          </cell>
          <cell r="C3152" t="str">
            <v>S</v>
          </cell>
          <cell r="D3152">
            <v>648443.92</v>
          </cell>
          <cell r="E3152" t="str">
            <v>PRZYPIS_MIES_WYK</v>
          </cell>
          <cell r="F3152" t="str">
            <v>WYK_POP</v>
          </cell>
          <cell r="G3152" t="str">
            <v>08</v>
          </cell>
          <cell r="H3152" t="str">
            <v>POU</v>
          </cell>
          <cell r="I3152" t="str">
            <v>RAZEM</v>
          </cell>
        </row>
        <row r="3153">
          <cell r="A3153" t="str">
            <v>NW Plus</v>
          </cell>
          <cell r="B3153" t="str">
            <v>5362</v>
          </cell>
          <cell r="C3153" t="str">
            <v>S</v>
          </cell>
          <cell r="D3153">
            <v>647288.3</v>
          </cell>
          <cell r="E3153" t="str">
            <v>PRZYPIS_MIES_WYK</v>
          </cell>
          <cell r="F3153" t="str">
            <v>WYK_POP</v>
          </cell>
          <cell r="G3153" t="str">
            <v>09</v>
          </cell>
          <cell r="H3153" t="str">
            <v>POU</v>
          </cell>
          <cell r="I3153" t="str">
            <v>RAZEM</v>
          </cell>
        </row>
        <row r="3154">
          <cell r="A3154" t="str">
            <v>NW Plus</v>
          </cell>
          <cell r="B3154" t="str">
            <v>5362</v>
          </cell>
          <cell r="C3154" t="str">
            <v>S</v>
          </cell>
          <cell r="D3154">
            <v>2371250.875515695</v>
          </cell>
          <cell r="E3154" t="str">
            <v>SKL_PRZYPIS_WYK</v>
          </cell>
          <cell r="F3154" t="str">
            <v>PLAN</v>
          </cell>
          <cell r="G3154" t="str">
            <v>01</v>
          </cell>
          <cell r="H3154" t="str">
            <v>POU</v>
          </cell>
          <cell r="I3154" t="str">
            <v>RAZEM</v>
          </cell>
        </row>
        <row r="3155">
          <cell r="A3155" t="str">
            <v>NW Plus</v>
          </cell>
          <cell r="B3155" t="str">
            <v>5362</v>
          </cell>
          <cell r="C3155" t="str">
            <v>S</v>
          </cell>
          <cell r="D3155">
            <v>3633853.907131857</v>
          </cell>
          <cell r="E3155" t="str">
            <v>SKL_PRZYPIS_WYK</v>
          </cell>
          <cell r="F3155" t="str">
            <v>PLAN</v>
          </cell>
          <cell r="G3155" t="str">
            <v>02</v>
          </cell>
          <cell r="H3155" t="str">
            <v>POU</v>
          </cell>
          <cell r="I3155" t="str">
            <v>RAZEM</v>
          </cell>
        </row>
        <row r="3156">
          <cell r="A3156" t="str">
            <v>NW Plus</v>
          </cell>
          <cell r="B3156" t="str">
            <v>5362</v>
          </cell>
          <cell r="C3156" t="str">
            <v>S</v>
          </cell>
          <cell r="D3156">
            <v>4935742.627630124</v>
          </cell>
          <cell r="E3156" t="str">
            <v>SKL_PRZYPIS_WYK</v>
          </cell>
          <cell r="F3156" t="str">
            <v>PLAN</v>
          </cell>
          <cell r="G3156" t="str">
            <v>03</v>
          </cell>
          <cell r="H3156" t="str">
            <v>POU</v>
          </cell>
          <cell r="I3156" t="str">
            <v>RAZEM</v>
          </cell>
        </row>
        <row r="3157">
          <cell r="A3157" t="str">
            <v>NW Plus</v>
          </cell>
          <cell r="B3157" t="str">
            <v>5362</v>
          </cell>
          <cell r="C3157" t="str">
            <v>S</v>
          </cell>
          <cell r="D3157">
            <v>7798272.454931764</v>
          </cell>
          <cell r="E3157" t="str">
            <v>SKL_PRZYPIS_WYK</v>
          </cell>
          <cell r="F3157" t="str">
            <v>PLAN</v>
          </cell>
          <cell r="G3157" t="str">
            <v>04</v>
          </cell>
          <cell r="H3157" t="str">
            <v>POU</v>
          </cell>
          <cell r="I3157" t="str">
            <v>RAZEM</v>
          </cell>
        </row>
        <row r="3158">
          <cell r="A3158" t="str">
            <v>NW Plus</v>
          </cell>
          <cell r="B3158" t="str">
            <v>5362</v>
          </cell>
          <cell r="C3158" t="str">
            <v>S</v>
          </cell>
          <cell r="D3158">
            <v>8949788.384320004</v>
          </cell>
          <cell r="E3158" t="str">
            <v>SKL_PRZYPIS_WYK</v>
          </cell>
          <cell r="F3158" t="str">
            <v>PLAN</v>
          </cell>
          <cell r="G3158" t="str">
            <v>05</v>
          </cell>
          <cell r="H3158" t="str">
            <v>POU</v>
          </cell>
          <cell r="I3158" t="str">
            <v>RAZEM</v>
          </cell>
        </row>
        <row r="3159">
          <cell r="A3159" t="str">
            <v>NW Plus</v>
          </cell>
          <cell r="B3159" t="str">
            <v>5362</v>
          </cell>
          <cell r="C3159" t="str">
            <v>S</v>
          </cell>
          <cell r="D3159">
            <v>10221249.067750165</v>
          </cell>
          <cell r="E3159" t="str">
            <v>SKL_PRZYPIS_WYK</v>
          </cell>
          <cell r="F3159" t="str">
            <v>PLAN</v>
          </cell>
          <cell r="G3159" t="str">
            <v>06</v>
          </cell>
          <cell r="H3159" t="str">
            <v>POU</v>
          </cell>
          <cell r="I3159" t="str">
            <v>RAZEM</v>
          </cell>
        </row>
        <row r="3160">
          <cell r="A3160" t="str">
            <v>NW Plus</v>
          </cell>
          <cell r="B3160" t="str">
            <v>5362</v>
          </cell>
          <cell r="C3160" t="str">
            <v>S</v>
          </cell>
          <cell r="D3160">
            <v>13324242.154307896</v>
          </cell>
          <cell r="E3160" t="str">
            <v>SKL_PRZYPIS_WYK</v>
          </cell>
          <cell r="F3160" t="str">
            <v>PLAN</v>
          </cell>
          <cell r="G3160" t="str">
            <v>07</v>
          </cell>
          <cell r="H3160" t="str">
            <v>POU</v>
          </cell>
          <cell r="I3160" t="str">
            <v>RAZEM</v>
          </cell>
        </row>
        <row r="3161">
          <cell r="A3161" t="str">
            <v>NW Plus</v>
          </cell>
          <cell r="B3161" t="str">
            <v>5362</v>
          </cell>
          <cell r="C3161" t="str">
            <v>S</v>
          </cell>
          <cell r="D3161">
            <v>14702927.885278566</v>
          </cell>
          <cell r="E3161" t="str">
            <v>SKL_PRZYPIS_WYK</v>
          </cell>
          <cell r="F3161" t="str">
            <v>PLAN</v>
          </cell>
          <cell r="G3161" t="str">
            <v>08</v>
          </cell>
          <cell r="H3161" t="str">
            <v>POU</v>
          </cell>
          <cell r="I3161" t="str">
            <v>RAZEM</v>
          </cell>
        </row>
        <row r="3162">
          <cell r="A3162" t="str">
            <v>NW Plus</v>
          </cell>
          <cell r="B3162" t="str">
            <v>5362</v>
          </cell>
          <cell r="C3162" t="str">
            <v>S</v>
          </cell>
          <cell r="D3162">
            <v>16128514.190756107</v>
          </cell>
          <cell r="E3162" t="str">
            <v>SKL_PRZYPIS_WYK</v>
          </cell>
          <cell r="F3162" t="str">
            <v>PLAN</v>
          </cell>
          <cell r="G3162" t="str">
            <v>09</v>
          </cell>
          <cell r="H3162" t="str">
            <v>POU</v>
          </cell>
          <cell r="I3162" t="str">
            <v>RAZEM</v>
          </cell>
        </row>
        <row r="3163">
          <cell r="A3163" t="str">
            <v>NW Plus</v>
          </cell>
          <cell r="B3163" t="str">
            <v>5362</v>
          </cell>
          <cell r="C3163" t="str">
            <v>S</v>
          </cell>
          <cell r="D3163">
            <v>19440929.116762288</v>
          </cell>
          <cell r="E3163" t="str">
            <v>SKL_PRZYPIS_WYK</v>
          </cell>
          <cell r="F3163" t="str">
            <v>PLAN</v>
          </cell>
          <cell r="G3163" t="str">
            <v>10</v>
          </cell>
          <cell r="H3163" t="str">
            <v>POU</v>
          </cell>
          <cell r="I3163" t="str">
            <v>RAZEM</v>
          </cell>
        </row>
        <row r="3164">
          <cell r="A3164" t="str">
            <v>NW Plus</v>
          </cell>
          <cell r="B3164" t="str">
            <v>5362</v>
          </cell>
          <cell r="C3164" t="str">
            <v>S</v>
          </cell>
          <cell r="D3164">
            <v>20963362.54526451</v>
          </cell>
          <cell r="E3164" t="str">
            <v>SKL_PRZYPIS_WYK</v>
          </cell>
          <cell r="F3164" t="str">
            <v>PLAN</v>
          </cell>
          <cell r="G3164" t="str">
            <v>11</v>
          </cell>
          <cell r="H3164" t="str">
            <v>POU</v>
          </cell>
          <cell r="I3164" t="str">
            <v>RAZEM</v>
          </cell>
        </row>
        <row r="3165">
          <cell r="A3165" t="str">
            <v>NW Plus</v>
          </cell>
          <cell r="B3165" t="str">
            <v>5362</v>
          </cell>
          <cell r="C3165" t="str">
            <v>S</v>
          </cell>
          <cell r="D3165">
            <v>23123387.28763572</v>
          </cell>
          <cell r="E3165" t="str">
            <v>SKL_PRZYPIS_WYK</v>
          </cell>
          <cell r="F3165" t="str">
            <v>PLAN</v>
          </cell>
          <cell r="G3165" t="str">
            <v>12</v>
          </cell>
          <cell r="H3165" t="str">
            <v>POU</v>
          </cell>
          <cell r="I3165" t="str">
            <v>RAZEM</v>
          </cell>
        </row>
        <row r="3166">
          <cell r="A3166" t="str">
            <v>NW Plus</v>
          </cell>
          <cell r="B3166" t="str">
            <v>5362</v>
          </cell>
          <cell r="C3166" t="str">
            <v>S</v>
          </cell>
          <cell r="D3166">
            <v>16674019.791479671</v>
          </cell>
          <cell r="E3166" t="str">
            <v>SKL_PRZYPIS_WYK</v>
          </cell>
          <cell r="F3166" t="str">
            <v>PROGNOZA</v>
          </cell>
          <cell r="G3166" t="str">
            <v>10</v>
          </cell>
          <cell r="H3166" t="str">
            <v>POU</v>
          </cell>
          <cell r="I3166" t="str">
            <v>RAZEM</v>
          </cell>
        </row>
        <row r="3167">
          <cell r="A3167" t="str">
            <v>NW Plus</v>
          </cell>
          <cell r="B3167" t="str">
            <v>5362</v>
          </cell>
          <cell r="C3167" t="str">
            <v>S</v>
          </cell>
          <cell r="D3167">
            <v>17567156.775319055</v>
          </cell>
          <cell r="E3167" t="str">
            <v>SKL_PRZYPIS_WYK</v>
          </cell>
          <cell r="F3167" t="str">
            <v>PROGNOZA</v>
          </cell>
          <cell r="G3167" t="str">
            <v>11</v>
          </cell>
          <cell r="H3167" t="str">
            <v>POU</v>
          </cell>
          <cell r="I3167" t="str">
            <v>RAZEM</v>
          </cell>
        </row>
        <row r="3168">
          <cell r="A3168" t="str">
            <v>NW Plus</v>
          </cell>
          <cell r="B3168" t="str">
            <v>5362</v>
          </cell>
          <cell r="C3168" t="str">
            <v>S</v>
          </cell>
          <cell r="D3168">
            <v>18467497.029008422</v>
          </cell>
          <cell r="E3168" t="str">
            <v>SKL_PRZYPIS_WYK</v>
          </cell>
          <cell r="F3168" t="str">
            <v>PROGNOZA</v>
          </cell>
          <cell r="G3168" t="str">
            <v>12</v>
          </cell>
          <cell r="H3168" t="str">
            <v>POU</v>
          </cell>
          <cell r="I3168" t="str">
            <v>RAZEM</v>
          </cell>
        </row>
        <row r="3169">
          <cell r="A3169" t="str">
            <v>NW Plus</v>
          </cell>
          <cell r="B3169" t="str">
            <v>5362</v>
          </cell>
          <cell r="C3169" t="str">
            <v>S</v>
          </cell>
          <cell r="D3169">
            <v>659750.46</v>
          </cell>
          <cell r="E3169" t="str">
            <v>SKL_PRZYPIS_WYK</v>
          </cell>
          <cell r="F3169" t="str">
            <v>WYK_POP</v>
          </cell>
          <cell r="G3169" t="str">
            <v>01</v>
          </cell>
          <cell r="H3169" t="str">
            <v>POU</v>
          </cell>
          <cell r="I3169" t="str">
            <v>RAZEM</v>
          </cell>
        </row>
        <row r="3170">
          <cell r="A3170" t="str">
            <v>NW Plus</v>
          </cell>
          <cell r="B3170" t="str">
            <v>5362</v>
          </cell>
          <cell r="C3170" t="str">
            <v>S</v>
          </cell>
          <cell r="D3170">
            <v>1160275.28</v>
          </cell>
          <cell r="E3170" t="str">
            <v>SKL_PRZYPIS_WYK</v>
          </cell>
          <cell r="F3170" t="str">
            <v>WYK_POP</v>
          </cell>
          <cell r="G3170" t="str">
            <v>02</v>
          </cell>
          <cell r="H3170" t="str">
            <v>POU</v>
          </cell>
          <cell r="I3170" t="str">
            <v>RAZEM</v>
          </cell>
        </row>
        <row r="3171">
          <cell r="A3171" t="str">
            <v>NW Plus</v>
          </cell>
          <cell r="B3171" t="str">
            <v>5362</v>
          </cell>
          <cell r="C3171" t="str">
            <v>S</v>
          </cell>
          <cell r="D3171">
            <v>1682314.35</v>
          </cell>
          <cell r="E3171" t="str">
            <v>SKL_PRZYPIS_WYK</v>
          </cell>
          <cell r="F3171" t="str">
            <v>WYK_POP</v>
          </cell>
          <cell r="G3171" t="str">
            <v>03</v>
          </cell>
          <cell r="H3171" t="str">
            <v>POU</v>
          </cell>
          <cell r="I3171" t="str">
            <v>RAZEM</v>
          </cell>
        </row>
        <row r="3172">
          <cell r="A3172" t="str">
            <v>NW Plus</v>
          </cell>
          <cell r="B3172" t="str">
            <v>5362</v>
          </cell>
          <cell r="C3172" t="str">
            <v>S</v>
          </cell>
          <cell r="D3172">
            <v>8670433.96</v>
          </cell>
          <cell r="E3172" t="str">
            <v>SKL_PRZYPIS_WYK</v>
          </cell>
          <cell r="F3172" t="str">
            <v>WYK_POP</v>
          </cell>
          <cell r="G3172" t="str">
            <v>04</v>
          </cell>
          <cell r="H3172" t="str">
            <v>POU</v>
          </cell>
          <cell r="I3172" t="str">
            <v>RAZEM</v>
          </cell>
        </row>
        <row r="3173">
          <cell r="A3173" t="str">
            <v>NW Plus</v>
          </cell>
          <cell r="B3173" t="str">
            <v>5362</v>
          </cell>
          <cell r="C3173" t="str">
            <v>S</v>
          </cell>
          <cell r="D3173">
            <v>9361876.86</v>
          </cell>
          <cell r="E3173" t="str">
            <v>SKL_PRZYPIS_WYK</v>
          </cell>
          <cell r="F3173" t="str">
            <v>WYK_POP</v>
          </cell>
          <cell r="G3173" t="str">
            <v>05</v>
          </cell>
          <cell r="H3173" t="str">
            <v>POU</v>
          </cell>
          <cell r="I3173" t="str">
            <v>RAZEM</v>
          </cell>
        </row>
        <row r="3174">
          <cell r="A3174" t="str">
            <v>NW Plus</v>
          </cell>
          <cell r="B3174" t="str">
            <v>5362</v>
          </cell>
          <cell r="C3174" t="str">
            <v>S</v>
          </cell>
          <cell r="D3174">
            <v>9915169.149999999</v>
          </cell>
          <cell r="E3174" t="str">
            <v>SKL_PRZYPIS_WYK</v>
          </cell>
          <cell r="F3174" t="str">
            <v>WYK_POP</v>
          </cell>
          <cell r="G3174" t="str">
            <v>06</v>
          </cell>
          <cell r="H3174" t="str">
            <v>POU</v>
          </cell>
          <cell r="I3174" t="str">
            <v>RAZEM</v>
          </cell>
        </row>
        <row r="3175">
          <cell r="A3175" t="str">
            <v>NW Plus</v>
          </cell>
          <cell r="B3175" t="str">
            <v>5362</v>
          </cell>
          <cell r="C3175" t="str">
            <v>S</v>
          </cell>
          <cell r="D3175">
            <v>13016574.97</v>
          </cell>
          <cell r="E3175" t="str">
            <v>SKL_PRZYPIS_WYK</v>
          </cell>
          <cell r="F3175" t="str">
            <v>WYK_POP</v>
          </cell>
          <cell r="G3175" t="str">
            <v>07</v>
          </cell>
          <cell r="H3175" t="str">
            <v>POU</v>
          </cell>
          <cell r="I3175" t="str">
            <v>RAZEM</v>
          </cell>
        </row>
        <row r="3176">
          <cell r="A3176" t="str">
            <v>NW Plus</v>
          </cell>
          <cell r="B3176" t="str">
            <v>5362</v>
          </cell>
          <cell r="C3176" t="str">
            <v>S</v>
          </cell>
          <cell r="D3176">
            <v>13665018.889999999</v>
          </cell>
          <cell r="E3176" t="str">
            <v>SKL_PRZYPIS_WYK</v>
          </cell>
          <cell r="F3176" t="str">
            <v>WYK_POP</v>
          </cell>
          <cell r="G3176" t="str">
            <v>08</v>
          </cell>
          <cell r="H3176" t="str">
            <v>POU</v>
          </cell>
          <cell r="I3176" t="str">
            <v>RAZEM</v>
          </cell>
        </row>
        <row r="3177">
          <cell r="A3177" t="str">
            <v>NW Plus</v>
          </cell>
          <cell r="B3177" t="str">
            <v>5362</v>
          </cell>
          <cell r="C3177" t="str">
            <v>S</v>
          </cell>
          <cell r="D3177">
            <v>14312307.19</v>
          </cell>
          <cell r="E3177" t="str">
            <v>SKL_PRZYPIS_WYK</v>
          </cell>
          <cell r="F3177" t="str">
            <v>WYK_POP</v>
          </cell>
          <cell r="G3177" t="str">
            <v>09</v>
          </cell>
          <cell r="H3177" t="str">
            <v>POU</v>
          </cell>
          <cell r="I3177" t="str">
            <v>RAZEM</v>
          </cell>
        </row>
        <row r="3178">
          <cell r="A3178" t="str">
            <v>NW Plus</v>
          </cell>
          <cell r="B3178" t="str">
            <v>5362</v>
          </cell>
          <cell r="C3178" t="str">
            <v>S</v>
          </cell>
          <cell r="D3178">
            <v>4880772</v>
          </cell>
          <cell r="E3178" t="str">
            <v>SKL_ROCZNA_WYK</v>
          </cell>
          <cell r="F3178" t="str">
            <v>WYK_POP</v>
          </cell>
          <cell r="G3178" t="str">
            <v>01</v>
          </cell>
          <cell r="H3178" t="str">
            <v>POU</v>
          </cell>
          <cell r="I3178" t="str">
            <v>RAZEM</v>
          </cell>
        </row>
        <row r="3179">
          <cell r="A3179" t="str">
            <v>NW Plus</v>
          </cell>
          <cell r="B3179" t="str">
            <v>5362</v>
          </cell>
          <cell r="C3179" t="str">
            <v>S</v>
          </cell>
          <cell r="D3179">
            <v>5951592</v>
          </cell>
          <cell r="E3179" t="str">
            <v>SKL_ROCZNA_WYK</v>
          </cell>
          <cell r="F3179" t="str">
            <v>WYK_POP</v>
          </cell>
          <cell r="G3179" t="str">
            <v>02</v>
          </cell>
          <cell r="H3179" t="str">
            <v>POU</v>
          </cell>
          <cell r="I3179" t="str">
            <v>RAZEM</v>
          </cell>
        </row>
        <row r="3180">
          <cell r="A3180" t="str">
            <v>NW Plus</v>
          </cell>
          <cell r="B3180" t="str">
            <v>5362</v>
          </cell>
          <cell r="C3180" t="str">
            <v>S</v>
          </cell>
          <cell r="D3180">
            <v>6807672</v>
          </cell>
          <cell r="E3180" t="str">
            <v>SKL_ROCZNA_WYK</v>
          </cell>
          <cell r="F3180" t="str">
            <v>WYK_POP</v>
          </cell>
          <cell r="G3180" t="str">
            <v>03</v>
          </cell>
          <cell r="H3180" t="str">
            <v>POU</v>
          </cell>
          <cell r="I3180" t="str">
            <v>RAZEM</v>
          </cell>
        </row>
        <row r="3181">
          <cell r="A3181" t="str">
            <v>NW Plus</v>
          </cell>
          <cell r="B3181" t="str">
            <v>5362</v>
          </cell>
          <cell r="C3181" t="str">
            <v>S</v>
          </cell>
          <cell r="D3181">
            <v>32402412</v>
          </cell>
          <cell r="E3181" t="str">
            <v>SKL_ROCZNA_WYK</v>
          </cell>
          <cell r="F3181" t="str">
            <v>WYK_POP</v>
          </cell>
          <cell r="G3181" t="str">
            <v>04</v>
          </cell>
          <cell r="H3181" t="str">
            <v>POU</v>
          </cell>
          <cell r="I3181" t="str">
            <v>RAZEM</v>
          </cell>
        </row>
        <row r="3182">
          <cell r="A3182" t="str">
            <v>NW Plus</v>
          </cell>
          <cell r="B3182" t="str">
            <v>5362</v>
          </cell>
          <cell r="C3182" t="str">
            <v>S</v>
          </cell>
          <cell r="D3182">
            <v>32664060</v>
          </cell>
          <cell r="E3182" t="str">
            <v>SKL_ROCZNA_WYK</v>
          </cell>
          <cell r="F3182" t="str">
            <v>WYK_POP</v>
          </cell>
          <cell r="G3182" t="str">
            <v>05</v>
          </cell>
          <cell r="H3182" t="str">
            <v>POU</v>
          </cell>
          <cell r="I3182" t="str">
            <v>RAZEM</v>
          </cell>
        </row>
        <row r="3183">
          <cell r="A3183" t="str">
            <v>NW Plus</v>
          </cell>
          <cell r="B3183" t="str">
            <v>5362</v>
          </cell>
          <cell r="C3183" t="str">
            <v>S</v>
          </cell>
          <cell r="D3183">
            <v>17656884</v>
          </cell>
          <cell r="E3183" t="str">
            <v>SKL_ROCZNA_WYK</v>
          </cell>
          <cell r="F3183" t="str">
            <v>WYK_POP</v>
          </cell>
          <cell r="G3183" t="str">
            <v>06</v>
          </cell>
          <cell r="H3183" t="str">
            <v>POU</v>
          </cell>
          <cell r="I3183" t="str">
            <v>RAZEM</v>
          </cell>
        </row>
        <row r="3184">
          <cell r="A3184" t="str">
            <v>NW Plus</v>
          </cell>
          <cell r="B3184" t="str">
            <v>5362</v>
          </cell>
          <cell r="C3184" t="str">
            <v>S</v>
          </cell>
          <cell r="D3184">
            <v>17119440</v>
          </cell>
          <cell r="E3184" t="str">
            <v>SKL_ROCZNA_WYK</v>
          </cell>
          <cell r="F3184" t="str">
            <v>WYK_POP</v>
          </cell>
          <cell r="G3184" t="str">
            <v>07</v>
          </cell>
          <cell r="H3184" t="str">
            <v>POU</v>
          </cell>
          <cell r="I3184" t="str">
            <v>RAZEM</v>
          </cell>
        </row>
        <row r="3185">
          <cell r="A3185" t="str">
            <v>NW Plus</v>
          </cell>
          <cell r="B3185" t="str">
            <v>5362</v>
          </cell>
          <cell r="C3185" t="str">
            <v>S</v>
          </cell>
          <cell r="D3185">
            <v>17234928</v>
          </cell>
          <cell r="E3185" t="str">
            <v>SKL_ROCZNA_WYK</v>
          </cell>
          <cell r="F3185" t="str">
            <v>WYK_POP</v>
          </cell>
          <cell r="G3185" t="str">
            <v>08</v>
          </cell>
          <cell r="H3185" t="str">
            <v>POU</v>
          </cell>
          <cell r="I3185" t="str">
            <v>RAZEM</v>
          </cell>
        </row>
        <row r="3186">
          <cell r="A3186" t="str">
            <v>NW Plus</v>
          </cell>
          <cell r="B3186" t="str">
            <v>5362</v>
          </cell>
          <cell r="C3186" t="str">
            <v>S</v>
          </cell>
          <cell r="D3186">
            <v>17319276</v>
          </cell>
          <cell r="E3186" t="str">
            <v>SKL_ROCZNA_WYK</v>
          </cell>
          <cell r="F3186" t="str">
            <v>WYK_POP</v>
          </cell>
          <cell r="G3186" t="str">
            <v>09</v>
          </cell>
          <cell r="H3186" t="str">
            <v>POU</v>
          </cell>
          <cell r="I3186" t="str">
            <v>RAZEM</v>
          </cell>
        </row>
        <row r="3187">
          <cell r="A3187" t="str">
            <v>OFE</v>
          </cell>
          <cell r="B3187" t="str">
            <v>XOFP</v>
          </cell>
          <cell r="C3187" t="str">
            <v>N</v>
          </cell>
          <cell r="D3187">
            <v>2495</v>
          </cell>
          <cell r="E3187" t="str">
            <v>L_UBEZP</v>
          </cell>
          <cell r="F3187" t="str">
            <v>PLAN</v>
          </cell>
          <cell r="G3187" t="str">
            <v>01</v>
          </cell>
          <cell r="H3187" t="str">
            <v>POU</v>
          </cell>
          <cell r="I3187" t="str">
            <v>RAZEM</v>
          </cell>
        </row>
        <row r="3188">
          <cell r="A3188" t="str">
            <v>OFE</v>
          </cell>
          <cell r="B3188" t="str">
            <v>XOFP</v>
          </cell>
          <cell r="C3188" t="str">
            <v>N</v>
          </cell>
          <cell r="D3188">
            <v>4083.5440298761496</v>
          </cell>
          <cell r="E3188" t="str">
            <v>L_UBEZP</v>
          </cell>
          <cell r="F3188" t="str">
            <v>PLAN</v>
          </cell>
          <cell r="G3188" t="str">
            <v>01</v>
          </cell>
          <cell r="H3188" t="str">
            <v>PSA</v>
          </cell>
          <cell r="I3188" t="str">
            <v>RAZEM</v>
          </cell>
        </row>
        <row r="3189">
          <cell r="A3189" t="str">
            <v>OFE</v>
          </cell>
          <cell r="B3189" t="str">
            <v>XOFP</v>
          </cell>
          <cell r="C3189" t="str">
            <v>N</v>
          </cell>
          <cell r="D3189">
            <v>3219</v>
          </cell>
          <cell r="E3189" t="str">
            <v>L_UBEZP</v>
          </cell>
          <cell r="F3189" t="str">
            <v>PLAN</v>
          </cell>
          <cell r="G3189" t="str">
            <v>02</v>
          </cell>
          <cell r="H3189" t="str">
            <v>POU</v>
          </cell>
          <cell r="I3189" t="str">
            <v>RAZEM</v>
          </cell>
        </row>
        <row r="3190">
          <cell r="A3190" t="str">
            <v>OFE</v>
          </cell>
          <cell r="B3190" t="str">
            <v>XOFP</v>
          </cell>
          <cell r="C3190" t="str">
            <v>N</v>
          </cell>
          <cell r="D3190">
            <v>6292.710074690374</v>
          </cell>
          <cell r="E3190" t="str">
            <v>L_UBEZP</v>
          </cell>
          <cell r="F3190" t="str">
            <v>PLAN</v>
          </cell>
          <cell r="G3190" t="str">
            <v>02</v>
          </cell>
          <cell r="H3190" t="str">
            <v>PSA</v>
          </cell>
          <cell r="I3190" t="str">
            <v>RAZEM</v>
          </cell>
        </row>
        <row r="3191">
          <cell r="A3191" t="str">
            <v>OFE</v>
          </cell>
          <cell r="B3191" t="str">
            <v>XOFP</v>
          </cell>
          <cell r="C3191" t="str">
            <v>N</v>
          </cell>
          <cell r="D3191">
            <v>3863</v>
          </cell>
          <cell r="E3191" t="str">
            <v>L_UBEZP</v>
          </cell>
          <cell r="F3191" t="str">
            <v>PLAN</v>
          </cell>
          <cell r="G3191" t="str">
            <v>03</v>
          </cell>
          <cell r="H3191" t="str">
            <v>POU</v>
          </cell>
          <cell r="I3191" t="str">
            <v>RAZEM</v>
          </cell>
        </row>
        <row r="3192">
          <cell r="A3192" t="str">
            <v>OFE</v>
          </cell>
          <cell r="B3192" t="str">
            <v>XOFP</v>
          </cell>
          <cell r="C3192" t="str">
            <v>N</v>
          </cell>
          <cell r="D3192">
            <v>8770.220149380748</v>
          </cell>
          <cell r="E3192" t="str">
            <v>L_UBEZP</v>
          </cell>
          <cell r="F3192" t="str">
            <v>PLAN</v>
          </cell>
          <cell r="G3192" t="str">
            <v>03</v>
          </cell>
          <cell r="H3192" t="str">
            <v>PSA</v>
          </cell>
          <cell r="I3192" t="str">
            <v>RAZEM</v>
          </cell>
        </row>
        <row r="3193">
          <cell r="A3193" t="str">
            <v>OFE</v>
          </cell>
          <cell r="B3193" t="str">
            <v>XOFP</v>
          </cell>
          <cell r="C3193" t="str">
            <v>N</v>
          </cell>
          <cell r="D3193">
            <v>4538</v>
          </cell>
          <cell r="E3193" t="str">
            <v>L_UBEZP</v>
          </cell>
          <cell r="F3193" t="str">
            <v>PLAN</v>
          </cell>
          <cell r="G3193" t="str">
            <v>04</v>
          </cell>
          <cell r="H3193" t="str">
            <v>POU</v>
          </cell>
          <cell r="I3193" t="str">
            <v>RAZEM</v>
          </cell>
        </row>
        <row r="3194">
          <cell r="A3194" t="str">
            <v>OFE</v>
          </cell>
          <cell r="B3194" t="str">
            <v>XOFP</v>
          </cell>
          <cell r="C3194" t="str">
            <v>N</v>
          </cell>
          <cell r="D3194">
            <v>11371.253368162315</v>
          </cell>
          <cell r="E3194" t="str">
            <v>L_UBEZP</v>
          </cell>
          <cell r="F3194" t="str">
            <v>PLAN</v>
          </cell>
          <cell r="G3194" t="str">
            <v>04</v>
          </cell>
          <cell r="H3194" t="str">
            <v>PSA</v>
          </cell>
          <cell r="I3194" t="str">
            <v>RAZEM</v>
          </cell>
        </row>
        <row r="3195">
          <cell r="A3195" t="str">
            <v>OFE</v>
          </cell>
          <cell r="B3195" t="str">
            <v>XOFP</v>
          </cell>
          <cell r="C3195" t="str">
            <v>N</v>
          </cell>
          <cell r="D3195">
            <v>5213</v>
          </cell>
          <cell r="E3195" t="str">
            <v>L_UBEZP</v>
          </cell>
          <cell r="F3195" t="str">
            <v>PLAN</v>
          </cell>
          <cell r="G3195" t="str">
            <v>05</v>
          </cell>
          <cell r="H3195" t="str">
            <v>POU</v>
          </cell>
          <cell r="I3195" t="str">
            <v>RAZEM</v>
          </cell>
        </row>
        <row r="3196">
          <cell r="A3196" t="str">
            <v>OFE</v>
          </cell>
          <cell r="B3196" t="str">
            <v>XOFP</v>
          </cell>
          <cell r="C3196" t="str">
            <v>N</v>
          </cell>
          <cell r="D3196">
            <v>13962.091967944367</v>
          </cell>
          <cell r="E3196" t="str">
            <v>L_UBEZP</v>
          </cell>
          <cell r="F3196" t="str">
            <v>PLAN</v>
          </cell>
          <cell r="G3196" t="str">
            <v>05</v>
          </cell>
          <cell r="H3196" t="str">
            <v>PSA</v>
          </cell>
          <cell r="I3196" t="str">
            <v>RAZEM</v>
          </cell>
        </row>
        <row r="3197">
          <cell r="A3197" t="str">
            <v>OFE</v>
          </cell>
          <cell r="B3197" t="str">
            <v>XOFP</v>
          </cell>
          <cell r="C3197" t="str">
            <v>N</v>
          </cell>
          <cell r="D3197">
            <v>5970</v>
          </cell>
          <cell r="E3197" t="str">
            <v>L_UBEZP</v>
          </cell>
          <cell r="F3197" t="str">
            <v>PLAN</v>
          </cell>
          <cell r="G3197" t="str">
            <v>06</v>
          </cell>
          <cell r="H3197" t="str">
            <v>POU</v>
          </cell>
          <cell r="I3197" t="str">
            <v>RAZEM</v>
          </cell>
        </row>
        <row r="3198">
          <cell r="A3198" t="str">
            <v>OFE</v>
          </cell>
          <cell r="B3198" t="str">
            <v>XOFP</v>
          </cell>
          <cell r="C3198" t="str">
            <v>N</v>
          </cell>
          <cell r="D3198">
            <v>18344.59754531931</v>
          </cell>
          <cell r="E3198" t="str">
            <v>L_UBEZP</v>
          </cell>
          <cell r="F3198" t="str">
            <v>PLAN</v>
          </cell>
          <cell r="G3198" t="str">
            <v>06</v>
          </cell>
          <cell r="H3198" t="str">
            <v>PSA</v>
          </cell>
          <cell r="I3198" t="str">
            <v>RAZEM</v>
          </cell>
        </row>
        <row r="3199">
          <cell r="A3199" t="str">
            <v>OFE</v>
          </cell>
          <cell r="B3199" t="str">
            <v>XOFP</v>
          </cell>
          <cell r="C3199" t="str">
            <v>N</v>
          </cell>
          <cell r="D3199">
            <v>8449</v>
          </cell>
          <cell r="E3199" t="str">
            <v>L_UBEZP</v>
          </cell>
          <cell r="F3199" t="str">
            <v>PLAN</v>
          </cell>
          <cell r="G3199" t="str">
            <v>07</v>
          </cell>
          <cell r="H3199" t="str">
            <v>POU</v>
          </cell>
          <cell r="I3199" t="str">
            <v>RAZEM</v>
          </cell>
        </row>
        <row r="3200">
          <cell r="A3200" t="str">
            <v>OFE</v>
          </cell>
          <cell r="B3200" t="str">
            <v>XOFP</v>
          </cell>
          <cell r="C3200" t="str">
            <v>N</v>
          </cell>
          <cell r="D3200">
            <v>23118.703810004838</v>
          </cell>
          <cell r="E3200" t="str">
            <v>L_UBEZP</v>
          </cell>
          <cell r="F3200" t="str">
            <v>PLAN</v>
          </cell>
          <cell r="G3200" t="str">
            <v>07</v>
          </cell>
          <cell r="H3200" t="str">
            <v>PSA</v>
          </cell>
          <cell r="I3200" t="str">
            <v>RAZEM</v>
          </cell>
        </row>
        <row r="3201">
          <cell r="A3201" t="str">
            <v>OFE</v>
          </cell>
          <cell r="B3201" t="str">
            <v>XOFP</v>
          </cell>
          <cell r="C3201" t="str">
            <v>N</v>
          </cell>
          <cell r="D3201">
            <v>9041</v>
          </cell>
          <cell r="E3201" t="str">
            <v>L_UBEZP</v>
          </cell>
          <cell r="F3201" t="str">
            <v>PLAN</v>
          </cell>
          <cell r="G3201" t="str">
            <v>08</v>
          </cell>
          <cell r="H3201" t="str">
            <v>POU</v>
          </cell>
          <cell r="I3201" t="str">
            <v>RAZEM</v>
          </cell>
        </row>
        <row r="3202">
          <cell r="A3202" t="str">
            <v>OFE</v>
          </cell>
          <cell r="B3202" t="str">
            <v>XOFP</v>
          </cell>
          <cell r="C3202" t="str">
            <v>N</v>
          </cell>
          <cell r="D3202">
            <v>25305.90995195634</v>
          </cell>
          <cell r="E3202" t="str">
            <v>L_UBEZP</v>
          </cell>
          <cell r="F3202" t="str">
            <v>PLAN</v>
          </cell>
          <cell r="G3202" t="str">
            <v>08</v>
          </cell>
          <cell r="H3202" t="str">
            <v>PSA</v>
          </cell>
          <cell r="I3202" t="str">
            <v>RAZEM</v>
          </cell>
        </row>
        <row r="3203">
          <cell r="A3203" t="str">
            <v>OFE</v>
          </cell>
          <cell r="B3203" t="str">
            <v>XOFP</v>
          </cell>
          <cell r="C3203" t="str">
            <v>N</v>
          </cell>
          <cell r="D3203">
            <v>9702</v>
          </cell>
          <cell r="E3203" t="str">
            <v>L_UBEZP</v>
          </cell>
          <cell r="F3203" t="str">
            <v>PLAN</v>
          </cell>
          <cell r="G3203" t="str">
            <v>09</v>
          </cell>
          <cell r="H3203" t="str">
            <v>POU</v>
          </cell>
          <cell r="I3203" t="str">
            <v>RAZEM</v>
          </cell>
        </row>
        <row r="3204">
          <cell r="A3204" t="str">
            <v>OFE</v>
          </cell>
          <cell r="B3204" t="str">
            <v>XOFP</v>
          </cell>
          <cell r="C3204" t="str">
            <v>N</v>
          </cell>
          <cell r="D3204">
            <v>28050.171131253024</v>
          </cell>
          <cell r="E3204" t="str">
            <v>L_UBEZP</v>
          </cell>
          <cell r="F3204" t="str">
            <v>PLAN</v>
          </cell>
          <cell r="G3204" t="str">
            <v>09</v>
          </cell>
          <cell r="H3204" t="str">
            <v>PSA</v>
          </cell>
          <cell r="I3204" t="str">
            <v>RAZEM</v>
          </cell>
        </row>
        <row r="3205">
          <cell r="A3205" t="str">
            <v>OFE</v>
          </cell>
          <cell r="B3205" t="str">
            <v>XOFP</v>
          </cell>
          <cell r="C3205" t="str">
            <v>N</v>
          </cell>
          <cell r="D3205">
            <v>10454</v>
          </cell>
          <cell r="E3205" t="str">
            <v>L_UBEZP</v>
          </cell>
          <cell r="F3205" t="str">
            <v>PLAN</v>
          </cell>
          <cell r="G3205" t="str">
            <v>10</v>
          </cell>
          <cell r="H3205" t="str">
            <v>POU</v>
          </cell>
          <cell r="I3205" t="str">
            <v>RAZEM</v>
          </cell>
        </row>
        <row r="3206">
          <cell r="A3206" t="str">
            <v>OFE</v>
          </cell>
          <cell r="B3206" t="str">
            <v>XOFP</v>
          </cell>
          <cell r="C3206" t="str">
            <v>N</v>
          </cell>
          <cell r="D3206">
            <v>30925.50479187712</v>
          </cell>
          <cell r="E3206" t="str">
            <v>L_UBEZP</v>
          </cell>
          <cell r="F3206" t="str">
            <v>PLAN</v>
          </cell>
          <cell r="G3206" t="str">
            <v>10</v>
          </cell>
          <cell r="H3206" t="str">
            <v>PSA</v>
          </cell>
          <cell r="I3206" t="str">
            <v>RAZEM</v>
          </cell>
        </row>
        <row r="3207">
          <cell r="A3207" t="str">
            <v>OFE</v>
          </cell>
          <cell r="B3207" t="str">
            <v>XOFP</v>
          </cell>
          <cell r="C3207" t="str">
            <v>N</v>
          </cell>
          <cell r="D3207">
            <v>11114</v>
          </cell>
          <cell r="E3207" t="str">
            <v>L_UBEZP</v>
          </cell>
          <cell r="F3207" t="str">
            <v>PLAN</v>
          </cell>
          <cell r="G3207" t="str">
            <v>11</v>
          </cell>
          <cell r="H3207" t="str">
            <v>POU</v>
          </cell>
          <cell r="I3207" t="str">
            <v>RAZEM</v>
          </cell>
        </row>
        <row r="3208">
          <cell r="A3208" t="str">
            <v>OFE</v>
          </cell>
          <cell r="B3208" t="str">
            <v>XOFP</v>
          </cell>
          <cell r="C3208" t="str">
            <v>N</v>
          </cell>
          <cell r="D3208">
            <v>33722.2384525012</v>
          </cell>
          <cell r="E3208" t="str">
            <v>L_UBEZP</v>
          </cell>
          <cell r="F3208" t="str">
            <v>PLAN</v>
          </cell>
          <cell r="G3208" t="str">
            <v>11</v>
          </cell>
          <cell r="H3208" t="str">
            <v>PSA</v>
          </cell>
          <cell r="I3208" t="str">
            <v>RAZEM</v>
          </cell>
        </row>
        <row r="3209">
          <cell r="A3209" t="str">
            <v>OFE</v>
          </cell>
          <cell r="B3209" t="str">
            <v>XOFP</v>
          </cell>
          <cell r="C3209" t="str">
            <v>N</v>
          </cell>
          <cell r="D3209">
            <v>11795</v>
          </cell>
          <cell r="E3209" t="str">
            <v>L_UBEZP</v>
          </cell>
          <cell r="F3209" t="str">
            <v>PLAN</v>
          </cell>
          <cell r="G3209" t="str">
            <v>12</v>
          </cell>
          <cell r="H3209" t="str">
            <v>POU</v>
          </cell>
          <cell r="I3209" t="str">
            <v>RAZEM</v>
          </cell>
        </row>
        <row r="3210">
          <cell r="A3210" t="str">
            <v>OFE</v>
          </cell>
          <cell r="B3210" t="str">
            <v>XOFP</v>
          </cell>
          <cell r="C3210" t="str">
            <v>N</v>
          </cell>
          <cell r="D3210">
            <v>35829</v>
          </cell>
          <cell r="E3210" t="str">
            <v>L_UBEZP</v>
          </cell>
          <cell r="F3210" t="str">
            <v>PLAN</v>
          </cell>
          <cell r="G3210" t="str">
            <v>12</v>
          </cell>
          <cell r="H3210" t="str">
            <v>PSA</v>
          </cell>
          <cell r="I3210" t="str">
            <v>RAZEM</v>
          </cell>
        </row>
        <row r="3211">
          <cell r="A3211" t="str">
            <v>OFE</v>
          </cell>
          <cell r="B3211" t="str">
            <v>XOFP</v>
          </cell>
          <cell r="C3211" t="str">
            <v>N</v>
          </cell>
          <cell r="D3211">
            <v>6867</v>
          </cell>
          <cell r="E3211" t="str">
            <v>L_UBEZP</v>
          </cell>
          <cell r="F3211" t="str">
            <v>PROGNOZA</v>
          </cell>
          <cell r="G3211" t="str">
            <v>10</v>
          </cell>
          <cell r="H3211" t="str">
            <v>POU</v>
          </cell>
          <cell r="I3211" t="str">
            <v>RAZEM</v>
          </cell>
        </row>
        <row r="3212">
          <cell r="A3212" t="str">
            <v>OFE</v>
          </cell>
          <cell r="B3212" t="str">
            <v>XOFP</v>
          </cell>
          <cell r="C3212" t="str">
            <v>N</v>
          </cell>
          <cell r="D3212">
            <v>25626</v>
          </cell>
          <cell r="E3212" t="str">
            <v>L_UBEZP</v>
          </cell>
          <cell r="F3212" t="str">
            <v>PROGNOZA</v>
          </cell>
          <cell r="G3212" t="str">
            <v>10</v>
          </cell>
          <cell r="H3212" t="str">
            <v>PSA</v>
          </cell>
          <cell r="I3212" t="str">
            <v>RAZEM</v>
          </cell>
        </row>
        <row r="3213">
          <cell r="A3213" t="str">
            <v>OFE</v>
          </cell>
          <cell r="B3213" t="str">
            <v>XOFP</v>
          </cell>
          <cell r="C3213" t="str">
            <v>N</v>
          </cell>
          <cell r="D3213">
            <v>7301</v>
          </cell>
          <cell r="E3213" t="str">
            <v>L_UBEZP</v>
          </cell>
          <cell r="F3213" t="str">
            <v>PROGNOZA</v>
          </cell>
          <cell r="G3213" t="str">
            <v>11</v>
          </cell>
          <cell r="H3213" t="str">
            <v>POU</v>
          </cell>
          <cell r="I3213" t="str">
            <v>RAZEM</v>
          </cell>
        </row>
        <row r="3214">
          <cell r="A3214" t="str">
            <v>OFE</v>
          </cell>
          <cell r="B3214" t="str">
            <v>XOFP</v>
          </cell>
          <cell r="C3214" t="str">
            <v>N</v>
          </cell>
          <cell r="D3214">
            <v>27109.7</v>
          </cell>
          <cell r="E3214" t="str">
            <v>L_UBEZP</v>
          </cell>
          <cell r="F3214" t="str">
            <v>PROGNOZA</v>
          </cell>
          <cell r="G3214" t="str">
            <v>11</v>
          </cell>
          <cell r="H3214" t="str">
            <v>PSA</v>
          </cell>
          <cell r="I3214" t="str">
            <v>RAZEM</v>
          </cell>
        </row>
        <row r="3215">
          <cell r="A3215" t="str">
            <v>OFE</v>
          </cell>
          <cell r="B3215" t="str">
            <v>XOFP</v>
          </cell>
          <cell r="C3215" t="str">
            <v>N</v>
          </cell>
          <cell r="D3215">
            <v>7710</v>
          </cell>
          <cell r="E3215" t="str">
            <v>L_UBEZP</v>
          </cell>
          <cell r="F3215" t="str">
            <v>PROGNOZA</v>
          </cell>
          <cell r="G3215" t="str">
            <v>12</v>
          </cell>
          <cell r="H3215" t="str">
            <v>POU</v>
          </cell>
          <cell r="I3215" t="str">
            <v>RAZEM</v>
          </cell>
        </row>
        <row r="3216">
          <cell r="A3216" t="str">
            <v>OFE</v>
          </cell>
          <cell r="B3216" t="str">
            <v>XOFP</v>
          </cell>
          <cell r="C3216" t="str">
            <v>N</v>
          </cell>
          <cell r="D3216">
            <v>28958.4</v>
          </cell>
          <cell r="E3216" t="str">
            <v>L_UBEZP</v>
          </cell>
          <cell r="F3216" t="str">
            <v>PROGNOZA</v>
          </cell>
          <cell r="G3216" t="str">
            <v>12</v>
          </cell>
          <cell r="H3216" t="str">
            <v>PSA</v>
          </cell>
          <cell r="I3216" t="str">
            <v>RAZEM</v>
          </cell>
        </row>
        <row r="3217">
          <cell r="A3217" t="str">
            <v>OFE</v>
          </cell>
          <cell r="B3217" t="str">
            <v>XOFP</v>
          </cell>
          <cell r="C3217" t="str">
            <v>N</v>
          </cell>
          <cell r="D3217">
            <v>1189</v>
          </cell>
          <cell r="E3217" t="str">
            <v>L_UBEZP</v>
          </cell>
          <cell r="F3217" t="str">
            <v>WYK_POP</v>
          </cell>
          <cell r="G3217" t="str">
            <v>01</v>
          </cell>
          <cell r="H3217" t="str">
            <v>PION</v>
          </cell>
          <cell r="I3217" t="str">
            <v>R</v>
          </cell>
        </row>
        <row r="3218">
          <cell r="A3218" t="str">
            <v>OFE</v>
          </cell>
          <cell r="B3218" t="str">
            <v>XOFP</v>
          </cell>
          <cell r="C3218" t="str">
            <v>N</v>
          </cell>
          <cell r="D3218">
            <v>453</v>
          </cell>
          <cell r="E3218" t="str">
            <v>L_UBEZP</v>
          </cell>
          <cell r="F3218" t="str">
            <v>WYK_POP</v>
          </cell>
          <cell r="G3218" t="str">
            <v>01</v>
          </cell>
          <cell r="H3218" t="str">
            <v>PKK</v>
          </cell>
          <cell r="I3218" t="str">
            <v>R</v>
          </cell>
        </row>
        <row r="3219">
          <cell r="A3219" t="str">
            <v>OFE</v>
          </cell>
          <cell r="B3219" t="str">
            <v>XOFP</v>
          </cell>
          <cell r="C3219" t="str">
            <v>N</v>
          </cell>
          <cell r="D3219">
            <v>1893</v>
          </cell>
          <cell r="E3219" t="str">
            <v>L_UBEZP</v>
          </cell>
          <cell r="F3219" t="str">
            <v>WYK_POP</v>
          </cell>
          <cell r="G3219" t="str">
            <v>01</v>
          </cell>
          <cell r="H3219" t="str">
            <v>POU</v>
          </cell>
          <cell r="I3219" t="str">
            <v>R</v>
          </cell>
        </row>
        <row r="3220">
          <cell r="A3220" t="str">
            <v>OFE</v>
          </cell>
          <cell r="B3220" t="str">
            <v>XOFP</v>
          </cell>
          <cell r="C3220" t="str">
            <v>N</v>
          </cell>
          <cell r="D3220">
            <v>5413</v>
          </cell>
          <cell r="E3220" t="str">
            <v>L_UBEZP</v>
          </cell>
          <cell r="F3220" t="str">
            <v>WYK_POP</v>
          </cell>
          <cell r="G3220" t="str">
            <v>01</v>
          </cell>
          <cell r="H3220" t="str">
            <v>PSA</v>
          </cell>
          <cell r="I3220" t="str">
            <v>R</v>
          </cell>
        </row>
        <row r="3221">
          <cell r="A3221" t="str">
            <v>OFE</v>
          </cell>
          <cell r="B3221" t="str">
            <v>XOFP</v>
          </cell>
          <cell r="C3221" t="str">
            <v>N</v>
          </cell>
          <cell r="D3221">
            <v>1471</v>
          </cell>
          <cell r="E3221" t="str">
            <v>L_UBEZP</v>
          </cell>
          <cell r="F3221" t="str">
            <v>WYK_POP</v>
          </cell>
          <cell r="G3221" t="str">
            <v>02</v>
          </cell>
          <cell r="H3221" t="str">
            <v>PION</v>
          </cell>
          <cell r="I3221" t="str">
            <v>R</v>
          </cell>
        </row>
        <row r="3222">
          <cell r="A3222" t="str">
            <v>OFE</v>
          </cell>
          <cell r="B3222" t="str">
            <v>XOFP</v>
          </cell>
          <cell r="C3222" t="str">
            <v>N</v>
          </cell>
          <cell r="D3222">
            <v>501</v>
          </cell>
          <cell r="E3222" t="str">
            <v>L_UBEZP</v>
          </cell>
          <cell r="F3222" t="str">
            <v>WYK_POP</v>
          </cell>
          <cell r="G3222" t="str">
            <v>02</v>
          </cell>
          <cell r="H3222" t="str">
            <v>PKK</v>
          </cell>
          <cell r="I3222" t="str">
            <v>R</v>
          </cell>
        </row>
        <row r="3223">
          <cell r="A3223" t="str">
            <v>OFE</v>
          </cell>
          <cell r="B3223" t="str">
            <v>XOFP</v>
          </cell>
          <cell r="C3223" t="str">
            <v>N</v>
          </cell>
          <cell r="D3223">
            <v>2080</v>
          </cell>
          <cell r="E3223" t="str">
            <v>L_UBEZP</v>
          </cell>
          <cell r="F3223" t="str">
            <v>WYK_POP</v>
          </cell>
          <cell r="G3223" t="str">
            <v>02</v>
          </cell>
          <cell r="H3223" t="str">
            <v>POU</v>
          </cell>
          <cell r="I3223" t="str">
            <v>R</v>
          </cell>
        </row>
        <row r="3224">
          <cell r="A3224" t="str">
            <v>OFE</v>
          </cell>
          <cell r="B3224" t="str">
            <v>XOFP</v>
          </cell>
          <cell r="C3224" t="str">
            <v>N</v>
          </cell>
          <cell r="D3224">
            <v>5887</v>
          </cell>
          <cell r="E3224" t="str">
            <v>L_UBEZP</v>
          </cell>
          <cell r="F3224" t="str">
            <v>WYK_POP</v>
          </cell>
          <cell r="G3224" t="str">
            <v>02</v>
          </cell>
          <cell r="H3224" t="str">
            <v>PSA</v>
          </cell>
          <cell r="I3224" t="str">
            <v>R</v>
          </cell>
        </row>
        <row r="3225">
          <cell r="A3225" t="str">
            <v>OFE</v>
          </cell>
          <cell r="B3225" t="str">
            <v>XOFP</v>
          </cell>
          <cell r="C3225" t="str">
            <v>N</v>
          </cell>
          <cell r="D3225">
            <v>1793</v>
          </cell>
          <cell r="E3225" t="str">
            <v>L_UBEZP</v>
          </cell>
          <cell r="F3225" t="str">
            <v>WYK_POP</v>
          </cell>
          <cell r="G3225" t="str">
            <v>03</v>
          </cell>
          <cell r="H3225" t="str">
            <v>PION</v>
          </cell>
          <cell r="I3225" t="str">
            <v>R</v>
          </cell>
        </row>
        <row r="3226">
          <cell r="A3226" t="str">
            <v>OFE</v>
          </cell>
          <cell r="B3226" t="str">
            <v>XOFP</v>
          </cell>
          <cell r="C3226" t="str">
            <v>N</v>
          </cell>
          <cell r="D3226">
            <v>577</v>
          </cell>
          <cell r="E3226" t="str">
            <v>L_UBEZP</v>
          </cell>
          <cell r="F3226" t="str">
            <v>WYK_POP</v>
          </cell>
          <cell r="G3226" t="str">
            <v>03</v>
          </cell>
          <cell r="H3226" t="str">
            <v>PKK</v>
          </cell>
          <cell r="I3226" t="str">
            <v>R</v>
          </cell>
        </row>
        <row r="3227">
          <cell r="A3227" t="str">
            <v>OFE</v>
          </cell>
          <cell r="B3227" t="str">
            <v>XOFP</v>
          </cell>
          <cell r="C3227" t="str">
            <v>N</v>
          </cell>
          <cell r="D3227">
            <v>2306</v>
          </cell>
          <cell r="E3227" t="str">
            <v>L_UBEZP</v>
          </cell>
          <cell r="F3227" t="str">
            <v>WYK_POP</v>
          </cell>
          <cell r="G3227" t="str">
            <v>03</v>
          </cell>
          <cell r="H3227" t="str">
            <v>POU</v>
          </cell>
          <cell r="I3227" t="str">
            <v>R</v>
          </cell>
        </row>
        <row r="3228">
          <cell r="A3228" t="str">
            <v>OFE</v>
          </cell>
          <cell r="B3228" t="str">
            <v>XOFP</v>
          </cell>
          <cell r="C3228" t="str">
            <v>N</v>
          </cell>
          <cell r="D3228">
            <v>6405</v>
          </cell>
          <cell r="E3228" t="str">
            <v>L_UBEZP</v>
          </cell>
          <cell r="F3228" t="str">
            <v>WYK_POP</v>
          </cell>
          <cell r="G3228" t="str">
            <v>03</v>
          </cell>
          <cell r="H3228" t="str">
            <v>PSA</v>
          </cell>
          <cell r="I3228" t="str">
            <v>R</v>
          </cell>
        </row>
        <row r="3229">
          <cell r="A3229" t="str">
            <v>OFE</v>
          </cell>
          <cell r="B3229" t="str">
            <v>XOFP</v>
          </cell>
          <cell r="C3229" t="str">
            <v>N</v>
          </cell>
          <cell r="D3229">
            <v>1997</v>
          </cell>
          <cell r="E3229" t="str">
            <v>L_UBEZP</v>
          </cell>
          <cell r="F3229" t="str">
            <v>WYK_POP</v>
          </cell>
          <cell r="G3229" t="str">
            <v>04</v>
          </cell>
          <cell r="H3229" t="str">
            <v>PION</v>
          </cell>
          <cell r="I3229" t="str">
            <v>R</v>
          </cell>
        </row>
        <row r="3230">
          <cell r="A3230" t="str">
            <v>OFE</v>
          </cell>
          <cell r="B3230" t="str">
            <v>XOFP</v>
          </cell>
          <cell r="C3230" t="str">
            <v>N</v>
          </cell>
          <cell r="D3230">
            <v>621</v>
          </cell>
          <cell r="E3230" t="str">
            <v>L_UBEZP</v>
          </cell>
          <cell r="F3230" t="str">
            <v>WYK_POP</v>
          </cell>
          <cell r="G3230" t="str">
            <v>04</v>
          </cell>
          <cell r="H3230" t="str">
            <v>PKK</v>
          </cell>
          <cell r="I3230" t="str">
            <v>R</v>
          </cell>
        </row>
        <row r="3231">
          <cell r="A3231" t="str">
            <v>OFE</v>
          </cell>
          <cell r="B3231" t="str">
            <v>XOFP</v>
          </cell>
          <cell r="C3231" t="str">
            <v>N</v>
          </cell>
          <cell r="D3231">
            <v>2507</v>
          </cell>
          <cell r="E3231" t="str">
            <v>L_UBEZP</v>
          </cell>
          <cell r="F3231" t="str">
            <v>WYK_POP</v>
          </cell>
          <cell r="G3231" t="str">
            <v>04</v>
          </cell>
          <cell r="H3231" t="str">
            <v>POU</v>
          </cell>
          <cell r="I3231" t="str">
            <v>R</v>
          </cell>
        </row>
        <row r="3232">
          <cell r="A3232" t="str">
            <v>OFE</v>
          </cell>
          <cell r="B3232" t="str">
            <v>XOFP</v>
          </cell>
          <cell r="C3232" t="str">
            <v>N</v>
          </cell>
          <cell r="D3232">
            <v>6909</v>
          </cell>
          <cell r="E3232" t="str">
            <v>L_UBEZP</v>
          </cell>
          <cell r="F3232" t="str">
            <v>WYK_POP</v>
          </cell>
          <cell r="G3232" t="str">
            <v>04</v>
          </cell>
          <cell r="H3232" t="str">
            <v>PSA</v>
          </cell>
          <cell r="I3232" t="str">
            <v>R</v>
          </cell>
        </row>
        <row r="3233">
          <cell r="A3233" t="str">
            <v>OFE</v>
          </cell>
          <cell r="B3233" t="str">
            <v>XOFP</v>
          </cell>
          <cell r="C3233" t="str">
            <v>N</v>
          </cell>
          <cell r="D3233">
            <v>2302</v>
          </cell>
          <cell r="E3233" t="str">
            <v>L_UBEZP</v>
          </cell>
          <cell r="F3233" t="str">
            <v>WYK_POP</v>
          </cell>
          <cell r="G3233" t="str">
            <v>05</v>
          </cell>
          <cell r="H3233" t="str">
            <v>PION</v>
          </cell>
          <cell r="I3233" t="str">
            <v>R</v>
          </cell>
        </row>
        <row r="3234">
          <cell r="A3234" t="str">
            <v>OFE</v>
          </cell>
          <cell r="B3234" t="str">
            <v>XOFP</v>
          </cell>
          <cell r="C3234" t="str">
            <v>N</v>
          </cell>
          <cell r="D3234">
            <v>688</v>
          </cell>
          <cell r="E3234" t="str">
            <v>L_UBEZP</v>
          </cell>
          <cell r="F3234" t="str">
            <v>WYK_POP</v>
          </cell>
          <cell r="G3234" t="str">
            <v>05</v>
          </cell>
          <cell r="H3234" t="str">
            <v>PKK</v>
          </cell>
          <cell r="I3234" t="str">
            <v>R</v>
          </cell>
        </row>
        <row r="3235">
          <cell r="A3235" t="str">
            <v>OFE</v>
          </cell>
          <cell r="B3235" t="str">
            <v>XOFP</v>
          </cell>
          <cell r="C3235" t="str">
            <v>N</v>
          </cell>
          <cell r="D3235">
            <v>2741</v>
          </cell>
          <cell r="E3235" t="str">
            <v>L_UBEZP</v>
          </cell>
          <cell r="F3235" t="str">
            <v>WYK_POP</v>
          </cell>
          <cell r="G3235" t="str">
            <v>05</v>
          </cell>
          <cell r="H3235" t="str">
            <v>POU</v>
          </cell>
          <cell r="I3235" t="str">
            <v>R</v>
          </cell>
        </row>
        <row r="3236">
          <cell r="A3236" t="str">
            <v>OFE</v>
          </cell>
          <cell r="B3236" t="str">
            <v>XOFP</v>
          </cell>
          <cell r="C3236" t="str">
            <v>N</v>
          </cell>
          <cell r="D3236">
            <v>7563</v>
          </cell>
          <cell r="E3236" t="str">
            <v>L_UBEZP</v>
          </cell>
          <cell r="F3236" t="str">
            <v>WYK_POP</v>
          </cell>
          <cell r="G3236" t="str">
            <v>05</v>
          </cell>
          <cell r="H3236" t="str">
            <v>PSA</v>
          </cell>
          <cell r="I3236" t="str">
            <v>R</v>
          </cell>
        </row>
        <row r="3237">
          <cell r="A3237" t="str">
            <v>OFE</v>
          </cell>
          <cell r="B3237" t="str">
            <v>XOFP</v>
          </cell>
          <cell r="C3237" t="str">
            <v>N</v>
          </cell>
          <cell r="D3237">
            <v>3354</v>
          </cell>
          <cell r="E3237" t="str">
            <v>L_UBEZP</v>
          </cell>
          <cell r="F3237" t="str">
            <v>WYK_POP</v>
          </cell>
          <cell r="G3237" t="str">
            <v>06</v>
          </cell>
          <cell r="H3237" t="str">
            <v>PION</v>
          </cell>
          <cell r="I3237" t="str">
            <v>R</v>
          </cell>
        </row>
        <row r="3238">
          <cell r="A3238" t="str">
            <v>OFE</v>
          </cell>
          <cell r="B3238" t="str">
            <v>XOFP</v>
          </cell>
          <cell r="C3238" t="str">
            <v>N</v>
          </cell>
          <cell r="D3238">
            <v>821</v>
          </cell>
          <cell r="E3238" t="str">
            <v>L_UBEZP</v>
          </cell>
          <cell r="F3238" t="str">
            <v>WYK_POP</v>
          </cell>
          <cell r="G3238" t="str">
            <v>06</v>
          </cell>
          <cell r="H3238" t="str">
            <v>PKK</v>
          </cell>
          <cell r="I3238" t="str">
            <v>R</v>
          </cell>
        </row>
        <row r="3239">
          <cell r="A3239" t="str">
            <v>OFE</v>
          </cell>
          <cell r="B3239" t="str">
            <v>XOFP</v>
          </cell>
          <cell r="C3239" t="str">
            <v>N</v>
          </cell>
          <cell r="D3239">
            <v>3296</v>
          </cell>
          <cell r="E3239" t="str">
            <v>L_UBEZP</v>
          </cell>
          <cell r="F3239" t="str">
            <v>WYK_POP</v>
          </cell>
          <cell r="G3239" t="str">
            <v>06</v>
          </cell>
          <cell r="H3239" t="str">
            <v>POU</v>
          </cell>
          <cell r="I3239" t="str">
            <v>R</v>
          </cell>
        </row>
        <row r="3240">
          <cell r="A3240" t="str">
            <v>OFE</v>
          </cell>
          <cell r="B3240" t="str">
            <v>XOFP</v>
          </cell>
          <cell r="C3240" t="str">
            <v>N</v>
          </cell>
          <cell r="D3240">
            <v>13813</v>
          </cell>
          <cell r="E3240" t="str">
            <v>L_UBEZP</v>
          </cell>
          <cell r="F3240" t="str">
            <v>WYK_POP</v>
          </cell>
          <cell r="G3240" t="str">
            <v>06</v>
          </cell>
          <cell r="H3240" t="str">
            <v>PSA</v>
          </cell>
          <cell r="I3240" t="str">
            <v>R</v>
          </cell>
        </row>
        <row r="3241">
          <cell r="A3241" t="str">
            <v>OFE</v>
          </cell>
          <cell r="B3241" t="str">
            <v>XOFP</v>
          </cell>
          <cell r="C3241" t="str">
            <v>N</v>
          </cell>
          <cell r="D3241">
            <v>5533</v>
          </cell>
          <cell r="E3241" t="str">
            <v>L_UBEZP</v>
          </cell>
          <cell r="F3241" t="str">
            <v>WYK_POP</v>
          </cell>
          <cell r="G3241" t="str">
            <v>07</v>
          </cell>
          <cell r="H3241" t="str">
            <v>PION</v>
          </cell>
          <cell r="I3241" t="str">
            <v>R</v>
          </cell>
        </row>
        <row r="3242">
          <cell r="A3242" t="str">
            <v>OFE</v>
          </cell>
          <cell r="B3242" t="str">
            <v>XOFP</v>
          </cell>
          <cell r="C3242" t="str">
            <v>N</v>
          </cell>
          <cell r="D3242">
            <v>1262</v>
          </cell>
          <cell r="E3242" t="str">
            <v>L_UBEZP</v>
          </cell>
          <cell r="F3242" t="str">
            <v>WYK_POP</v>
          </cell>
          <cell r="G3242" t="str">
            <v>07</v>
          </cell>
          <cell r="H3242" t="str">
            <v>PKK</v>
          </cell>
          <cell r="I3242" t="str">
            <v>R</v>
          </cell>
        </row>
        <row r="3243">
          <cell r="A3243" t="str">
            <v>OFE</v>
          </cell>
          <cell r="B3243" t="str">
            <v>XOFP</v>
          </cell>
          <cell r="C3243" t="str">
            <v>N</v>
          </cell>
          <cell r="D3243">
            <v>5926</v>
          </cell>
          <cell r="E3243" t="str">
            <v>L_UBEZP</v>
          </cell>
          <cell r="F3243" t="str">
            <v>WYK_POP</v>
          </cell>
          <cell r="G3243" t="str">
            <v>07</v>
          </cell>
          <cell r="H3243" t="str">
            <v>POU</v>
          </cell>
          <cell r="I3243" t="str">
            <v>R</v>
          </cell>
        </row>
        <row r="3244">
          <cell r="A3244" t="str">
            <v>OFE</v>
          </cell>
          <cell r="B3244" t="str">
            <v>XOFP</v>
          </cell>
          <cell r="C3244" t="str">
            <v>N</v>
          </cell>
          <cell r="D3244">
            <v>24743</v>
          </cell>
          <cell r="E3244" t="str">
            <v>L_UBEZP</v>
          </cell>
          <cell r="F3244" t="str">
            <v>WYK_POP</v>
          </cell>
          <cell r="G3244" t="str">
            <v>07</v>
          </cell>
          <cell r="H3244" t="str">
            <v>PSA</v>
          </cell>
          <cell r="I3244" t="str">
            <v>R</v>
          </cell>
        </row>
        <row r="3245">
          <cell r="A3245" t="str">
            <v>OFE</v>
          </cell>
          <cell r="B3245" t="str">
            <v>XOFP</v>
          </cell>
          <cell r="C3245" t="str">
            <v>N</v>
          </cell>
          <cell r="D3245">
            <v>5943</v>
          </cell>
          <cell r="E3245" t="str">
            <v>L_UBEZP</v>
          </cell>
          <cell r="F3245" t="str">
            <v>WYK_POP</v>
          </cell>
          <cell r="G3245" t="str">
            <v>08</v>
          </cell>
          <cell r="H3245" t="str">
            <v>PION</v>
          </cell>
          <cell r="I3245" t="str">
            <v>R</v>
          </cell>
        </row>
        <row r="3246">
          <cell r="A3246" t="str">
            <v>OFE</v>
          </cell>
          <cell r="B3246" t="str">
            <v>XOFP</v>
          </cell>
          <cell r="C3246" t="str">
            <v>N</v>
          </cell>
          <cell r="D3246">
            <v>1309</v>
          </cell>
          <cell r="E3246" t="str">
            <v>L_UBEZP</v>
          </cell>
          <cell r="F3246" t="str">
            <v>WYK_POP</v>
          </cell>
          <cell r="G3246" t="str">
            <v>08</v>
          </cell>
          <cell r="H3246" t="str">
            <v>PKK</v>
          </cell>
          <cell r="I3246" t="str">
            <v>R</v>
          </cell>
        </row>
        <row r="3247">
          <cell r="A3247" t="str">
            <v>OFE</v>
          </cell>
          <cell r="B3247" t="str">
            <v>XOFP</v>
          </cell>
          <cell r="C3247" t="str">
            <v>N</v>
          </cell>
          <cell r="D3247">
            <v>6177</v>
          </cell>
          <cell r="E3247" t="str">
            <v>L_UBEZP</v>
          </cell>
          <cell r="F3247" t="str">
            <v>WYK_POP</v>
          </cell>
          <cell r="G3247" t="str">
            <v>08</v>
          </cell>
          <cell r="H3247" t="str">
            <v>POU</v>
          </cell>
          <cell r="I3247" t="str">
            <v>R</v>
          </cell>
        </row>
        <row r="3248">
          <cell r="A3248" t="str">
            <v>OFE</v>
          </cell>
          <cell r="B3248" t="str">
            <v>XOFP</v>
          </cell>
          <cell r="C3248" t="str">
            <v>N</v>
          </cell>
          <cell r="D3248">
            <v>25255</v>
          </cell>
          <cell r="E3248" t="str">
            <v>L_UBEZP</v>
          </cell>
          <cell r="F3248" t="str">
            <v>WYK_POP</v>
          </cell>
          <cell r="G3248" t="str">
            <v>08</v>
          </cell>
          <cell r="H3248" t="str">
            <v>PSA</v>
          </cell>
          <cell r="I3248" t="str">
            <v>R</v>
          </cell>
        </row>
        <row r="3249">
          <cell r="A3249" t="str">
            <v>OFE</v>
          </cell>
          <cell r="B3249" t="str">
            <v>XOFP</v>
          </cell>
          <cell r="C3249" t="str">
            <v>N</v>
          </cell>
          <cell r="D3249">
            <v>6633</v>
          </cell>
          <cell r="E3249" t="str">
            <v>L_UBEZP</v>
          </cell>
          <cell r="F3249" t="str">
            <v>WYK_POP</v>
          </cell>
          <cell r="G3249" t="str">
            <v>09</v>
          </cell>
          <cell r="H3249" t="str">
            <v>PION</v>
          </cell>
          <cell r="I3249" t="str">
            <v>R</v>
          </cell>
        </row>
        <row r="3250">
          <cell r="A3250" t="str">
            <v>OFE</v>
          </cell>
          <cell r="B3250" t="str">
            <v>XOFP</v>
          </cell>
          <cell r="C3250" t="str">
            <v>N</v>
          </cell>
          <cell r="D3250">
            <v>1361</v>
          </cell>
          <cell r="E3250" t="str">
            <v>L_UBEZP</v>
          </cell>
          <cell r="F3250" t="str">
            <v>WYK_POP</v>
          </cell>
          <cell r="G3250" t="str">
            <v>09</v>
          </cell>
          <cell r="H3250" t="str">
            <v>PKK</v>
          </cell>
          <cell r="I3250" t="str">
            <v>R</v>
          </cell>
        </row>
        <row r="3251">
          <cell r="A3251" t="str">
            <v>OFE</v>
          </cell>
          <cell r="B3251" t="str">
            <v>XOFP</v>
          </cell>
          <cell r="C3251" t="str">
            <v>N</v>
          </cell>
          <cell r="D3251">
            <v>6398</v>
          </cell>
          <cell r="E3251" t="str">
            <v>L_UBEZP</v>
          </cell>
          <cell r="F3251" t="str">
            <v>WYK_POP</v>
          </cell>
          <cell r="G3251" t="str">
            <v>09</v>
          </cell>
          <cell r="H3251" t="str">
            <v>POU</v>
          </cell>
          <cell r="I3251" t="str">
            <v>R</v>
          </cell>
        </row>
        <row r="3252">
          <cell r="A3252" t="str">
            <v>OFE</v>
          </cell>
          <cell r="B3252" t="str">
            <v>XOFP</v>
          </cell>
          <cell r="C3252" t="str">
            <v>N</v>
          </cell>
          <cell r="D3252">
            <v>25864</v>
          </cell>
          <cell r="E3252" t="str">
            <v>L_UBEZP</v>
          </cell>
          <cell r="F3252" t="str">
            <v>WYK_POP</v>
          </cell>
          <cell r="G3252" t="str">
            <v>09</v>
          </cell>
          <cell r="H3252" t="str">
            <v>PSA</v>
          </cell>
          <cell r="I3252" t="str">
            <v>R</v>
          </cell>
        </row>
        <row r="3253">
          <cell r="A3253" t="str">
            <v>OFE</v>
          </cell>
          <cell r="B3253" t="str">
            <v>XOFT</v>
          </cell>
          <cell r="C3253" t="str">
            <v>N</v>
          </cell>
          <cell r="D3253">
            <v>330</v>
          </cell>
          <cell r="E3253" t="str">
            <v>L_UBEZP</v>
          </cell>
          <cell r="F3253" t="str">
            <v>PLAN</v>
          </cell>
          <cell r="G3253" t="str">
            <v>01</v>
          </cell>
          <cell r="H3253" t="str">
            <v>POU</v>
          </cell>
          <cell r="I3253" t="str">
            <v>RAZEM</v>
          </cell>
        </row>
        <row r="3254">
          <cell r="A3254" t="str">
            <v>OFE</v>
          </cell>
          <cell r="B3254" t="str">
            <v>XOFT</v>
          </cell>
          <cell r="C3254" t="str">
            <v>N</v>
          </cell>
          <cell r="D3254">
            <v>1780.1077637759424</v>
          </cell>
          <cell r="E3254" t="str">
            <v>L_UBEZP</v>
          </cell>
          <cell r="F3254" t="str">
            <v>PLAN</v>
          </cell>
          <cell r="G3254" t="str">
            <v>01</v>
          </cell>
          <cell r="H3254" t="str">
            <v>PSA</v>
          </cell>
          <cell r="I3254" t="str">
            <v>RAZEM</v>
          </cell>
        </row>
        <row r="3255">
          <cell r="A3255" t="str">
            <v>OFE</v>
          </cell>
          <cell r="B3255" t="str">
            <v>XOFT</v>
          </cell>
          <cell r="C3255" t="str">
            <v>N</v>
          </cell>
          <cell r="D3255">
            <v>838</v>
          </cell>
          <cell r="E3255" t="str">
            <v>L_UBEZP</v>
          </cell>
          <cell r="F3255" t="str">
            <v>PLAN</v>
          </cell>
          <cell r="G3255" t="str">
            <v>02</v>
          </cell>
          <cell r="H3255" t="str">
            <v>POU</v>
          </cell>
          <cell r="I3255" t="str">
            <v>RAZEM</v>
          </cell>
        </row>
        <row r="3256">
          <cell r="A3256" t="str">
            <v>OFE</v>
          </cell>
          <cell r="B3256" t="str">
            <v>XOFT</v>
          </cell>
          <cell r="C3256" t="str">
            <v>N</v>
          </cell>
          <cell r="D3256">
            <v>4637.619409439855</v>
          </cell>
          <cell r="E3256" t="str">
            <v>L_UBEZP</v>
          </cell>
          <cell r="F3256" t="str">
            <v>PLAN</v>
          </cell>
          <cell r="G3256" t="str">
            <v>02</v>
          </cell>
          <cell r="H3256" t="str">
            <v>PSA</v>
          </cell>
          <cell r="I3256" t="str">
            <v>RAZEM</v>
          </cell>
        </row>
        <row r="3257">
          <cell r="A3257" t="str">
            <v>OFE</v>
          </cell>
          <cell r="B3257" t="str">
            <v>XOFT</v>
          </cell>
          <cell r="C3257" t="str">
            <v>N</v>
          </cell>
          <cell r="D3257">
            <v>1028</v>
          </cell>
          <cell r="E3257" t="str">
            <v>L_UBEZP</v>
          </cell>
          <cell r="F3257" t="str">
            <v>PLAN</v>
          </cell>
          <cell r="G3257" t="str">
            <v>03</v>
          </cell>
          <cell r="H3257" t="str">
            <v>POU</v>
          </cell>
          <cell r="I3257" t="str">
            <v>RAZEM</v>
          </cell>
        </row>
        <row r="3258">
          <cell r="A3258" t="str">
            <v>OFE</v>
          </cell>
          <cell r="B3258" t="str">
            <v>XOFT</v>
          </cell>
          <cell r="C3258" t="str">
            <v>N</v>
          </cell>
          <cell r="D3258">
            <v>6183.888818879712</v>
          </cell>
          <cell r="E3258" t="str">
            <v>L_UBEZP</v>
          </cell>
          <cell r="F3258" t="str">
            <v>PLAN</v>
          </cell>
          <cell r="G3258" t="str">
            <v>03</v>
          </cell>
          <cell r="H3258" t="str">
            <v>PSA</v>
          </cell>
          <cell r="I3258" t="str">
            <v>RAZEM</v>
          </cell>
        </row>
        <row r="3259">
          <cell r="A3259" t="str">
            <v>OFE</v>
          </cell>
          <cell r="B3259" t="str">
            <v>XOFT</v>
          </cell>
          <cell r="C3259" t="str">
            <v>N</v>
          </cell>
          <cell r="D3259">
            <v>1268</v>
          </cell>
          <cell r="E3259" t="str">
            <v>L_UBEZP</v>
          </cell>
          <cell r="F3259" t="str">
            <v>PLAN</v>
          </cell>
          <cell r="G3259" t="str">
            <v>04</v>
          </cell>
          <cell r="H3259" t="str">
            <v>POU</v>
          </cell>
          <cell r="I3259" t="str">
            <v>RAZEM</v>
          </cell>
        </row>
        <row r="3260">
          <cell r="A3260" t="str">
            <v>OFE</v>
          </cell>
          <cell r="B3260" t="str">
            <v>XOFT</v>
          </cell>
          <cell r="C3260" t="str">
            <v>N</v>
          </cell>
          <cell r="D3260">
            <v>7842.865964133591</v>
          </cell>
          <cell r="E3260" t="str">
            <v>L_UBEZP</v>
          </cell>
          <cell r="F3260" t="str">
            <v>PLAN</v>
          </cell>
          <cell r="G3260" t="str">
            <v>04</v>
          </cell>
          <cell r="H3260" t="str">
            <v>PSA</v>
          </cell>
          <cell r="I3260" t="str">
            <v>RAZEM</v>
          </cell>
        </row>
        <row r="3261">
          <cell r="A3261" t="str">
            <v>OFE</v>
          </cell>
          <cell r="B3261" t="str">
            <v>XOFT</v>
          </cell>
          <cell r="C3261" t="str">
            <v>N</v>
          </cell>
          <cell r="D3261">
            <v>1850</v>
          </cell>
          <cell r="E3261" t="str">
            <v>L_UBEZP</v>
          </cell>
          <cell r="F3261" t="str">
            <v>PLAN</v>
          </cell>
          <cell r="G3261" t="str">
            <v>05</v>
          </cell>
          <cell r="H3261" t="str">
            <v>POU</v>
          </cell>
          <cell r="I3261" t="str">
            <v>RAZEM</v>
          </cell>
        </row>
        <row r="3262">
          <cell r="A3262" t="str">
            <v>OFE</v>
          </cell>
          <cell r="B3262" t="str">
            <v>XOFT</v>
          </cell>
          <cell r="C3262" t="str">
            <v>N</v>
          </cell>
          <cell r="D3262">
            <v>11487.096378345761</v>
          </cell>
          <cell r="E3262" t="str">
            <v>L_UBEZP</v>
          </cell>
          <cell r="F3262" t="str">
            <v>PLAN</v>
          </cell>
          <cell r="G3262" t="str">
            <v>05</v>
          </cell>
          <cell r="H3262" t="str">
            <v>PSA</v>
          </cell>
          <cell r="I3262" t="str">
            <v>RAZEM</v>
          </cell>
        </row>
        <row r="3263">
          <cell r="A3263" t="str">
            <v>OFE</v>
          </cell>
          <cell r="B3263" t="str">
            <v>XOFT</v>
          </cell>
          <cell r="C3263" t="str">
            <v>N</v>
          </cell>
          <cell r="D3263">
            <v>2050</v>
          </cell>
          <cell r="E3263" t="str">
            <v>L_UBEZP</v>
          </cell>
          <cell r="F3263" t="str">
            <v>PLAN</v>
          </cell>
          <cell r="G3263" t="str">
            <v>06</v>
          </cell>
          <cell r="H3263" t="str">
            <v>POU</v>
          </cell>
          <cell r="I3263" t="str">
            <v>RAZEM</v>
          </cell>
        </row>
        <row r="3264">
          <cell r="A3264" t="str">
            <v>OFE</v>
          </cell>
          <cell r="B3264" t="str">
            <v>XOFT</v>
          </cell>
          <cell r="C3264" t="str">
            <v>N</v>
          </cell>
          <cell r="D3264">
            <v>13031.445969725972</v>
          </cell>
          <cell r="E3264" t="str">
            <v>L_UBEZP</v>
          </cell>
          <cell r="F3264" t="str">
            <v>PLAN</v>
          </cell>
          <cell r="G3264" t="str">
            <v>06</v>
          </cell>
          <cell r="H3264" t="str">
            <v>PSA</v>
          </cell>
          <cell r="I3264" t="str">
            <v>RAZEM</v>
          </cell>
        </row>
        <row r="3265">
          <cell r="A3265" t="str">
            <v>OFE</v>
          </cell>
          <cell r="B3265" t="str">
            <v>XOFT</v>
          </cell>
          <cell r="C3265" t="str">
            <v>N</v>
          </cell>
          <cell r="D3265">
            <v>2390</v>
          </cell>
          <cell r="E3265" t="str">
            <v>L_UBEZP</v>
          </cell>
          <cell r="F3265" t="str">
            <v>PLAN</v>
          </cell>
          <cell r="G3265" t="str">
            <v>07</v>
          </cell>
          <cell r="H3265" t="str">
            <v>POU</v>
          </cell>
          <cell r="I3265" t="str">
            <v>RAZEM</v>
          </cell>
        </row>
        <row r="3266">
          <cell r="A3266" t="str">
            <v>OFE</v>
          </cell>
          <cell r="B3266" t="str">
            <v>XOFT</v>
          </cell>
          <cell r="C3266" t="str">
            <v>N</v>
          </cell>
          <cell r="D3266">
            <v>14834.432689582914</v>
          </cell>
          <cell r="E3266" t="str">
            <v>L_UBEZP</v>
          </cell>
          <cell r="F3266" t="str">
            <v>PLAN</v>
          </cell>
          <cell r="G3266" t="str">
            <v>07</v>
          </cell>
          <cell r="H3266" t="str">
            <v>PSA</v>
          </cell>
          <cell r="I3266" t="str">
            <v>RAZEM</v>
          </cell>
        </row>
        <row r="3267">
          <cell r="A3267" t="str">
            <v>OFE</v>
          </cell>
          <cell r="B3267" t="str">
            <v>XOFT</v>
          </cell>
          <cell r="C3267" t="str">
            <v>N</v>
          </cell>
          <cell r="D3267">
            <v>2971</v>
          </cell>
          <cell r="E3267" t="str">
            <v>L_UBEZP</v>
          </cell>
          <cell r="F3267" t="str">
            <v>PLAN</v>
          </cell>
          <cell r="G3267" t="str">
            <v>08</v>
          </cell>
          <cell r="H3267" t="str">
            <v>POU</v>
          </cell>
          <cell r="I3267" t="str">
            <v>RAZEM</v>
          </cell>
        </row>
        <row r="3268">
          <cell r="A3268" t="str">
            <v>OFE</v>
          </cell>
          <cell r="B3268" t="str">
            <v>XOFT</v>
          </cell>
          <cell r="C3268" t="str">
            <v>N</v>
          </cell>
          <cell r="D3268">
            <v>17854.459207926157</v>
          </cell>
          <cell r="E3268" t="str">
            <v>L_UBEZP</v>
          </cell>
          <cell r="F3268" t="str">
            <v>PLAN</v>
          </cell>
          <cell r="G3268" t="str">
            <v>08</v>
          </cell>
          <cell r="H3268" t="str">
            <v>PSA</v>
          </cell>
          <cell r="I3268" t="str">
            <v>RAZEM</v>
          </cell>
        </row>
        <row r="3269">
          <cell r="A3269" t="str">
            <v>OFE</v>
          </cell>
          <cell r="B3269" t="str">
            <v>XOFT</v>
          </cell>
          <cell r="C3269" t="str">
            <v>N</v>
          </cell>
          <cell r="D3269">
            <v>3171</v>
          </cell>
          <cell r="E3269" t="str">
            <v>L_UBEZP</v>
          </cell>
          <cell r="F3269" t="str">
            <v>PLAN</v>
          </cell>
          <cell r="G3269" t="str">
            <v>09</v>
          </cell>
          <cell r="H3269" t="str">
            <v>POU</v>
          </cell>
          <cell r="I3269" t="str">
            <v>RAZEM</v>
          </cell>
        </row>
        <row r="3270">
          <cell r="A3270" t="str">
            <v>OFE</v>
          </cell>
          <cell r="B3270" t="str">
            <v>XOFT</v>
          </cell>
          <cell r="C3270" t="str">
            <v>N</v>
          </cell>
          <cell r="D3270">
            <v>19582.770430989323</v>
          </cell>
          <cell r="E3270" t="str">
            <v>L_UBEZP</v>
          </cell>
          <cell r="F3270" t="str">
            <v>PLAN</v>
          </cell>
          <cell r="G3270" t="str">
            <v>09</v>
          </cell>
          <cell r="H3270" t="str">
            <v>PSA</v>
          </cell>
          <cell r="I3270" t="str">
            <v>RAZEM</v>
          </cell>
        </row>
        <row r="3271">
          <cell r="A3271" t="str">
            <v>OFE</v>
          </cell>
          <cell r="B3271" t="str">
            <v>XOFT</v>
          </cell>
          <cell r="C3271" t="str">
            <v>N</v>
          </cell>
          <cell r="D3271">
            <v>3411</v>
          </cell>
          <cell r="E3271" t="str">
            <v>L_UBEZP</v>
          </cell>
          <cell r="F3271" t="str">
            <v>PLAN</v>
          </cell>
          <cell r="G3271" t="str">
            <v>10</v>
          </cell>
          <cell r="H3271" t="str">
            <v>POU</v>
          </cell>
          <cell r="I3271" t="str">
            <v>RAZEM</v>
          </cell>
        </row>
        <row r="3272">
          <cell r="A3272" t="str">
            <v>OFE</v>
          </cell>
          <cell r="B3272" t="str">
            <v>XOFT</v>
          </cell>
          <cell r="C3272" t="str">
            <v>N</v>
          </cell>
          <cell r="D3272">
            <v>21702.764301692525</v>
          </cell>
          <cell r="E3272" t="str">
            <v>L_UBEZP</v>
          </cell>
          <cell r="F3272" t="str">
            <v>PLAN</v>
          </cell>
          <cell r="G3272" t="str">
            <v>10</v>
          </cell>
          <cell r="H3272" t="str">
            <v>PSA</v>
          </cell>
          <cell r="I3272" t="str">
            <v>RAZEM</v>
          </cell>
        </row>
        <row r="3273">
          <cell r="A3273" t="str">
            <v>OFE</v>
          </cell>
          <cell r="B3273" t="str">
            <v>XOFT</v>
          </cell>
          <cell r="C3273" t="str">
            <v>N</v>
          </cell>
          <cell r="D3273">
            <v>3895</v>
          </cell>
          <cell r="E3273" t="str">
            <v>L_UBEZP</v>
          </cell>
          <cell r="F3273" t="str">
            <v>PLAN</v>
          </cell>
          <cell r="G3273" t="str">
            <v>11</v>
          </cell>
          <cell r="H3273" t="str">
            <v>POU</v>
          </cell>
          <cell r="I3273" t="str">
            <v>RAZEM</v>
          </cell>
        </row>
        <row r="3274">
          <cell r="A3274" t="str">
            <v>OFE</v>
          </cell>
          <cell r="B3274" t="str">
            <v>XOFT</v>
          </cell>
          <cell r="C3274" t="str">
            <v>N</v>
          </cell>
          <cell r="D3274">
            <v>25361.258172395726</v>
          </cell>
          <cell r="E3274" t="str">
            <v>L_UBEZP</v>
          </cell>
          <cell r="F3274" t="str">
            <v>PLAN</v>
          </cell>
          <cell r="G3274" t="str">
            <v>11</v>
          </cell>
          <cell r="H3274" t="str">
            <v>PSA</v>
          </cell>
          <cell r="I3274" t="str">
            <v>RAZEM</v>
          </cell>
        </row>
        <row r="3275">
          <cell r="A3275" t="str">
            <v>OFE</v>
          </cell>
          <cell r="B3275" t="str">
            <v>XOFT</v>
          </cell>
          <cell r="C3275" t="str">
            <v>N</v>
          </cell>
          <cell r="D3275">
            <v>4070</v>
          </cell>
          <cell r="E3275" t="str">
            <v>L_UBEZP</v>
          </cell>
          <cell r="F3275" t="str">
            <v>PLAN</v>
          </cell>
          <cell r="G3275" t="str">
            <v>12</v>
          </cell>
          <cell r="H3275" t="str">
            <v>POU</v>
          </cell>
          <cell r="I3275" t="str">
            <v>RAZEM</v>
          </cell>
        </row>
        <row r="3276">
          <cell r="A3276" t="str">
            <v>OFE</v>
          </cell>
          <cell r="B3276" t="str">
            <v>XOFT</v>
          </cell>
          <cell r="C3276" t="str">
            <v>N</v>
          </cell>
          <cell r="D3276">
            <v>26917</v>
          </cell>
          <cell r="E3276" t="str">
            <v>L_UBEZP</v>
          </cell>
          <cell r="F3276" t="str">
            <v>PLAN</v>
          </cell>
          <cell r="G3276" t="str">
            <v>12</v>
          </cell>
          <cell r="H3276" t="str">
            <v>PSA</v>
          </cell>
          <cell r="I3276" t="str">
            <v>RAZEM</v>
          </cell>
        </row>
        <row r="3277">
          <cell r="A3277" t="str">
            <v>OFE</v>
          </cell>
          <cell r="B3277" t="str">
            <v>XOFT</v>
          </cell>
          <cell r="C3277" t="str">
            <v>N</v>
          </cell>
          <cell r="D3277">
            <v>1825</v>
          </cell>
          <cell r="E3277" t="str">
            <v>L_UBEZP</v>
          </cell>
          <cell r="F3277" t="str">
            <v>PROGNOZA</v>
          </cell>
          <cell r="G3277" t="str">
            <v>10</v>
          </cell>
          <cell r="H3277" t="str">
            <v>POU</v>
          </cell>
          <cell r="I3277" t="str">
            <v>RAZEM</v>
          </cell>
        </row>
        <row r="3278">
          <cell r="A3278" t="str">
            <v>OFE</v>
          </cell>
          <cell r="B3278" t="str">
            <v>XOFT</v>
          </cell>
          <cell r="C3278" t="str">
            <v>N</v>
          </cell>
          <cell r="D3278">
            <v>12112</v>
          </cell>
          <cell r="E3278" t="str">
            <v>L_UBEZP</v>
          </cell>
          <cell r="F3278" t="str">
            <v>PROGNOZA</v>
          </cell>
          <cell r="G3278" t="str">
            <v>10</v>
          </cell>
          <cell r="H3278" t="str">
            <v>PSA</v>
          </cell>
          <cell r="I3278" t="str">
            <v>RAZEM</v>
          </cell>
        </row>
        <row r="3279">
          <cell r="A3279" t="str">
            <v>OFE</v>
          </cell>
          <cell r="B3279" t="str">
            <v>XOFT</v>
          </cell>
          <cell r="C3279" t="str">
            <v>N</v>
          </cell>
          <cell r="D3279">
            <v>2107</v>
          </cell>
          <cell r="E3279" t="str">
            <v>L_UBEZP</v>
          </cell>
          <cell r="F3279" t="str">
            <v>PROGNOZA</v>
          </cell>
          <cell r="G3279" t="str">
            <v>11</v>
          </cell>
          <cell r="H3279" t="str">
            <v>POU</v>
          </cell>
          <cell r="I3279" t="str">
            <v>RAZEM</v>
          </cell>
        </row>
        <row r="3280">
          <cell r="A3280" t="str">
            <v>OFE</v>
          </cell>
          <cell r="B3280" t="str">
            <v>XOFT</v>
          </cell>
          <cell r="C3280" t="str">
            <v>N</v>
          </cell>
          <cell r="D3280">
            <v>14306</v>
          </cell>
          <cell r="E3280" t="str">
            <v>L_UBEZP</v>
          </cell>
          <cell r="F3280" t="str">
            <v>PROGNOZA</v>
          </cell>
          <cell r="G3280" t="str">
            <v>11</v>
          </cell>
          <cell r="H3280" t="str">
            <v>PSA</v>
          </cell>
          <cell r="I3280" t="str">
            <v>RAZEM</v>
          </cell>
        </row>
        <row r="3281">
          <cell r="A3281" t="str">
            <v>OFE</v>
          </cell>
          <cell r="B3281" t="str">
            <v>XOFT</v>
          </cell>
          <cell r="C3281" t="str">
            <v>N</v>
          </cell>
          <cell r="D3281">
            <v>2339</v>
          </cell>
          <cell r="E3281" t="str">
            <v>L_UBEZP</v>
          </cell>
          <cell r="F3281" t="str">
            <v>PROGNOZA</v>
          </cell>
          <cell r="G3281" t="str">
            <v>12</v>
          </cell>
          <cell r="H3281" t="str">
            <v>POU</v>
          </cell>
          <cell r="I3281" t="str">
            <v>RAZEM</v>
          </cell>
        </row>
        <row r="3282">
          <cell r="A3282" t="str">
            <v>OFE</v>
          </cell>
          <cell r="B3282" t="str">
            <v>XOFT</v>
          </cell>
          <cell r="C3282" t="str">
            <v>N</v>
          </cell>
          <cell r="D3282">
            <v>14865</v>
          </cell>
          <cell r="E3282" t="str">
            <v>L_UBEZP</v>
          </cell>
          <cell r="F3282" t="str">
            <v>PROGNOZA</v>
          </cell>
          <cell r="G3282" t="str">
            <v>12</v>
          </cell>
          <cell r="H3282" t="str">
            <v>PSA</v>
          </cell>
          <cell r="I3282" t="str">
            <v>RAZEM</v>
          </cell>
        </row>
        <row r="3283">
          <cell r="A3283" t="str">
            <v>OFE</v>
          </cell>
          <cell r="B3283" t="str">
            <v>XOFT</v>
          </cell>
          <cell r="C3283" t="str">
            <v>N</v>
          </cell>
          <cell r="D3283">
            <v>564</v>
          </cell>
          <cell r="E3283" t="str">
            <v>L_UBEZP</v>
          </cell>
          <cell r="F3283" t="str">
            <v>WYK_POP</v>
          </cell>
          <cell r="G3283" t="str">
            <v>02</v>
          </cell>
          <cell r="H3283" t="str">
            <v>PION</v>
          </cell>
          <cell r="I3283" t="str">
            <v>T</v>
          </cell>
        </row>
        <row r="3284">
          <cell r="A3284" t="str">
            <v>OFE</v>
          </cell>
          <cell r="B3284" t="str">
            <v>XOFT</v>
          </cell>
          <cell r="C3284" t="str">
            <v>N</v>
          </cell>
          <cell r="D3284">
            <v>39</v>
          </cell>
          <cell r="E3284" t="str">
            <v>L_UBEZP</v>
          </cell>
          <cell r="F3284" t="str">
            <v>WYK_POP</v>
          </cell>
          <cell r="G3284" t="str">
            <v>02</v>
          </cell>
          <cell r="H3284" t="str">
            <v>PKK</v>
          </cell>
          <cell r="I3284" t="str">
            <v>T</v>
          </cell>
        </row>
        <row r="3285">
          <cell r="A3285" t="str">
            <v>OFE</v>
          </cell>
          <cell r="B3285" t="str">
            <v>XOFT</v>
          </cell>
          <cell r="C3285" t="str">
            <v>N</v>
          </cell>
          <cell r="D3285">
            <v>204</v>
          </cell>
          <cell r="E3285" t="str">
            <v>L_UBEZP</v>
          </cell>
          <cell r="F3285" t="str">
            <v>WYK_POP</v>
          </cell>
          <cell r="G3285" t="str">
            <v>02</v>
          </cell>
          <cell r="H3285" t="str">
            <v>POU</v>
          </cell>
          <cell r="I3285" t="str">
            <v>T</v>
          </cell>
        </row>
        <row r="3286">
          <cell r="A3286" t="str">
            <v>OFE</v>
          </cell>
          <cell r="B3286" t="str">
            <v>XOFT</v>
          </cell>
          <cell r="C3286" t="str">
            <v>N</v>
          </cell>
          <cell r="D3286">
            <v>2223</v>
          </cell>
          <cell r="E3286" t="str">
            <v>L_UBEZP</v>
          </cell>
          <cell r="F3286" t="str">
            <v>WYK_POP</v>
          </cell>
          <cell r="G3286" t="str">
            <v>02</v>
          </cell>
          <cell r="H3286" t="str">
            <v>PSA</v>
          </cell>
          <cell r="I3286" t="str">
            <v>T</v>
          </cell>
        </row>
        <row r="3287">
          <cell r="A3287" t="str">
            <v>OFE</v>
          </cell>
          <cell r="B3287" t="str">
            <v>XOFT</v>
          </cell>
          <cell r="C3287" t="str">
            <v>N</v>
          </cell>
          <cell r="D3287">
            <v>564</v>
          </cell>
          <cell r="E3287" t="str">
            <v>L_UBEZP</v>
          </cell>
          <cell r="F3287" t="str">
            <v>WYK_POP</v>
          </cell>
          <cell r="G3287" t="str">
            <v>03</v>
          </cell>
          <cell r="H3287" t="str">
            <v>PION</v>
          </cell>
          <cell r="I3287" t="str">
            <v>T</v>
          </cell>
        </row>
        <row r="3288">
          <cell r="A3288" t="str">
            <v>OFE</v>
          </cell>
          <cell r="B3288" t="str">
            <v>XOFT</v>
          </cell>
          <cell r="C3288" t="str">
            <v>N</v>
          </cell>
          <cell r="D3288">
            <v>39</v>
          </cell>
          <cell r="E3288" t="str">
            <v>L_UBEZP</v>
          </cell>
          <cell r="F3288" t="str">
            <v>WYK_POP</v>
          </cell>
          <cell r="G3288" t="str">
            <v>03</v>
          </cell>
          <cell r="H3288" t="str">
            <v>PKK</v>
          </cell>
          <cell r="I3288" t="str">
            <v>T</v>
          </cell>
        </row>
        <row r="3289">
          <cell r="A3289" t="str">
            <v>OFE</v>
          </cell>
          <cell r="B3289" t="str">
            <v>XOFT</v>
          </cell>
          <cell r="C3289" t="str">
            <v>N</v>
          </cell>
          <cell r="D3289">
            <v>204</v>
          </cell>
          <cell r="E3289" t="str">
            <v>L_UBEZP</v>
          </cell>
          <cell r="F3289" t="str">
            <v>WYK_POP</v>
          </cell>
          <cell r="G3289" t="str">
            <v>03</v>
          </cell>
          <cell r="H3289" t="str">
            <v>POU</v>
          </cell>
          <cell r="I3289" t="str">
            <v>T</v>
          </cell>
        </row>
        <row r="3290">
          <cell r="A3290" t="str">
            <v>OFE</v>
          </cell>
          <cell r="B3290" t="str">
            <v>XOFT</v>
          </cell>
          <cell r="C3290" t="str">
            <v>N</v>
          </cell>
          <cell r="D3290">
            <v>2223</v>
          </cell>
          <cell r="E3290" t="str">
            <v>L_UBEZP</v>
          </cell>
          <cell r="F3290" t="str">
            <v>WYK_POP</v>
          </cell>
          <cell r="G3290" t="str">
            <v>03</v>
          </cell>
          <cell r="H3290" t="str">
            <v>PSA</v>
          </cell>
          <cell r="I3290" t="str">
            <v>T</v>
          </cell>
        </row>
        <row r="3291">
          <cell r="A3291" t="str">
            <v>OFE</v>
          </cell>
          <cell r="B3291" t="str">
            <v>XOFT</v>
          </cell>
          <cell r="C3291" t="str">
            <v>N</v>
          </cell>
          <cell r="D3291">
            <v>564</v>
          </cell>
          <cell r="E3291" t="str">
            <v>L_UBEZP</v>
          </cell>
          <cell r="F3291" t="str">
            <v>WYK_POP</v>
          </cell>
          <cell r="G3291" t="str">
            <v>04</v>
          </cell>
          <cell r="H3291" t="str">
            <v>PION</v>
          </cell>
          <cell r="I3291" t="str">
            <v>T</v>
          </cell>
        </row>
        <row r="3292">
          <cell r="A3292" t="str">
            <v>OFE</v>
          </cell>
          <cell r="B3292" t="str">
            <v>XOFT</v>
          </cell>
          <cell r="C3292" t="str">
            <v>N</v>
          </cell>
          <cell r="D3292">
            <v>39</v>
          </cell>
          <cell r="E3292" t="str">
            <v>L_UBEZP</v>
          </cell>
          <cell r="F3292" t="str">
            <v>WYK_POP</v>
          </cell>
          <cell r="G3292" t="str">
            <v>04</v>
          </cell>
          <cell r="H3292" t="str">
            <v>PKK</v>
          </cell>
          <cell r="I3292" t="str">
            <v>T</v>
          </cell>
        </row>
        <row r="3293">
          <cell r="A3293" t="str">
            <v>OFE</v>
          </cell>
          <cell r="B3293" t="str">
            <v>XOFT</v>
          </cell>
          <cell r="C3293" t="str">
            <v>N</v>
          </cell>
          <cell r="D3293">
            <v>204</v>
          </cell>
          <cell r="E3293" t="str">
            <v>L_UBEZP</v>
          </cell>
          <cell r="F3293" t="str">
            <v>WYK_POP</v>
          </cell>
          <cell r="G3293" t="str">
            <v>04</v>
          </cell>
          <cell r="H3293" t="str">
            <v>POU</v>
          </cell>
          <cell r="I3293" t="str">
            <v>T</v>
          </cell>
        </row>
        <row r="3294">
          <cell r="A3294" t="str">
            <v>OFE</v>
          </cell>
          <cell r="B3294" t="str">
            <v>XOFT</v>
          </cell>
          <cell r="C3294" t="str">
            <v>N</v>
          </cell>
          <cell r="D3294">
            <v>2223</v>
          </cell>
          <cell r="E3294" t="str">
            <v>L_UBEZP</v>
          </cell>
          <cell r="F3294" t="str">
            <v>WYK_POP</v>
          </cell>
          <cell r="G3294" t="str">
            <v>04</v>
          </cell>
          <cell r="H3294" t="str">
            <v>PSA</v>
          </cell>
          <cell r="I3294" t="str">
            <v>T</v>
          </cell>
        </row>
        <row r="3295">
          <cell r="A3295" t="str">
            <v>OFE</v>
          </cell>
          <cell r="B3295" t="str">
            <v>XOFT</v>
          </cell>
          <cell r="C3295" t="str">
            <v>N</v>
          </cell>
          <cell r="D3295">
            <v>2021</v>
          </cell>
          <cell r="E3295" t="str">
            <v>L_UBEZP</v>
          </cell>
          <cell r="F3295" t="str">
            <v>WYK_POP</v>
          </cell>
          <cell r="G3295" t="str">
            <v>05</v>
          </cell>
          <cell r="H3295" t="str">
            <v>PION</v>
          </cell>
          <cell r="I3295" t="str">
            <v>T</v>
          </cell>
        </row>
        <row r="3296">
          <cell r="A3296" t="str">
            <v>OFE</v>
          </cell>
          <cell r="B3296" t="str">
            <v>XOFT</v>
          </cell>
          <cell r="C3296" t="str">
            <v>N</v>
          </cell>
          <cell r="D3296">
            <v>127</v>
          </cell>
          <cell r="E3296" t="str">
            <v>L_UBEZP</v>
          </cell>
          <cell r="F3296" t="str">
            <v>WYK_POP</v>
          </cell>
          <cell r="G3296" t="str">
            <v>05</v>
          </cell>
          <cell r="H3296" t="str">
            <v>PKK</v>
          </cell>
          <cell r="I3296" t="str">
            <v>T</v>
          </cell>
        </row>
        <row r="3297">
          <cell r="A3297" t="str">
            <v>OFE</v>
          </cell>
          <cell r="B3297" t="str">
            <v>XOFT</v>
          </cell>
          <cell r="C3297" t="str">
            <v>N</v>
          </cell>
          <cell r="D3297">
            <v>803</v>
          </cell>
          <cell r="E3297" t="str">
            <v>L_UBEZP</v>
          </cell>
          <cell r="F3297" t="str">
            <v>WYK_POP</v>
          </cell>
          <cell r="G3297" t="str">
            <v>05</v>
          </cell>
          <cell r="H3297" t="str">
            <v>POU</v>
          </cell>
          <cell r="I3297" t="str">
            <v>T</v>
          </cell>
        </row>
        <row r="3298">
          <cell r="A3298" t="str">
            <v>OFE</v>
          </cell>
          <cell r="B3298" t="str">
            <v>XOFT</v>
          </cell>
          <cell r="C3298" t="str">
            <v>N</v>
          </cell>
          <cell r="D3298">
            <v>6890</v>
          </cell>
          <cell r="E3298" t="str">
            <v>L_UBEZP</v>
          </cell>
          <cell r="F3298" t="str">
            <v>WYK_POP</v>
          </cell>
          <cell r="G3298" t="str">
            <v>05</v>
          </cell>
          <cell r="H3298" t="str">
            <v>PSA</v>
          </cell>
          <cell r="I3298" t="str">
            <v>T</v>
          </cell>
        </row>
        <row r="3299">
          <cell r="A3299" t="str">
            <v>OFE</v>
          </cell>
          <cell r="B3299" t="str">
            <v>XOFT</v>
          </cell>
          <cell r="C3299" t="str">
            <v>N</v>
          </cell>
          <cell r="D3299">
            <v>2021</v>
          </cell>
          <cell r="E3299" t="str">
            <v>L_UBEZP</v>
          </cell>
          <cell r="F3299" t="str">
            <v>WYK_POP</v>
          </cell>
          <cell r="G3299" t="str">
            <v>06</v>
          </cell>
          <cell r="H3299" t="str">
            <v>PION</v>
          </cell>
          <cell r="I3299" t="str">
            <v>T</v>
          </cell>
        </row>
        <row r="3300">
          <cell r="A3300" t="str">
            <v>OFE</v>
          </cell>
          <cell r="B3300" t="str">
            <v>XOFT</v>
          </cell>
          <cell r="C3300" t="str">
            <v>N</v>
          </cell>
          <cell r="D3300">
            <v>127</v>
          </cell>
          <cell r="E3300" t="str">
            <v>L_UBEZP</v>
          </cell>
          <cell r="F3300" t="str">
            <v>WYK_POP</v>
          </cell>
          <cell r="G3300" t="str">
            <v>06</v>
          </cell>
          <cell r="H3300" t="str">
            <v>PKK</v>
          </cell>
          <cell r="I3300" t="str">
            <v>T</v>
          </cell>
        </row>
        <row r="3301">
          <cell r="A3301" t="str">
            <v>OFE</v>
          </cell>
          <cell r="B3301" t="str">
            <v>XOFT</v>
          </cell>
          <cell r="C3301" t="str">
            <v>N</v>
          </cell>
          <cell r="D3301">
            <v>803</v>
          </cell>
          <cell r="E3301" t="str">
            <v>L_UBEZP</v>
          </cell>
          <cell r="F3301" t="str">
            <v>WYK_POP</v>
          </cell>
          <cell r="G3301" t="str">
            <v>06</v>
          </cell>
          <cell r="H3301" t="str">
            <v>POU</v>
          </cell>
          <cell r="I3301" t="str">
            <v>T</v>
          </cell>
        </row>
        <row r="3302">
          <cell r="A3302" t="str">
            <v>OFE</v>
          </cell>
          <cell r="B3302" t="str">
            <v>XOFT</v>
          </cell>
          <cell r="C3302" t="str">
            <v>N</v>
          </cell>
          <cell r="D3302">
            <v>6890</v>
          </cell>
          <cell r="E3302" t="str">
            <v>L_UBEZP</v>
          </cell>
          <cell r="F3302" t="str">
            <v>WYK_POP</v>
          </cell>
          <cell r="G3302" t="str">
            <v>06</v>
          </cell>
          <cell r="H3302" t="str">
            <v>PSA</v>
          </cell>
          <cell r="I3302" t="str">
            <v>T</v>
          </cell>
        </row>
        <row r="3303">
          <cell r="A3303" t="str">
            <v>OFE</v>
          </cell>
          <cell r="B3303" t="str">
            <v>XOFT</v>
          </cell>
          <cell r="C3303" t="str">
            <v>N</v>
          </cell>
          <cell r="D3303">
            <v>2021</v>
          </cell>
          <cell r="E3303" t="str">
            <v>L_UBEZP</v>
          </cell>
          <cell r="F3303" t="str">
            <v>WYK_POP</v>
          </cell>
          <cell r="G3303" t="str">
            <v>07</v>
          </cell>
          <cell r="H3303" t="str">
            <v>PION</v>
          </cell>
          <cell r="I3303" t="str">
            <v>T</v>
          </cell>
        </row>
        <row r="3304">
          <cell r="A3304" t="str">
            <v>OFE</v>
          </cell>
          <cell r="B3304" t="str">
            <v>XOFT</v>
          </cell>
          <cell r="C3304" t="str">
            <v>N</v>
          </cell>
          <cell r="D3304">
            <v>127</v>
          </cell>
          <cell r="E3304" t="str">
            <v>L_UBEZP</v>
          </cell>
          <cell r="F3304" t="str">
            <v>WYK_POP</v>
          </cell>
          <cell r="G3304" t="str">
            <v>07</v>
          </cell>
          <cell r="H3304" t="str">
            <v>PKK</v>
          </cell>
          <cell r="I3304" t="str">
            <v>T</v>
          </cell>
        </row>
        <row r="3305">
          <cell r="A3305" t="str">
            <v>OFE</v>
          </cell>
          <cell r="B3305" t="str">
            <v>XOFT</v>
          </cell>
          <cell r="C3305" t="str">
            <v>N</v>
          </cell>
          <cell r="D3305">
            <v>803</v>
          </cell>
          <cell r="E3305" t="str">
            <v>L_UBEZP</v>
          </cell>
          <cell r="F3305" t="str">
            <v>WYK_POP</v>
          </cell>
          <cell r="G3305" t="str">
            <v>07</v>
          </cell>
          <cell r="H3305" t="str">
            <v>POU</v>
          </cell>
          <cell r="I3305" t="str">
            <v>T</v>
          </cell>
        </row>
        <row r="3306">
          <cell r="A3306" t="str">
            <v>OFE</v>
          </cell>
          <cell r="B3306" t="str">
            <v>XOFT</v>
          </cell>
          <cell r="C3306" t="str">
            <v>N</v>
          </cell>
          <cell r="D3306">
            <v>6890</v>
          </cell>
          <cell r="E3306" t="str">
            <v>L_UBEZP</v>
          </cell>
          <cell r="F3306" t="str">
            <v>WYK_POP</v>
          </cell>
          <cell r="G3306" t="str">
            <v>07</v>
          </cell>
          <cell r="H3306" t="str">
            <v>PSA</v>
          </cell>
          <cell r="I3306" t="str">
            <v>T</v>
          </cell>
        </row>
        <row r="3307">
          <cell r="A3307" t="str">
            <v>OFE</v>
          </cell>
          <cell r="B3307" t="str">
            <v>XOFT</v>
          </cell>
          <cell r="C3307" t="str">
            <v>N</v>
          </cell>
          <cell r="D3307">
            <v>3655</v>
          </cell>
          <cell r="E3307" t="str">
            <v>L_UBEZP</v>
          </cell>
          <cell r="F3307" t="str">
            <v>WYK_POP</v>
          </cell>
          <cell r="G3307" t="str">
            <v>08</v>
          </cell>
          <cell r="H3307" t="str">
            <v>PION</v>
          </cell>
          <cell r="I3307" t="str">
            <v>T</v>
          </cell>
        </row>
        <row r="3308">
          <cell r="A3308" t="str">
            <v>OFE</v>
          </cell>
          <cell r="B3308" t="str">
            <v>XOFT</v>
          </cell>
          <cell r="C3308" t="str">
            <v>N</v>
          </cell>
          <cell r="D3308">
            <v>196</v>
          </cell>
          <cell r="E3308" t="str">
            <v>L_UBEZP</v>
          </cell>
          <cell r="F3308" t="str">
            <v>WYK_POP</v>
          </cell>
          <cell r="G3308" t="str">
            <v>08</v>
          </cell>
          <cell r="H3308" t="str">
            <v>PKK</v>
          </cell>
          <cell r="I3308" t="str">
            <v>T</v>
          </cell>
        </row>
        <row r="3309">
          <cell r="A3309" t="str">
            <v>OFE</v>
          </cell>
          <cell r="B3309" t="str">
            <v>XOFT</v>
          </cell>
          <cell r="C3309" t="str">
            <v>N</v>
          </cell>
          <cell r="D3309">
            <v>1597</v>
          </cell>
          <cell r="E3309" t="str">
            <v>L_UBEZP</v>
          </cell>
          <cell r="F3309" t="str">
            <v>WYK_POP</v>
          </cell>
          <cell r="G3309" t="str">
            <v>08</v>
          </cell>
          <cell r="H3309" t="str">
            <v>POU</v>
          </cell>
          <cell r="I3309" t="str">
            <v>T</v>
          </cell>
        </row>
        <row r="3310">
          <cell r="A3310" t="str">
            <v>OFE</v>
          </cell>
          <cell r="B3310" t="str">
            <v>XOFT</v>
          </cell>
          <cell r="C3310" t="str">
            <v>N</v>
          </cell>
          <cell r="D3310">
            <v>11626</v>
          </cell>
          <cell r="E3310" t="str">
            <v>L_UBEZP</v>
          </cell>
          <cell r="F3310" t="str">
            <v>WYK_POP</v>
          </cell>
          <cell r="G3310" t="str">
            <v>08</v>
          </cell>
          <cell r="H3310" t="str">
            <v>PSA</v>
          </cell>
          <cell r="I3310" t="str">
            <v>T</v>
          </cell>
        </row>
        <row r="3311">
          <cell r="A3311" t="str">
            <v>OFE</v>
          </cell>
          <cell r="B3311" t="str">
            <v>XOFT</v>
          </cell>
          <cell r="C3311" t="str">
            <v>N</v>
          </cell>
          <cell r="D3311">
            <v>3655</v>
          </cell>
          <cell r="E3311" t="str">
            <v>L_UBEZP</v>
          </cell>
          <cell r="F3311" t="str">
            <v>WYK_POP</v>
          </cell>
          <cell r="G3311" t="str">
            <v>09</v>
          </cell>
          <cell r="H3311" t="str">
            <v>PION</v>
          </cell>
          <cell r="I3311" t="str">
            <v>T</v>
          </cell>
        </row>
        <row r="3312">
          <cell r="A3312" t="str">
            <v>OFE</v>
          </cell>
          <cell r="B3312" t="str">
            <v>XOFT</v>
          </cell>
          <cell r="C3312" t="str">
            <v>N</v>
          </cell>
          <cell r="D3312">
            <v>196</v>
          </cell>
          <cell r="E3312" t="str">
            <v>L_UBEZP</v>
          </cell>
          <cell r="F3312" t="str">
            <v>WYK_POP</v>
          </cell>
          <cell r="G3312" t="str">
            <v>09</v>
          </cell>
          <cell r="H3312" t="str">
            <v>PKK</v>
          </cell>
          <cell r="I3312" t="str">
            <v>T</v>
          </cell>
        </row>
        <row r="3313">
          <cell r="A3313" t="str">
            <v>OFE</v>
          </cell>
          <cell r="B3313" t="str">
            <v>XOFT</v>
          </cell>
          <cell r="C3313" t="str">
            <v>N</v>
          </cell>
          <cell r="D3313">
            <v>1597</v>
          </cell>
          <cell r="E3313" t="str">
            <v>L_UBEZP</v>
          </cell>
          <cell r="F3313" t="str">
            <v>WYK_POP</v>
          </cell>
          <cell r="G3313" t="str">
            <v>09</v>
          </cell>
          <cell r="H3313" t="str">
            <v>POU</v>
          </cell>
          <cell r="I3313" t="str">
            <v>T</v>
          </cell>
        </row>
        <row r="3314">
          <cell r="A3314" t="str">
            <v>OFE</v>
          </cell>
          <cell r="B3314" t="str">
            <v>XOFT</v>
          </cell>
          <cell r="C3314" t="str">
            <v>N</v>
          </cell>
          <cell r="D3314">
            <v>11626</v>
          </cell>
          <cell r="E3314" t="str">
            <v>L_UBEZP</v>
          </cell>
          <cell r="F3314" t="str">
            <v>WYK_POP</v>
          </cell>
          <cell r="G3314" t="str">
            <v>09</v>
          </cell>
          <cell r="H3314" t="str">
            <v>PSA</v>
          </cell>
          <cell r="I3314" t="str">
            <v>T</v>
          </cell>
        </row>
        <row r="3315">
          <cell r="A3315" t="str">
            <v>OFE</v>
          </cell>
          <cell r="B3315" t="str">
            <v>XOFT</v>
          </cell>
          <cell r="C3315" t="str">
            <v>N</v>
          </cell>
          <cell r="D3315">
            <v>25000</v>
          </cell>
          <cell r="E3315" t="str">
            <v>PRZYPIS_MIES_WYK</v>
          </cell>
          <cell r="F3315" t="str">
            <v>PLAN</v>
          </cell>
          <cell r="G3315" t="str">
            <v>01</v>
          </cell>
          <cell r="H3315" t="str">
            <v>POU</v>
          </cell>
          <cell r="I3315" t="str">
            <v>RAZEM</v>
          </cell>
        </row>
        <row r="3316">
          <cell r="A3316" t="str">
            <v>OFE</v>
          </cell>
          <cell r="B3316" t="str">
            <v>XOFT</v>
          </cell>
          <cell r="C3316" t="str">
            <v>N</v>
          </cell>
          <cell r="D3316">
            <v>7706311.475107261</v>
          </cell>
          <cell r="E3316" t="str">
            <v>PRZYPIS_MIES_WYK</v>
          </cell>
          <cell r="F3316" t="str">
            <v>PLAN</v>
          </cell>
          <cell r="G3316" t="str">
            <v>01</v>
          </cell>
          <cell r="H3316" t="str">
            <v>PSA</v>
          </cell>
          <cell r="I3316" t="str">
            <v>RAZEM</v>
          </cell>
        </row>
        <row r="3317">
          <cell r="A3317" t="str">
            <v>OFE</v>
          </cell>
          <cell r="B3317" t="str">
            <v>XOFT</v>
          </cell>
          <cell r="C3317" t="str">
            <v>N</v>
          </cell>
          <cell r="D3317">
            <v>50000</v>
          </cell>
          <cell r="E3317" t="str">
            <v>PRZYPIS_MIES_WYK</v>
          </cell>
          <cell r="F3317" t="str">
            <v>PLAN</v>
          </cell>
          <cell r="G3317" t="str">
            <v>02</v>
          </cell>
          <cell r="H3317" t="str">
            <v>POU</v>
          </cell>
          <cell r="I3317" t="str">
            <v>RAZEM</v>
          </cell>
        </row>
        <row r="3318">
          <cell r="A3318" t="str">
            <v>OFE</v>
          </cell>
          <cell r="B3318" t="str">
            <v>XOFT</v>
          </cell>
          <cell r="C3318" t="str">
            <v>N</v>
          </cell>
          <cell r="D3318">
            <v>5316042.212660891</v>
          </cell>
          <cell r="E3318" t="str">
            <v>PRZYPIS_MIES_WYK</v>
          </cell>
          <cell r="F3318" t="str">
            <v>PLAN</v>
          </cell>
          <cell r="G3318" t="str">
            <v>02</v>
          </cell>
          <cell r="H3318" t="str">
            <v>PSA</v>
          </cell>
          <cell r="I3318" t="str">
            <v>RAZEM</v>
          </cell>
        </row>
        <row r="3319">
          <cell r="A3319" t="str">
            <v>OFE</v>
          </cell>
          <cell r="B3319" t="str">
            <v>XOFT</v>
          </cell>
          <cell r="C3319" t="str">
            <v>N</v>
          </cell>
          <cell r="D3319">
            <v>75000</v>
          </cell>
          <cell r="E3319" t="str">
            <v>PRZYPIS_MIES_WYK</v>
          </cell>
          <cell r="F3319" t="str">
            <v>PLAN</v>
          </cell>
          <cell r="G3319" t="str">
            <v>03</v>
          </cell>
          <cell r="H3319" t="str">
            <v>POU</v>
          </cell>
          <cell r="I3319" t="str">
            <v>RAZEM</v>
          </cell>
        </row>
        <row r="3320">
          <cell r="A3320" t="str">
            <v>OFE</v>
          </cell>
          <cell r="B3320" t="str">
            <v>XOFT</v>
          </cell>
          <cell r="C3320" t="str">
            <v>N</v>
          </cell>
          <cell r="D3320">
            <v>6544153.687768152</v>
          </cell>
          <cell r="E3320" t="str">
            <v>PRZYPIS_MIES_WYK</v>
          </cell>
          <cell r="F3320" t="str">
            <v>PLAN</v>
          </cell>
          <cell r="G3320" t="str">
            <v>03</v>
          </cell>
          <cell r="H3320" t="str">
            <v>PSA</v>
          </cell>
          <cell r="I3320" t="str">
            <v>RAZEM</v>
          </cell>
        </row>
        <row r="3321">
          <cell r="A3321" t="str">
            <v>OFE</v>
          </cell>
          <cell r="B3321" t="str">
            <v>XOFT</v>
          </cell>
          <cell r="C3321" t="str">
            <v>N</v>
          </cell>
          <cell r="D3321">
            <v>50000</v>
          </cell>
          <cell r="E3321" t="str">
            <v>PRZYPIS_MIES_WYK</v>
          </cell>
          <cell r="F3321" t="str">
            <v>PLAN</v>
          </cell>
          <cell r="G3321" t="str">
            <v>04</v>
          </cell>
          <cell r="H3321" t="str">
            <v>POU</v>
          </cell>
          <cell r="I3321" t="str">
            <v>RAZEM</v>
          </cell>
        </row>
        <row r="3322">
          <cell r="A3322" t="str">
            <v>OFE</v>
          </cell>
          <cell r="B3322" t="str">
            <v>XOFT</v>
          </cell>
          <cell r="C3322" t="str">
            <v>N</v>
          </cell>
          <cell r="D3322">
            <v>8335864.354963848</v>
          </cell>
          <cell r="E3322" t="str">
            <v>PRZYPIS_MIES_WYK</v>
          </cell>
          <cell r="F3322" t="str">
            <v>PLAN</v>
          </cell>
          <cell r="G3322" t="str">
            <v>04</v>
          </cell>
          <cell r="H3322" t="str">
            <v>PSA</v>
          </cell>
          <cell r="I3322" t="str">
            <v>RAZEM</v>
          </cell>
        </row>
        <row r="3323">
          <cell r="A3323" t="str">
            <v>OFE</v>
          </cell>
          <cell r="B3323" t="str">
            <v>XOFT</v>
          </cell>
          <cell r="C3323" t="str">
            <v>N</v>
          </cell>
          <cell r="D3323">
            <v>150000</v>
          </cell>
          <cell r="E3323" t="str">
            <v>PRZYPIS_MIES_WYK</v>
          </cell>
          <cell r="F3323" t="str">
            <v>PLAN</v>
          </cell>
          <cell r="G3323" t="str">
            <v>05</v>
          </cell>
          <cell r="H3323" t="str">
            <v>POU</v>
          </cell>
          <cell r="I3323" t="str">
            <v>RAZEM</v>
          </cell>
        </row>
        <row r="3324">
          <cell r="A3324" t="str">
            <v>OFE</v>
          </cell>
          <cell r="B3324" t="str">
            <v>XOFT</v>
          </cell>
          <cell r="C3324" t="str">
            <v>N</v>
          </cell>
          <cell r="D3324">
            <v>7414598.133956379</v>
          </cell>
          <cell r="E3324" t="str">
            <v>PRZYPIS_MIES_WYK</v>
          </cell>
          <cell r="F3324" t="str">
            <v>PLAN</v>
          </cell>
          <cell r="G3324" t="str">
            <v>05</v>
          </cell>
          <cell r="H3324" t="str">
            <v>PSA</v>
          </cell>
          <cell r="I3324" t="str">
            <v>RAZEM</v>
          </cell>
        </row>
        <row r="3325">
          <cell r="A3325" t="str">
            <v>OFE</v>
          </cell>
          <cell r="B3325" t="str">
            <v>XOFT</v>
          </cell>
          <cell r="C3325" t="str">
            <v>N</v>
          </cell>
          <cell r="D3325">
            <v>50000</v>
          </cell>
          <cell r="E3325" t="str">
            <v>PRZYPIS_MIES_WYK</v>
          </cell>
          <cell r="F3325" t="str">
            <v>PLAN</v>
          </cell>
          <cell r="G3325" t="str">
            <v>06</v>
          </cell>
          <cell r="H3325" t="str">
            <v>POU</v>
          </cell>
          <cell r="I3325" t="str">
            <v>RAZEM</v>
          </cell>
        </row>
        <row r="3326">
          <cell r="A3326" t="str">
            <v>OFE</v>
          </cell>
          <cell r="B3326" t="str">
            <v>XOFT</v>
          </cell>
          <cell r="C3326" t="str">
            <v>N</v>
          </cell>
          <cell r="D3326">
            <v>7351352.027625933</v>
          </cell>
          <cell r="E3326" t="str">
            <v>PRZYPIS_MIES_WYK</v>
          </cell>
          <cell r="F3326" t="str">
            <v>PLAN</v>
          </cell>
          <cell r="G3326" t="str">
            <v>06</v>
          </cell>
          <cell r="H3326" t="str">
            <v>PSA</v>
          </cell>
          <cell r="I3326" t="str">
            <v>RAZEM</v>
          </cell>
        </row>
        <row r="3327">
          <cell r="A3327" t="str">
            <v>OFE</v>
          </cell>
          <cell r="B3327" t="str">
            <v>XOFT</v>
          </cell>
          <cell r="C3327" t="str">
            <v>N</v>
          </cell>
          <cell r="D3327">
            <v>50000</v>
          </cell>
          <cell r="E3327" t="str">
            <v>PRZYPIS_MIES_WYK</v>
          </cell>
          <cell r="F3327" t="str">
            <v>PLAN</v>
          </cell>
          <cell r="G3327" t="str">
            <v>07</v>
          </cell>
          <cell r="H3327" t="str">
            <v>POU</v>
          </cell>
          <cell r="I3327" t="str">
            <v>RAZEM</v>
          </cell>
        </row>
        <row r="3328">
          <cell r="A3328" t="str">
            <v>OFE</v>
          </cell>
          <cell r="B3328" t="str">
            <v>XOFT</v>
          </cell>
          <cell r="C3328" t="str">
            <v>N</v>
          </cell>
          <cell r="D3328">
            <v>10058315.897842843</v>
          </cell>
          <cell r="E3328" t="str">
            <v>PRZYPIS_MIES_WYK</v>
          </cell>
          <cell r="F3328" t="str">
            <v>PLAN</v>
          </cell>
          <cell r="G3328" t="str">
            <v>07</v>
          </cell>
          <cell r="H3328" t="str">
            <v>PSA</v>
          </cell>
          <cell r="I3328" t="str">
            <v>RAZEM</v>
          </cell>
        </row>
        <row r="3329">
          <cell r="A3329" t="str">
            <v>OFE</v>
          </cell>
          <cell r="B3329" t="str">
            <v>XOFT</v>
          </cell>
          <cell r="C3329" t="str">
            <v>N</v>
          </cell>
          <cell r="D3329">
            <v>250000</v>
          </cell>
          <cell r="E3329" t="str">
            <v>PRZYPIS_MIES_WYK</v>
          </cell>
          <cell r="F3329" t="str">
            <v>PLAN</v>
          </cell>
          <cell r="G3329" t="str">
            <v>08</v>
          </cell>
          <cell r="H3329" t="str">
            <v>POU</v>
          </cell>
          <cell r="I3329" t="str">
            <v>RAZEM</v>
          </cell>
        </row>
        <row r="3330">
          <cell r="A3330" t="str">
            <v>OFE</v>
          </cell>
          <cell r="B3330" t="str">
            <v>XOFT</v>
          </cell>
          <cell r="C3330" t="str">
            <v>N</v>
          </cell>
          <cell r="D3330">
            <v>5427266.992446966</v>
          </cell>
          <cell r="E3330" t="str">
            <v>PRZYPIS_MIES_WYK</v>
          </cell>
          <cell r="F3330" t="str">
            <v>PLAN</v>
          </cell>
          <cell r="G3330" t="str">
            <v>08</v>
          </cell>
          <cell r="H3330" t="str">
            <v>PSA</v>
          </cell>
          <cell r="I3330" t="str">
            <v>RAZEM</v>
          </cell>
        </row>
        <row r="3331">
          <cell r="A3331" t="str">
            <v>OFE</v>
          </cell>
          <cell r="B3331" t="str">
            <v>XOFT</v>
          </cell>
          <cell r="C3331" t="str">
            <v>N</v>
          </cell>
          <cell r="D3331">
            <v>100000</v>
          </cell>
          <cell r="E3331" t="str">
            <v>PRZYPIS_MIES_WYK</v>
          </cell>
          <cell r="F3331" t="str">
            <v>PLAN</v>
          </cell>
          <cell r="G3331" t="str">
            <v>09</v>
          </cell>
          <cell r="H3331" t="str">
            <v>POU</v>
          </cell>
          <cell r="I3331" t="str">
            <v>RAZEM</v>
          </cell>
        </row>
        <row r="3332">
          <cell r="A3332" t="str">
            <v>OFE</v>
          </cell>
          <cell r="B3332" t="str">
            <v>XOFT</v>
          </cell>
          <cell r="C3332" t="str">
            <v>N</v>
          </cell>
          <cell r="D3332">
            <v>7214393.836331041</v>
          </cell>
          <cell r="E3332" t="str">
            <v>PRZYPIS_MIES_WYK</v>
          </cell>
          <cell r="F3332" t="str">
            <v>PLAN</v>
          </cell>
          <cell r="G3332" t="str">
            <v>09</v>
          </cell>
          <cell r="H3332" t="str">
            <v>PSA</v>
          </cell>
          <cell r="I3332" t="str">
            <v>RAZEM</v>
          </cell>
        </row>
        <row r="3333">
          <cell r="A3333" t="str">
            <v>OFE</v>
          </cell>
          <cell r="B3333" t="str">
            <v>XOFT</v>
          </cell>
          <cell r="C3333" t="str">
            <v>N</v>
          </cell>
          <cell r="D3333">
            <v>50000</v>
          </cell>
          <cell r="E3333" t="str">
            <v>PRZYPIS_MIES_WYK</v>
          </cell>
          <cell r="F3333" t="str">
            <v>PLAN</v>
          </cell>
          <cell r="G3333" t="str">
            <v>10</v>
          </cell>
          <cell r="H3333" t="str">
            <v>POU</v>
          </cell>
          <cell r="I3333" t="str">
            <v>RAZEM</v>
          </cell>
        </row>
        <row r="3334">
          <cell r="A3334" t="str">
            <v>OFE</v>
          </cell>
          <cell r="B3334" t="str">
            <v>XOFT</v>
          </cell>
          <cell r="C3334" t="str">
            <v>N</v>
          </cell>
          <cell r="D3334">
            <v>10499280.414389003</v>
          </cell>
          <cell r="E3334" t="str">
            <v>PRZYPIS_MIES_WYK</v>
          </cell>
          <cell r="F3334" t="str">
            <v>PLAN</v>
          </cell>
          <cell r="G3334" t="str">
            <v>10</v>
          </cell>
          <cell r="H3334" t="str">
            <v>PSA</v>
          </cell>
          <cell r="I3334" t="str">
            <v>RAZEM</v>
          </cell>
        </row>
        <row r="3335">
          <cell r="A3335" t="str">
            <v>OFE</v>
          </cell>
          <cell r="B3335" t="str">
            <v>XOFT</v>
          </cell>
          <cell r="C3335" t="str">
            <v>N</v>
          </cell>
          <cell r="D3335">
            <v>100000</v>
          </cell>
          <cell r="E3335" t="str">
            <v>PRZYPIS_MIES_WYK</v>
          </cell>
          <cell r="F3335" t="str">
            <v>PLAN</v>
          </cell>
          <cell r="G3335" t="str">
            <v>11</v>
          </cell>
          <cell r="H3335" t="str">
            <v>POU</v>
          </cell>
          <cell r="I3335" t="str">
            <v>RAZEM</v>
          </cell>
        </row>
        <row r="3336">
          <cell r="A3336" t="str">
            <v>OFE</v>
          </cell>
          <cell r="B3336" t="str">
            <v>XOFT</v>
          </cell>
          <cell r="C3336" t="str">
            <v>N</v>
          </cell>
          <cell r="D3336">
            <v>6907780.414389003</v>
          </cell>
          <cell r="E3336" t="str">
            <v>PRZYPIS_MIES_WYK</v>
          </cell>
          <cell r="F3336" t="str">
            <v>PLAN</v>
          </cell>
          <cell r="G3336" t="str">
            <v>11</v>
          </cell>
          <cell r="H3336" t="str">
            <v>PSA</v>
          </cell>
          <cell r="I3336" t="str">
            <v>RAZEM</v>
          </cell>
        </row>
        <row r="3337">
          <cell r="A3337" t="str">
            <v>OFE</v>
          </cell>
          <cell r="B3337" t="str">
            <v>XOFT</v>
          </cell>
          <cell r="C3337" t="str">
            <v>N</v>
          </cell>
          <cell r="D3337">
            <v>50000</v>
          </cell>
          <cell r="E3337" t="str">
            <v>PRZYPIS_MIES_WYK</v>
          </cell>
          <cell r="F3337" t="str">
            <v>PLAN</v>
          </cell>
          <cell r="G3337" t="str">
            <v>12</v>
          </cell>
          <cell r="H3337" t="str">
            <v>POU</v>
          </cell>
          <cell r="I3337" t="str">
            <v>RAZEM</v>
          </cell>
        </row>
        <row r="3338">
          <cell r="A3338" t="str">
            <v>OFE</v>
          </cell>
          <cell r="B3338" t="str">
            <v>XOFT</v>
          </cell>
          <cell r="C3338" t="str">
            <v>N</v>
          </cell>
          <cell r="D3338">
            <v>7127390.552518671</v>
          </cell>
          <cell r="E3338" t="str">
            <v>PRZYPIS_MIES_WYK</v>
          </cell>
          <cell r="F3338" t="str">
            <v>PLAN</v>
          </cell>
          <cell r="G3338" t="str">
            <v>12</v>
          </cell>
          <cell r="H3338" t="str">
            <v>PSA</v>
          </cell>
          <cell r="I3338" t="str">
            <v>RAZEM</v>
          </cell>
        </row>
        <row r="3339">
          <cell r="A3339" t="str">
            <v>OFE</v>
          </cell>
          <cell r="B3339" t="str">
            <v>XOFT</v>
          </cell>
          <cell r="C3339" t="str">
            <v>N</v>
          </cell>
          <cell r="D3339">
            <v>4707000</v>
          </cell>
          <cell r="E3339" t="str">
            <v>PRZYPIS_MIES_WYK</v>
          </cell>
          <cell r="F3339" t="str">
            <v>PROGNOZA</v>
          </cell>
          <cell r="G3339" t="str">
            <v>10</v>
          </cell>
          <cell r="H3339" t="str">
            <v>PSA</v>
          </cell>
          <cell r="I3339" t="str">
            <v>RAZEM</v>
          </cell>
        </row>
        <row r="3340">
          <cell r="A3340" t="str">
            <v>OFE</v>
          </cell>
          <cell r="B3340" t="str">
            <v>XOFT</v>
          </cell>
          <cell r="C3340" t="str">
            <v>N</v>
          </cell>
          <cell r="D3340">
            <v>3103500</v>
          </cell>
          <cell r="E3340" t="str">
            <v>PRZYPIS_MIES_WYK</v>
          </cell>
          <cell r="F3340" t="str">
            <v>PROGNOZA</v>
          </cell>
          <cell r="G3340" t="str">
            <v>11</v>
          </cell>
          <cell r="H3340" t="str">
            <v>PSA</v>
          </cell>
          <cell r="I3340" t="str">
            <v>RAZEM</v>
          </cell>
        </row>
        <row r="3341">
          <cell r="A3341" t="str">
            <v>OFE</v>
          </cell>
          <cell r="B3341" t="str">
            <v>XOFT</v>
          </cell>
          <cell r="C3341" t="str">
            <v>N</v>
          </cell>
          <cell r="D3341">
            <v>3345000</v>
          </cell>
          <cell r="E3341" t="str">
            <v>PRZYPIS_MIES_WYK</v>
          </cell>
          <cell r="F3341" t="str">
            <v>PROGNOZA</v>
          </cell>
          <cell r="G3341" t="str">
            <v>12</v>
          </cell>
          <cell r="H3341" t="str">
            <v>PSA</v>
          </cell>
          <cell r="I3341" t="str">
            <v>RAZEM</v>
          </cell>
        </row>
        <row r="3342">
          <cell r="A3342" t="str">
            <v>OFE</v>
          </cell>
          <cell r="B3342" t="str">
            <v>XOFT</v>
          </cell>
          <cell r="C3342" t="str">
            <v>N</v>
          </cell>
          <cell r="D3342">
            <v>25000</v>
          </cell>
          <cell r="E3342" t="str">
            <v>SKL_PRZYPIS_WYK</v>
          </cell>
          <cell r="F3342" t="str">
            <v>PLAN</v>
          </cell>
          <cell r="G3342" t="str">
            <v>01</v>
          </cell>
          <cell r="H3342" t="str">
            <v>POU</v>
          </cell>
          <cell r="I3342" t="str">
            <v>RAZEM</v>
          </cell>
        </row>
        <row r="3343">
          <cell r="A3343" t="str">
            <v>OFE</v>
          </cell>
          <cell r="B3343" t="str">
            <v>XOFT</v>
          </cell>
          <cell r="C3343" t="str">
            <v>N</v>
          </cell>
          <cell r="D3343">
            <v>7706311.475107261</v>
          </cell>
          <cell r="E3343" t="str">
            <v>SKL_PRZYPIS_WYK</v>
          </cell>
          <cell r="F3343" t="str">
            <v>PLAN</v>
          </cell>
          <cell r="G3343" t="str">
            <v>01</v>
          </cell>
          <cell r="H3343" t="str">
            <v>PSA</v>
          </cell>
          <cell r="I3343" t="str">
            <v>RAZEM</v>
          </cell>
        </row>
        <row r="3344">
          <cell r="A3344" t="str">
            <v>OFE</v>
          </cell>
          <cell r="B3344" t="str">
            <v>XOFT</v>
          </cell>
          <cell r="C3344" t="str">
            <v>N</v>
          </cell>
          <cell r="D3344">
            <v>75000</v>
          </cell>
          <cell r="E3344" t="str">
            <v>SKL_PRZYPIS_WYK</v>
          </cell>
          <cell r="F3344" t="str">
            <v>PLAN</v>
          </cell>
          <cell r="G3344" t="str">
            <v>02</v>
          </cell>
          <cell r="H3344" t="str">
            <v>POU</v>
          </cell>
          <cell r="I3344" t="str">
            <v>RAZEM</v>
          </cell>
        </row>
        <row r="3345">
          <cell r="A3345" t="str">
            <v>OFE</v>
          </cell>
          <cell r="B3345" t="str">
            <v>XOFT</v>
          </cell>
          <cell r="C3345" t="str">
            <v>N</v>
          </cell>
          <cell r="D3345">
            <v>13022353.687768152</v>
          </cell>
          <cell r="E3345" t="str">
            <v>SKL_PRZYPIS_WYK</v>
          </cell>
          <cell r="F3345" t="str">
            <v>PLAN</v>
          </cell>
          <cell r="G3345" t="str">
            <v>02</v>
          </cell>
          <cell r="H3345" t="str">
            <v>PSA</v>
          </cell>
          <cell r="I3345" t="str">
            <v>RAZEM</v>
          </cell>
        </row>
        <row r="3346">
          <cell r="A3346" t="str">
            <v>OFE</v>
          </cell>
          <cell r="B3346" t="str">
            <v>XOFT</v>
          </cell>
          <cell r="C3346" t="str">
            <v>N</v>
          </cell>
          <cell r="D3346">
            <v>150000</v>
          </cell>
          <cell r="E3346" t="str">
            <v>SKL_PRZYPIS_WYK</v>
          </cell>
          <cell r="F3346" t="str">
            <v>PLAN</v>
          </cell>
          <cell r="G3346" t="str">
            <v>03</v>
          </cell>
          <cell r="H3346" t="str">
            <v>POU</v>
          </cell>
          <cell r="I3346" t="str">
            <v>RAZEM</v>
          </cell>
        </row>
        <row r="3347">
          <cell r="A3347" t="str">
            <v>OFE</v>
          </cell>
          <cell r="B3347" t="str">
            <v>XOFT</v>
          </cell>
          <cell r="C3347" t="str">
            <v>N</v>
          </cell>
          <cell r="D3347">
            <v>19566507.375536304</v>
          </cell>
          <cell r="E3347" t="str">
            <v>SKL_PRZYPIS_WYK</v>
          </cell>
          <cell r="F3347" t="str">
            <v>PLAN</v>
          </cell>
          <cell r="G3347" t="str">
            <v>03</v>
          </cell>
          <cell r="H3347" t="str">
            <v>PSA</v>
          </cell>
          <cell r="I3347" t="str">
            <v>RAZEM</v>
          </cell>
        </row>
        <row r="3348">
          <cell r="A3348" t="str">
            <v>OFE</v>
          </cell>
          <cell r="B3348" t="str">
            <v>XOFT</v>
          </cell>
          <cell r="C3348" t="str">
            <v>N</v>
          </cell>
          <cell r="D3348">
            <v>200000</v>
          </cell>
          <cell r="E3348" t="str">
            <v>SKL_PRZYPIS_WYK</v>
          </cell>
          <cell r="F3348" t="str">
            <v>PLAN</v>
          </cell>
          <cell r="G3348" t="str">
            <v>04</v>
          </cell>
          <cell r="H3348" t="str">
            <v>POU</v>
          </cell>
          <cell r="I3348" t="str">
            <v>RAZEM</v>
          </cell>
        </row>
        <row r="3349">
          <cell r="A3349" t="str">
            <v>OFE</v>
          </cell>
          <cell r="B3349" t="str">
            <v>XOFT</v>
          </cell>
          <cell r="C3349" t="str">
            <v>N</v>
          </cell>
          <cell r="D3349">
            <v>27902371.730500154</v>
          </cell>
          <cell r="E3349" t="str">
            <v>SKL_PRZYPIS_WYK</v>
          </cell>
          <cell r="F3349" t="str">
            <v>PLAN</v>
          </cell>
          <cell r="G3349" t="str">
            <v>04</v>
          </cell>
          <cell r="H3349" t="str">
            <v>PSA</v>
          </cell>
          <cell r="I3349" t="str">
            <v>RAZEM</v>
          </cell>
        </row>
        <row r="3350">
          <cell r="A3350" t="str">
            <v>OFE</v>
          </cell>
          <cell r="B3350" t="str">
            <v>XOFT</v>
          </cell>
          <cell r="C3350" t="str">
            <v>N</v>
          </cell>
          <cell r="D3350">
            <v>350000</v>
          </cell>
          <cell r="E3350" t="str">
            <v>SKL_PRZYPIS_WYK</v>
          </cell>
          <cell r="F3350" t="str">
            <v>PLAN</v>
          </cell>
          <cell r="G3350" t="str">
            <v>05</v>
          </cell>
          <cell r="H3350" t="str">
            <v>POU</v>
          </cell>
          <cell r="I3350" t="str">
            <v>RAZEM</v>
          </cell>
        </row>
        <row r="3351">
          <cell r="A3351" t="str">
            <v>OFE</v>
          </cell>
          <cell r="B3351" t="str">
            <v>XOFT</v>
          </cell>
          <cell r="C3351" t="str">
            <v>N</v>
          </cell>
          <cell r="D3351">
            <v>35316969.864456534</v>
          </cell>
          <cell r="E3351" t="str">
            <v>SKL_PRZYPIS_WYK</v>
          </cell>
          <cell r="F3351" t="str">
            <v>PLAN</v>
          </cell>
          <cell r="G3351" t="str">
            <v>05</v>
          </cell>
          <cell r="H3351" t="str">
            <v>PSA</v>
          </cell>
          <cell r="I3351" t="str">
            <v>RAZEM</v>
          </cell>
        </row>
        <row r="3352">
          <cell r="A3352" t="str">
            <v>OFE</v>
          </cell>
          <cell r="B3352" t="str">
            <v>XOFT</v>
          </cell>
          <cell r="C3352" t="str">
            <v>N</v>
          </cell>
          <cell r="D3352">
            <v>400000</v>
          </cell>
          <cell r="E3352" t="str">
            <v>SKL_PRZYPIS_WYK</v>
          </cell>
          <cell r="F3352" t="str">
            <v>PLAN</v>
          </cell>
          <cell r="G3352" t="str">
            <v>06</v>
          </cell>
          <cell r="H3352" t="str">
            <v>POU</v>
          </cell>
          <cell r="I3352" t="str">
            <v>RAZEM</v>
          </cell>
        </row>
        <row r="3353">
          <cell r="A3353" t="str">
            <v>OFE</v>
          </cell>
          <cell r="B3353" t="str">
            <v>XOFT</v>
          </cell>
          <cell r="C3353" t="str">
            <v>N</v>
          </cell>
          <cell r="D3353">
            <v>42668321.89208247</v>
          </cell>
          <cell r="E3353" t="str">
            <v>SKL_PRZYPIS_WYK</v>
          </cell>
          <cell r="F3353" t="str">
            <v>PLAN</v>
          </cell>
          <cell r="G3353" t="str">
            <v>06</v>
          </cell>
          <cell r="H3353" t="str">
            <v>PSA</v>
          </cell>
          <cell r="I3353" t="str">
            <v>RAZEM</v>
          </cell>
        </row>
        <row r="3354">
          <cell r="A3354" t="str">
            <v>OFE</v>
          </cell>
          <cell r="B3354" t="str">
            <v>XOFT</v>
          </cell>
          <cell r="C3354" t="str">
            <v>N</v>
          </cell>
          <cell r="D3354">
            <v>450000</v>
          </cell>
          <cell r="E3354" t="str">
            <v>SKL_PRZYPIS_WYK</v>
          </cell>
          <cell r="F3354" t="str">
            <v>PLAN</v>
          </cell>
          <cell r="G3354" t="str">
            <v>07</v>
          </cell>
          <cell r="H3354" t="str">
            <v>POU</v>
          </cell>
          <cell r="I3354" t="str">
            <v>RAZEM</v>
          </cell>
        </row>
        <row r="3355">
          <cell r="A3355" t="str">
            <v>OFE</v>
          </cell>
          <cell r="B3355" t="str">
            <v>XOFT</v>
          </cell>
          <cell r="C3355" t="str">
            <v>N</v>
          </cell>
          <cell r="D3355">
            <v>52726637.78992531</v>
          </cell>
          <cell r="E3355" t="str">
            <v>SKL_PRZYPIS_WYK</v>
          </cell>
          <cell r="F3355" t="str">
            <v>PLAN</v>
          </cell>
          <cell r="G3355" t="str">
            <v>07</v>
          </cell>
          <cell r="H3355" t="str">
            <v>PSA</v>
          </cell>
          <cell r="I3355" t="str">
            <v>RAZEM</v>
          </cell>
        </row>
        <row r="3356">
          <cell r="A3356" t="str">
            <v>OFE</v>
          </cell>
          <cell r="B3356" t="str">
            <v>XOFT</v>
          </cell>
          <cell r="C3356" t="str">
            <v>N</v>
          </cell>
          <cell r="D3356">
            <v>700000</v>
          </cell>
          <cell r="E3356" t="str">
            <v>SKL_PRZYPIS_WYK</v>
          </cell>
          <cell r="F3356" t="str">
            <v>PLAN</v>
          </cell>
          <cell r="G3356" t="str">
            <v>08</v>
          </cell>
          <cell r="H3356" t="str">
            <v>POU</v>
          </cell>
          <cell r="I3356" t="str">
            <v>RAZEM</v>
          </cell>
        </row>
        <row r="3357">
          <cell r="A3357" t="str">
            <v>OFE</v>
          </cell>
          <cell r="B3357" t="str">
            <v>XOFT</v>
          </cell>
          <cell r="C3357" t="str">
            <v>N</v>
          </cell>
          <cell r="D3357">
            <v>58153904.78237227</v>
          </cell>
          <cell r="E3357" t="str">
            <v>SKL_PRZYPIS_WYK</v>
          </cell>
          <cell r="F3357" t="str">
            <v>PLAN</v>
          </cell>
          <cell r="G3357" t="str">
            <v>08</v>
          </cell>
          <cell r="H3357" t="str">
            <v>PSA</v>
          </cell>
          <cell r="I3357" t="str">
            <v>RAZEM</v>
          </cell>
        </row>
        <row r="3358">
          <cell r="A3358" t="str">
            <v>OFE</v>
          </cell>
          <cell r="B3358" t="str">
            <v>XOFT</v>
          </cell>
          <cell r="C3358" t="str">
            <v>N</v>
          </cell>
          <cell r="D3358">
            <v>800000</v>
          </cell>
          <cell r="E3358" t="str">
            <v>SKL_PRZYPIS_WYK</v>
          </cell>
          <cell r="F3358" t="str">
            <v>PLAN</v>
          </cell>
          <cell r="G3358" t="str">
            <v>09</v>
          </cell>
          <cell r="H3358" t="str">
            <v>POU</v>
          </cell>
          <cell r="I3358" t="str">
            <v>RAZEM</v>
          </cell>
        </row>
        <row r="3359">
          <cell r="A3359" t="str">
            <v>OFE</v>
          </cell>
          <cell r="B3359" t="str">
            <v>XOFT</v>
          </cell>
          <cell r="C3359" t="str">
            <v>N</v>
          </cell>
          <cell r="D3359">
            <v>65368298.61870331</v>
          </cell>
          <cell r="E3359" t="str">
            <v>SKL_PRZYPIS_WYK</v>
          </cell>
          <cell r="F3359" t="str">
            <v>PLAN</v>
          </cell>
          <cell r="G3359" t="str">
            <v>09</v>
          </cell>
          <cell r="H3359" t="str">
            <v>PSA</v>
          </cell>
          <cell r="I3359" t="str">
            <v>RAZEM</v>
          </cell>
        </row>
        <row r="3360">
          <cell r="A3360" t="str">
            <v>OFE</v>
          </cell>
          <cell r="B3360" t="str">
            <v>XOFT</v>
          </cell>
          <cell r="C3360" t="str">
            <v>N</v>
          </cell>
          <cell r="D3360">
            <v>850000</v>
          </cell>
          <cell r="E3360" t="str">
            <v>SKL_PRZYPIS_WYK</v>
          </cell>
          <cell r="F3360" t="str">
            <v>PLAN</v>
          </cell>
          <cell r="G3360" t="str">
            <v>10</v>
          </cell>
          <cell r="H3360" t="str">
            <v>POU</v>
          </cell>
          <cell r="I3360" t="str">
            <v>RAZEM</v>
          </cell>
        </row>
        <row r="3361">
          <cell r="A3361" t="str">
            <v>OFE</v>
          </cell>
          <cell r="B3361" t="str">
            <v>XOFT</v>
          </cell>
          <cell r="C3361" t="str">
            <v>N</v>
          </cell>
          <cell r="D3361">
            <v>75867579.03309232</v>
          </cell>
          <cell r="E3361" t="str">
            <v>SKL_PRZYPIS_WYK</v>
          </cell>
          <cell r="F3361" t="str">
            <v>PLAN</v>
          </cell>
          <cell r="G3361" t="str">
            <v>10</v>
          </cell>
          <cell r="H3361" t="str">
            <v>PSA</v>
          </cell>
          <cell r="I3361" t="str">
            <v>RAZEM</v>
          </cell>
        </row>
        <row r="3362">
          <cell r="A3362" t="str">
            <v>OFE</v>
          </cell>
          <cell r="B3362" t="str">
            <v>XOFT</v>
          </cell>
          <cell r="C3362" t="str">
            <v>N</v>
          </cell>
          <cell r="D3362">
            <v>950000</v>
          </cell>
          <cell r="E3362" t="str">
            <v>SKL_PRZYPIS_WYK</v>
          </cell>
          <cell r="F3362" t="str">
            <v>PLAN</v>
          </cell>
          <cell r="G3362" t="str">
            <v>11</v>
          </cell>
          <cell r="H3362" t="str">
            <v>POU</v>
          </cell>
          <cell r="I3362" t="str">
            <v>RAZEM</v>
          </cell>
        </row>
        <row r="3363">
          <cell r="A3363" t="str">
            <v>OFE</v>
          </cell>
          <cell r="B3363" t="str">
            <v>XOFT</v>
          </cell>
          <cell r="C3363" t="str">
            <v>N</v>
          </cell>
          <cell r="D3363">
            <v>82775359.44748132</v>
          </cell>
          <cell r="E3363" t="str">
            <v>SKL_PRZYPIS_WYK</v>
          </cell>
          <cell r="F3363" t="str">
            <v>PLAN</v>
          </cell>
          <cell r="G3363" t="str">
            <v>11</v>
          </cell>
          <cell r="H3363" t="str">
            <v>PSA</v>
          </cell>
          <cell r="I3363" t="str">
            <v>RAZEM</v>
          </cell>
        </row>
        <row r="3364">
          <cell r="A3364" t="str">
            <v>OFE</v>
          </cell>
          <cell r="B3364" t="str">
            <v>XOFT</v>
          </cell>
          <cell r="C3364" t="str">
            <v>N</v>
          </cell>
          <cell r="D3364">
            <v>1000000</v>
          </cell>
          <cell r="E3364" t="str">
            <v>SKL_PRZYPIS_WYK</v>
          </cell>
          <cell r="F3364" t="str">
            <v>PLAN</v>
          </cell>
          <cell r="G3364" t="str">
            <v>12</v>
          </cell>
          <cell r="H3364" t="str">
            <v>POU</v>
          </cell>
          <cell r="I3364" t="str">
            <v>RAZEM</v>
          </cell>
        </row>
        <row r="3365">
          <cell r="A3365" t="str">
            <v>OFE</v>
          </cell>
          <cell r="B3365" t="str">
            <v>XOFT</v>
          </cell>
          <cell r="C3365" t="str">
            <v>N</v>
          </cell>
          <cell r="D3365">
            <v>89902750</v>
          </cell>
          <cell r="E3365" t="str">
            <v>SKL_PRZYPIS_WYK</v>
          </cell>
          <cell r="F3365" t="str">
            <v>PLAN</v>
          </cell>
          <cell r="G3365" t="str">
            <v>12</v>
          </cell>
          <cell r="H3365" t="str">
            <v>PSA</v>
          </cell>
          <cell r="I3365" t="str">
            <v>RAZEM</v>
          </cell>
        </row>
        <row r="3366">
          <cell r="A3366" t="str">
            <v>OFE</v>
          </cell>
          <cell r="B3366" t="str">
            <v>XOFT</v>
          </cell>
          <cell r="C3366" t="str">
            <v>N</v>
          </cell>
          <cell r="D3366">
            <v>4707000</v>
          </cell>
          <cell r="E3366" t="str">
            <v>SKL_PRZYPIS_WYK</v>
          </cell>
          <cell r="F3366" t="str">
            <v>PROGNOZA</v>
          </cell>
          <cell r="G3366" t="str">
            <v>10</v>
          </cell>
          <cell r="H3366" t="str">
            <v>PSA</v>
          </cell>
          <cell r="I3366" t="str">
            <v>RAZEM</v>
          </cell>
        </row>
        <row r="3367">
          <cell r="A3367" t="str">
            <v>OFE</v>
          </cell>
          <cell r="B3367" t="str">
            <v>XOFT</v>
          </cell>
          <cell r="C3367" t="str">
            <v>N</v>
          </cell>
          <cell r="D3367">
            <v>7810500</v>
          </cell>
          <cell r="E3367" t="str">
            <v>SKL_PRZYPIS_WYK</v>
          </cell>
          <cell r="F3367" t="str">
            <v>PROGNOZA</v>
          </cell>
          <cell r="G3367" t="str">
            <v>11</v>
          </cell>
          <cell r="H3367" t="str">
            <v>PSA</v>
          </cell>
          <cell r="I3367" t="str">
            <v>RAZEM</v>
          </cell>
        </row>
        <row r="3368">
          <cell r="A3368" t="str">
            <v>OFE</v>
          </cell>
          <cell r="B3368" t="str">
            <v>XOFT</v>
          </cell>
          <cell r="C3368" t="str">
            <v>N</v>
          </cell>
          <cell r="D3368">
            <v>11155500</v>
          </cell>
          <cell r="E3368" t="str">
            <v>SKL_PRZYPIS_WYK</v>
          </cell>
          <cell r="F3368" t="str">
            <v>PROGNOZA</v>
          </cell>
          <cell r="G3368" t="str">
            <v>12</v>
          </cell>
          <cell r="H3368" t="str">
            <v>PSA</v>
          </cell>
          <cell r="I3368" t="str">
            <v>RAZEM</v>
          </cell>
        </row>
        <row r="3369">
          <cell r="A3369" t="str">
            <v>OMS grup</v>
          </cell>
          <cell r="B3369" t="str">
            <v>XX09</v>
          </cell>
          <cell r="C3369" t="str">
            <v>N</v>
          </cell>
          <cell r="D3369">
            <v>850</v>
          </cell>
          <cell r="E3369" t="str">
            <v>L_UBEZP</v>
          </cell>
          <cell r="F3369" t="str">
            <v>PLAN</v>
          </cell>
          <cell r="G3369" t="str">
            <v>01</v>
          </cell>
          <cell r="H3369" t="str">
            <v>PKK</v>
          </cell>
          <cell r="I3369" t="str">
            <v>RAZEM</v>
          </cell>
        </row>
        <row r="3370">
          <cell r="A3370" t="str">
            <v>OMS grup</v>
          </cell>
          <cell r="B3370" t="str">
            <v>XX09</v>
          </cell>
          <cell r="C3370" t="str">
            <v>N</v>
          </cell>
          <cell r="D3370">
            <v>133</v>
          </cell>
          <cell r="E3370" t="str">
            <v>L_UBEZP</v>
          </cell>
          <cell r="F3370" t="str">
            <v>PLAN</v>
          </cell>
          <cell r="G3370" t="str">
            <v>01</v>
          </cell>
          <cell r="H3370" t="str">
            <v>PSA</v>
          </cell>
          <cell r="I3370" t="str">
            <v>RAZEM</v>
          </cell>
        </row>
        <row r="3371">
          <cell r="A3371" t="str">
            <v>OMS grup</v>
          </cell>
          <cell r="B3371" t="str">
            <v>XX09</v>
          </cell>
          <cell r="C3371" t="str">
            <v>P</v>
          </cell>
          <cell r="D3371">
            <v>9887</v>
          </cell>
          <cell r="E3371" t="str">
            <v>L_UBEZP</v>
          </cell>
          <cell r="F3371" t="str">
            <v>PLAN</v>
          </cell>
          <cell r="G3371" t="str">
            <v>01</v>
          </cell>
          <cell r="H3371" t="str">
            <v>PKK</v>
          </cell>
          <cell r="I3371" t="str">
            <v>RAZEM</v>
          </cell>
        </row>
        <row r="3372">
          <cell r="A3372" t="str">
            <v>OMS grup</v>
          </cell>
          <cell r="B3372" t="str">
            <v>XX09</v>
          </cell>
          <cell r="C3372" t="str">
            <v>P</v>
          </cell>
          <cell r="D3372">
            <v>30</v>
          </cell>
          <cell r="E3372" t="str">
            <v>L_UBEZP</v>
          </cell>
          <cell r="F3372" t="str">
            <v>PLAN</v>
          </cell>
          <cell r="G3372" t="str">
            <v>01</v>
          </cell>
          <cell r="H3372" t="str">
            <v>PSA</v>
          </cell>
          <cell r="I3372" t="str">
            <v>RAZEM</v>
          </cell>
        </row>
        <row r="3373">
          <cell r="A3373" t="str">
            <v>OMS grup</v>
          </cell>
          <cell r="B3373" t="str">
            <v>XX09</v>
          </cell>
          <cell r="C3373" t="str">
            <v>N</v>
          </cell>
          <cell r="D3373">
            <v>1733</v>
          </cell>
          <cell r="E3373" t="str">
            <v>L_UBEZP</v>
          </cell>
          <cell r="F3373" t="str">
            <v>PLAN</v>
          </cell>
          <cell r="G3373" t="str">
            <v>02</v>
          </cell>
          <cell r="H3373" t="str">
            <v>PKK</v>
          </cell>
          <cell r="I3373" t="str">
            <v>RAZEM</v>
          </cell>
        </row>
        <row r="3374">
          <cell r="A3374" t="str">
            <v>OMS grup</v>
          </cell>
          <cell r="B3374" t="str">
            <v>XX09</v>
          </cell>
          <cell r="C3374" t="str">
            <v>N</v>
          </cell>
          <cell r="D3374">
            <v>274</v>
          </cell>
          <cell r="E3374" t="str">
            <v>L_UBEZP</v>
          </cell>
          <cell r="F3374" t="str">
            <v>PLAN</v>
          </cell>
          <cell r="G3374" t="str">
            <v>02</v>
          </cell>
          <cell r="H3374" t="str">
            <v>PSA</v>
          </cell>
          <cell r="I3374" t="str">
            <v>RAZEM</v>
          </cell>
        </row>
        <row r="3375">
          <cell r="A3375" t="str">
            <v>OMS grup</v>
          </cell>
          <cell r="B3375" t="str">
            <v>XX09</v>
          </cell>
          <cell r="C3375" t="str">
            <v>P</v>
          </cell>
          <cell r="D3375">
            <v>10299</v>
          </cell>
          <cell r="E3375" t="str">
            <v>L_UBEZP</v>
          </cell>
          <cell r="F3375" t="str">
            <v>PLAN</v>
          </cell>
          <cell r="G3375" t="str">
            <v>02</v>
          </cell>
          <cell r="H3375" t="str">
            <v>PKK</v>
          </cell>
          <cell r="I3375" t="str">
            <v>RAZEM</v>
          </cell>
        </row>
        <row r="3376">
          <cell r="A3376" t="str">
            <v>OMS grup</v>
          </cell>
          <cell r="B3376" t="str">
            <v>XX09</v>
          </cell>
          <cell r="C3376" t="str">
            <v>P</v>
          </cell>
          <cell r="D3376">
            <v>30</v>
          </cell>
          <cell r="E3376" t="str">
            <v>L_UBEZP</v>
          </cell>
          <cell r="F3376" t="str">
            <v>PLAN</v>
          </cell>
          <cell r="G3376" t="str">
            <v>02</v>
          </cell>
          <cell r="H3376" t="str">
            <v>PSA</v>
          </cell>
          <cell r="I3376" t="str">
            <v>RAZEM</v>
          </cell>
        </row>
        <row r="3377">
          <cell r="A3377" t="str">
            <v>OMS grup</v>
          </cell>
          <cell r="B3377" t="str">
            <v>XX09</v>
          </cell>
          <cell r="C3377" t="str">
            <v>N</v>
          </cell>
          <cell r="D3377">
            <v>2691</v>
          </cell>
          <cell r="E3377" t="str">
            <v>L_UBEZP</v>
          </cell>
          <cell r="F3377" t="str">
            <v>PLAN</v>
          </cell>
          <cell r="G3377" t="str">
            <v>03</v>
          </cell>
          <cell r="H3377" t="str">
            <v>PKK</v>
          </cell>
          <cell r="I3377" t="str">
            <v>RAZEM</v>
          </cell>
        </row>
        <row r="3378">
          <cell r="A3378" t="str">
            <v>OMS grup</v>
          </cell>
          <cell r="B3378" t="str">
            <v>XX09</v>
          </cell>
          <cell r="C3378" t="str">
            <v>N</v>
          </cell>
          <cell r="D3378">
            <v>447</v>
          </cell>
          <cell r="E3378" t="str">
            <v>L_UBEZP</v>
          </cell>
          <cell r="F3378" t="str">
            <v>PLAN</v>
          </cell>
          <cell r="G3378" t="str">
            <v>03</v>
          </cell>
          <cell r="H3378" t="str">
            <v>PSA</v>
          </cell>
          <cell r="I3378" t="str">
            <v>RAZEM</v>
          </cell>
        </row>
        <row r="3379">
          <cell r="A3379" t="str">
            <v>OMS grup</v>
          </cell>
          <cell r="B3379" t="str">
            <v>XX09</v>
          </cell>
          <cell r="C3379" t="str">
            <v>P</v>
          </cell>
          <cell r="D3379">
            <v>10678</v>
          </cell>
          <cell r="E3379" t="str">
            <v>L_UBEZP</v>
          </cell>
          <cell r="F3379" t="str">
            <v>PLAN</v>
          </cell>
          <cell r="G3379" t="str">
            <v>03</v>
          </cell>
          <cell r="H3379" t="str">
            <v>PKK</v>
          </cell>
          <cell r="I3379" t="str">
            <v>RAZEM</v>
          </cell>
        </row>
        <row r="3380">
          <cell r="A3380" t="str">
            <v>OMS grup</v>
          </cell>
          <cell r="B3380" t="str">
            <v>XX09</v>
          </cell>
          <cell r="C3380" t="str">
            <v>P</v>
          </cell>
          <cell r="D3380">
            <v>30</v>
          </cell>
          <cell r="E3380" t="str">
            <v>L_UBEZP</v>
          </cell>
          <cell r="F3380" t="str">
            <v>PLAN</v>
          </cell>
          <cell r="G3380" t="str">
            <v>03</v>
          </cell>
          <cell r="H3380" t="str">
            <v>PSA</v>
          </cell>
          <cell r="I3380" t="str">
            <v>RAZEM</v>
          </cell>
        </row>
        <row r="3381">
          <cell r="A3381" t="str">
            <v>OMS grup</v>
          </cell>
          <cell r="B3381" t="str">
            <v>XX09</v>
          </cell>
          <cell r="C3381" t="str">
            <v>N</v>
          </cell>
          <cell r="D3381">
            <v>3609</v>
          </cell>
          <cell r="E3381" t="str">
            <v>L_UBEZP</v>
          </cell>
          <cell r="F3381" t="str">
            <v>PLAN</v>
          </cell>
          <cell r="G3381" t="str">
            <v>04</v>
          </cell>
          <cell r="H3381" t="str">
            <v>PKK</v>
          </cell>
          <cell r="I3381" t="str">
            <v>RAZEM</v>
          </cell>
        </row>
        <row r="3382">
          <cell r="A3382" t="str">
            <v>OMS grup</v>
          </cell>
          <cell r="B3382" t="str">
            <v>XX09</v>
          </cell>
          <cell r="C3382" t="str">
            <v>N</v>
          </cell>
          <cell r="D3382">
            <v>603</v>
          </cell>
          <cell r="E3382" t="str">
            <v>L_UBEZP</v>
          </cell>
          <cell r="F3382" t="str">
            <v>PLAN</v>
          </cell>
          <cell r="G3382" t="str">
            <v>04</v>
          </cell>
          <cell r="H3382" t="str">
            <v>PSA</v>
          </cell>
          <cell r="I3382" t="str">
            <v>RAZEM</v>
          </cell>
        </row>
        <row r="3383">
          <cell r="A3383" t="str">
            <v>OMS grup</v>
          </cell>
          <cell r="B3383" t="str">
            <v>XX09</v>
          </cell>
          <cell r="C3383" t="str">
            <v>P</v>
          </cell>
          <cell r="D3383">
            <v>11149</v>
          </cell>
          <cell r="E3383" t="str">
            <v>L_UBEZP</v>
          </cell>
          <cell r="F3383" t="str">
            <v>PLAN</v>
          </cell>
          <cell r="G3383" t="str">
            <v>04</v>
          </cell>
          <cell r="H3383" t="str">
            <v>PKK</v>
          </cell>
          <cell r="I3383" t="str">
            <v>RAZEM</v>
          </cell>
        </row>
        <row r="3384">
          <cell r="A3384" t="str">
            <v>OMS grup</v>
          </cell>
          <cell r="B3384" t="str">
            <v>XX09</v>
          </cell>
          <cell r="C3384" t="str">
            <v>P</v>
          </cell>
          <cell r="D3384">
            <v>30</v>
          </cell>
          <cell r="E3384" t="str">
            <v>L_UBEZP</v>
          </cell>
          <cell r="F3384" t="str">
            <v>PLAN</v>
          </cell>
          <cell r="G3384" t="str">
            <v>04</v>
          </cell>
          <cell r="H3384" t="str">
            <v>PSA</v>
          </cell>
          <cell r="I3384" t="str">
            <v>RAZEM</v>
          </cell>
        </row>
        <row r="3385">
          <cell r="A3385" t="str">
            <v>OMS grup</v>
          </cell>
          <cell r="B3385" t="str">
            <v>XX09</v>
          </cell>
          <cell r="C3385" t="str">
            <v>N</v>
          </cell>
          <cell r="D3385">
            <v>4535</v>
          </cell>
          <cell r="E3385" t="str">
            <v>L_UBEZP</v>
          </cell>
          <cell r="F3385" t="str">
            <v>PLAN</v>
          </cell>
          <cell r="G3385" t="str">
            <v>05</v>
          </cell>
          <cell r="H3385" t="str">
            <v>PKK</v>
          </cell>
          <cell r="I3385" t="str">
            <v>RAZEM</v>
          </cell>
        </row>
        <row r="3386">
          <cell r="A3386" t="str">
            <v>OMS grup</v>
          </cell>
          <cell r="B3386" t="str">
            <v>XX09</v>
          </cell>
          <cell r="C3386" t="str">
            <v>N</v>
          </cell>
          <cell r="D3386">
            <v>758</v>
          </cell>
          <cell r="E3386" t="str">
            <v>L_UBEZP</v>
          </cell>
          <cell r="F3386" t="str">
            <v>PLAN</v>
          </cell>
          <cell r="G3386" t="str">
            <v>05</v>
          </cell>
          <cell r="H3386" t="str">
            <v>PSA</v>
          </cell>
          <cell r="I3386" t="str">
            <v>RAZEM</v>
          </cell>
        </row>
        <row r="3387">
          <cell r="A3387" t="str">
            <v>OMS grup</v>
          </cell>
          <cell r="B3387" t="str">
            <v>XX09</v>
          </cell>
          <cell r="C3387" t="str">
            <v>P</v>
          </cell>
          <cell r="D3387">
            <v>11556</v>
          </cell>
          <cell r="E3387" t="str">
            <v>L_UBEZP</v>
          </cell>
          <cell r="F3387" t="str">
            <v>PLAN</v>
          </cell>
          <cell r="G3387" t="str">
            <v>05</v>
          </cell>
          <cell r="H3387" t="str">
            <v>PKK</v>
          </cell>
          <cell r="I3387" t="str">
            <v>RAZEM</v>
          </cell>
        </row>
        <row r="3388">
          <cell r="A3388" t="str">
            <v>OMS grup</v>
          </cell>
          <cell r="B3388" t="str">
            <v>XX09</v>
          </cell>
          <cell r="C3388" t="str">
            <v>P</v>
          </cell>
          <cell r="D3388">
            <v>30</v>
          </cell>
          <cell r="E3388" t="str">
            <v>L_UBEZP</v>
          </cell>
          <cell r="F3388" t="str">
            <v>PLAN</v>
          </cell>
          <cell r="G3388" t="str">
            <v>05</v>
          </cell>
          <cell r="H3388" t="str">
            <v>PSA</v>
          </cell>
          <cell r="I3388" t="str">
            <v>RAZEM</v>
          </cell>
        </row>
        <row r="3389">
          <cell r="A3389" t="str">
            <v>OMS grup</v>
          </cell>
          <cell r="B3389" t="str">
            <v>XX09</v>
          </cell>
          <cell r="C3389" t="str">
            <v>N</v>
          </cell>
          <cell r="D3389">
            <v>5512</v>
          </cell>
          <cell r="E3389" t="str">
            <v>L_UBEZP</v>
          </cell>
          <cell r="F3389" t="str">
            <v>PLAN</v>
          </cell>
          <cell r="G3389" t="str">
            <v>06</v>
          </cell>
          <cell r="H3389" t="str">
            <v>PKK</v>
          </cell>
          <cell r="I3389" t="str">
            <v>RAZEM</v>
          </cell>
        </row>
        <row r="3390">
          <cell r="A3390" t="str">
            <v>OMS grup</v>
          </cell>
          <cell r="B3390" t="str">
            <v>XX09</v>
          </cell>
          <cell r="C3390" t="str">
            <v>N</v>
          </cell>
          <cell r="D3390">
            <v>929</v>
          </cell>
          <cell r="E3390" t="str">
            <v>L_UBEZP</v>
          </cell>
          <cell r="F3390" t="str">
            <v>PLAN</v>
          </cell>
          <cell r="G3390" t="str">
            <v>06</v>
          </cell>
          <cell r="H3390" t="str">
            <v>PSA</v>
          </cell>
          <cell r="I3390" t="str">
            <v>RAZEM</v>
          </cell>
        </row>
        <row r="3391">
          <cell r="A3391" t="str">
            <v>OMS grup</v>
          </cell>
          <cell r="B3391" t="str">
            <v>XX09</v>
          </cell>
          <cell r="C3391" t="str">
            <v>P</v>
          </cell>
          <cell r="D3391">
            <v>11937</v>
          </cell>
          <cell r="E3391" t="str">
            <v>L_UBEZP</v>
          </cell>
          <cell r="F3391" t="str">
            <v>PLAN</v>
          </cell>
          <cell r="G3391" t="str">
            <v>06</v>
          </cell>
          <cell r="H3391" t="str">
            <v>PKK</v>
          </cell>
          <cell r="I3391" t="str">
            <v>RAZEM</v>
          </cell>
        </row>
        <row r="3392">
          <cell r="A3392" t="str">
            <v>OMS grup</v>
          </cell>
          <cell r="B3392" t="str">
            <v>XX09</v>
          </cell>
          <cell r="C3392" t="str">
            <v>P</v>
          </cell>
          <cell r="D3392">
            <v>30</v>
          </cell>
          <cell r="E3392" t="str">
            <v>L_UBEZP</v>
          </cell>
          <cell r="F3392" t="str">
            <v>PLAN</v>
          </cell>
          <cell r="G3392" t="str">
            <v>06</v>
          </cell>
          <cell r="H3392" t="str">
            <v>PSA</v>
          </cell>
          <cell r="I3392" t="str">
            <v>RAZEM</v>
          </cell>
        </row>
        <row r="3393">
          <cell r="A3393" t="str">
            <v>OMS grup</v>
          </cell>
          <cell r="B3393" t="str">
            <v>XX09</v>
          </cell>
          <cell r="C3393" t="str">
            <v>N</v>
          </cell>
          <cell r="D3393">
            <v>6368</v>
          </cell>
          <cell r="E3393" t="str">
            <v>L_UBEZP</v>
          </cell>
          <cell r="F3393" t="str">
            <v>PLAN</v>
          </cell>
          <cell r="G3393" t="str">
            <v>07</v>
          </cell>
          <cell r="H3393" t="str">
            <v>PKK</v>
          </cell>
          <cell r="I3393" t="str">
            <v>RAZEM</v>
          </cell>
        </row>
        <row r="3394">
          <cell r="A3394" t="str">
            <v>OMS grup</v>
          </cell>
          <cell r="B3394" t="str">
            <v>XX09</v>
          </cell>
          <cell r="C3394" t="str">
            <v>N</v>
          </cell>
          <cell r="D3394">
            <v>1084</v>
          </cell>
          <cell r="E3394" t="str">
            <v>L_UBEZP</v>
          </cell>
          <cell r="F3394" t="str">
            <v>PLAN</v>
          </cell>
          <cell r="G3394" t="str">
            <v>07</v>
          </cell>
          <cell r="H3394" t="str">
            <v>PSA</v>
          </cell>
          <cell r="I3394" t="str">
            <v>RAZEM</v>
          </cell>
        </row>
        <row r="3395">
          <cell r="A3395" t="str">
            <v>OMS grup</v>
          </cell>
          <cell r="B3395" t="str">
            <v>XX09</v>
          </cell>
          <cell r="C3395" t="str">
            <v>P</v>
          </cell>
          <cell r="D3395">
            <v>12357</v>
          </cell>
          <cell r="E3395" t="str">
            <v>L_UBEZP</v>
          </cell>
          <cell r="F3395" t="str">
            <v>PLAN</v>
          </cell>
          <cell r="G3395" t="str">
            <v>07</v>
          </cell>
          <cell r="H3395" t="str">
            <v>PKK</v>
          </cell>
          <cell r="I3395" t="str">
            <v>RAZEM</v>
          </cell>
        </row>
        <row r="3396">
          <cell r="A3396" t="str">
            <v>OMS grup</v>
          </cell>
          <cell r="B3396" t="str">
            <v>XX09</v>
          </cell>
          <cell r="C3396" t="str">
            <v>P</v>
          </cell>
          <cell r="D3396">
            <v>29</v>
          </cell>
          <cell r="E3396" t="str">
            <v>L_UBEZP</v>
          </cell>
          <cell r="F3396" t="str">
            <v>PLAN</v>
          </cell>
          <cell r="G3396" t="str">
            <v>07</v>
          </cell>
          <cell r="H3396" t="str">
            <v>PSA</v>
          </cell>
          <cell r="I3396" t="str">
            <v>RAZEM</v>
          </cell>
        </row>
        <row r="3397">
          <cell r="A3397" t="str">
            <v>OMS grup</v>
          </cell>
          <cell r="B3397" t="str">
            <v>XX09</v>
          </cell>
          <cell r="C3397" t="str">
            <v>N</v>
          </cell>
          <cell r="D3397">
            <v>7206</v>
          </cell>
          <cell r="E3397" t="str">
            <v>L_UBEZP</v>
          </cell>
          <cell r="F3397" t="str">
            <v>PLAN</v>
          </cell>
          <cell r="G3397" t="str">
            <v>08</v>
          </cell>
          <cell r="H3397" t="str">
            <v>PKK</v>
          </cell>
          <cell r="I3397" t="str">
            <v>RAZEM</v>
          </cell>
        </row>
        <row r="3398">
          <cell r="A3398" t="str">
            <v>OMS grup</v>
          </cell>
          <cell r="B3398" t="str">
            <v>XX09</v>
          </cell>
          <cell r="C3398" t="str">
            <v>N</v>
          </cell>
          <cell r="D3398">
            <v>1237</v>
          </cell>
          <cell r="E3398" t="str">
            <v>L_UBEZP</v>
          </cell>
          <cell r="F3398" t="str">
            <v>PLAN</v>
          </cell>
          <cell r="G3398" t="str">
            <v>08</v>
          </cell>
          <cell r="H3398" t="str">
            <v>PSA</v>
          </cell>
          <cell r="I3398" t="str">
            <v>RAZEM</v>
          </cell>
        </row>
        <row r="3399">
          <cell r="A3399" t="str">
            <v>OMS grup</v>
          </cell>
          <cell r="B3399" t="str">
            <v>XX09</v>
          </cell>
          <cell r="C3399" t="str">
            <v>P</v>
          </cell>
          <cell r="D3399">
            <v>12773</v>
          </cell>
          <cell r="E3399" t="str">
            <v>L_UBEZP</v>
          </cell>
          <cell r="F3399" t="str">
            <v>PLAN</v>
          </cell>
          <cell r="G3399" t="str">
            <v>08</v>
          </cell>
          <cell r="H3399" t="str">
            <v>PKK</v>
          </cell>
          <cell r="I3399" t="str">
            <v>RAZEM</v>
          </cell>
        </row>
        <row r="3400">
          <cell r="A3400" t="str">
            <v>OMS grup</v>
          </cell>
          <cell r="B3400" t="str">
            <v>XX09</v>
          </cell>
          <cell r="C3400" t="str">
            <v>P</v>
          </cell>
          <cell r="D3400">
            <v>29</v>
          </cell>
          <cell r="E3400" t="str">
            <v>L_UBEZP</v>
          </cell>
          <cell r="F3400" t="str">
            <v>PLAN</v>
          </cell>
          <cell r="G3400" t="str">
            <v>08</v>
          </cell>
          <cell r="H3400" t="str">
            <v>PSA</v>
          </cell>
          <cell r="I3400" t="str">
            <v>RAZEM</v>
          </cell>
        </row>
        <row r="3401">
          <cell r="A3401" t="str">
            <v>OMS grup</v>
          </cell>
          <cell r="B3401" t="str">
            <v>XX09</v>
          </cell>
          <cell r="C3401" t="str">
            <v>N</v>
          </cell>
          <cell r="D3401">
            <v>8140</v>
          </cell>
          <cell r="E3401" t="str">
            <v>L_UBEZP</v>
          </cell>
          <cell r="F3401" t="str">
            <v>PLAN</v>
          </cell>
          <cell r="G3401" t="str">
            <v>09</v>
          </cell>
          <cell r="H3401" t="str">
            <v>PKK</v>
          </cell>
          <cell r="I3401" t="str">
            <v>RAZEM</v>
          </cell>
        </row>
        <row r="3402">
          <cell r="A3402" t="str">
            <v>OMS grup</v>
          </cell>
          <cell r="B3402" t="str">
            <v>XX09</v>
          </cell>
          <cell r="C3402" t="str">
            <v>N</v>
          </cell>
          <cell r="D3402">
            <v>1412</v>
          </cell>
          <cell r="E3402" t="str">
            <v>L_UBEZP</v>
          </cell>
          <cell r="F3402" t="str">
            <v>PLAN</v>
          </cell>
          <cell r="G3402" t="str">
            <v>09</v>
          </cell>
          <cell r="H3402" t="str">
            <v>PSA</v>
          </cell>
          <cell r="I3402" t="str">
            <v>RAZEM</v>
          </cell>
        </row>
        <row r="3403">
          <cell r="A3403" t="str">
            <v>OMS grup</v>
          </cell>
          <cell r="B3403" t="str">
            <v>XX09</v>
          </cell>
          <cell r="C3403" t="str">
            <v>P</v>
          </cell>
          <cell r="D3403">
            <v>13130</v>
          </cell>
          <cell r="E3403" t="str">
            <v>L_UBEZP</v>
          </cell>
          <cell r="F3403" t="str">
            <v>PLAN</v>
          </cell>
          <cell r="G3403" t="str">
            <v>09</v>
          </cell>
          <cell r="H3403" t="str">
            <v>PKK</v>
          </cell>
          <cell r="I3403" t="str">
            <v>RAZEM</v>
          </cell>
        </row>
        <row r="3404">
          <cell r="A3404" t="str">
            <v>OMS grup</v>
          </cell>
          <cell r="B3404" t="str">
            <v>XX09</v>
          </cell>
          <cell r="C3404" t="str">
            <v>P</v>
          </cell>
          <cell r="D3404">
            <v>29</v>
          </cell>
          <cell r="E3404" t="str">
            <v>L_UBEZP</v>
          </cell>
          <cell r="F3404" t="str">
            <v>PLAN</v>
          </cell>
          <cell r="G3404" t="str">
            <v>09</v>
          </cell>
          <cell r="H3404" t="str">
            <v>PSA</v>
          </cell>
          <cell r="I3404" t="str">
            <v>RAZEM</v>
          </cell>
        </row>
        <row r="3405">
          <cell r="A3405" t="str">
            <v>OMS grup</v>
          </cell>
          <cell r="B3405" t="str">
            <v>XX09</v>
          </cell>
          <cell r="C3405" t="str">
            <v>N</v>
          </cell>
          <cell r="D3405">
            <v>9088</v>
          </cell>
          <cell r="E3405" t="str">
            <v>L_UBEZP</v>
          </cell>
          <cell r="F3405" t="str">
            <v>PLAN</v>
          </cell>
          <cell r="G3405" t="str">
            <v>10</v>
          </cell>
          <cell r="H3405" t="str">
            <v>PKK</v>
          </cell>
          <cell r="I3405" t="str">
            <v>RAZEM</v>
          </cell>
        </row>
        <row r="3406">
          <cell r="A3406" t="str">
            <v>OMS grup</v>
          </cell>
          <cell r="B3406" t="str">
            <v>XX09</v>
          </cell>
          <cell r="C3406" t="str">
            <v>N</v>
          </cell>
          <cell r="D3406">
            <v>1584</v>
          </cell>
          <cell r="E3406" t="str">
            <v>L_UBEZP</v>
          </cell>
          <cell r="F3406" t="str">
            <v>PLAN</v>
          </cell>
          <cell r="G3406" t="str">
            <v>10</v>
          </cell>
          <cell r="H3406" t="str">
            <v>PSA</v>
          </cell>
          <cell r="I3406" t="str">
            <v>RAZEM</v>
          </cell>
        </row>
        <row r="3407">
          <cell r="A3407" t="str">
            <v>OMS grup</v>
          </cell>
          <cell r="B3407" t="str">
            <v>XX09</v>
          </cell>
          <cell r="C3407" t="str">
            <v>P</v>
          </cell>
          <cell r="D3407">
            <v>13537</v>
          </cell>
          <cell r="E3407" t="str">
            <v>L_UBEZP</v>
          </cell>
          <cell r="F3407" t="str">
            <v>PLAN</v>
          </cell>
          <cell r="G3407" t="str">
            <v>10</v>
          </cell>
          <cell r="H3407" t="str">
            <v>PKK</v>
          </cell>
          <cell r="I3407" t="str">
            <v>RAZEM</v>
          </cell>
        </row>
        <row r="3408">
          <cell r="A3408" t="str">
            <v>OMS grup</v>
          </cell>
          <cell r="B3408" t="str">
            <v>XX09</v>
          </cell>
          <cell r="C3408" t="str">
            <v>P</v>
          </cell>
          <cell r="D3408">
            <v>29</v>
          </cell>
          <cell r="E3408" t="str">
            <v>L_UBEZP</v>
          </cell>
          <cell r="F3408" t="str">
            <v>PLAN</v>
          </cell>
          <cell r="G3408" t="str">
            <v>10</v>
          </cell>
          <cell r="H3408" t="str">
            <v>PSA</v>
          </cell>
          <cell r="I3408" t="str">
            <v>RAZEM</v>
          </cell>
        </row>
        <row r="3409">
          <cell r="A3409" t="str">
            <v>OMS grup</v>
          </cell>
          <cell r="B3409" t="str">
            <v>XX09</v>
          </cell>
          <cell r="C3409" t="str">
            <v>N</v>
          </cell>
          <cell r="D3409">
            <v>10089</v>
          </cell>
          <cell r="E3409" t="str">
            <v>L_UBEZP</v>
          </cell>
          <cell r="F3409" t="str">
            <v>PLAN</v>
          </cell>
          <cell r="G3409" t="str">
            <v>11</v>
          </cell>
          <cell r="H3409" t="str">
            <v>PKK</v>
          </cell>
          <cell r="I3409" t="str">
            <v>RAZEM</v>
          </cell>
        </row>
        <row r="3410">
          <cell r="A3410" t="str">
            <v>OMS grup</v>
          </cell>
          <cell r="B3410" t="str">
            <v>XX09</v>
          </cell>
          <cell r="C3410" t="str">
            <v>N</v>
          </cell>
          <cell r="D3410">
            <v>1746</v>
          </cell>
          <cell r="E3410" t="str">
            <v>L_UBEZP</v>
          </cell>
          <cell r="F3410" t="str">
            <v>PLAN</v>
          </cell>
          <cell r="G3410" t="str">
            <v>11</v>
          </cell>
          <cell r="H3410" t="str">
            <v>PSA</v>
          </cell>
          <cell r="I3410" t="str">
            <v>RAZEM</v>
          </cell>
        </row>
        <row r="3411">
          <cell r="A3411" t="str">
            <v>OMS grup</v>
          </cell>
          <cell r="B3411" t="str">
            <v>XX09</v>
          </cell>
          <cell r="C3411" t="str">
            <v>P</v>
          </cell>
          <cell r="D3411">
            <v>13933</v>
          </cell>
          <cell r="E3411" t="str">
            <v>L_UBEZP</v>
          </cell>
          <cell r="F3411" t="str">
            <v>PLAN</v>
          </cell>
          <cell r="G3411" t="str">
            <v>11</v>
          </cell>
          <cell r="H3411" t="str">
            <v>PKK</v>
          </cell>
          <cell r="I3411" t="str">
            <v>RAZEM</v>
          </cell>
        </row>
        <row r="3412">
          <cell r="A3412" t="str">
            <v>OMS grup</v>
          </cell>
          <cell r="B3412" t="str">
            <v>XX09</v>
          </cell>
          <cell r="C3412" t="str">
            <v>P</v>
          </cell>
          <cell r="D3412">
            <v>29</v>
          </cell>
          <cell r="E3412" t="str">
            <v>L_UBEZP</v>
          </cell>
          <cell r="F3412" t="str">
            <v>PLAN</v>
          </cell>
          <cell r="G3412" t="str">
            <v>11</v>
          </cell>
          <cell r="H3412" t="str">
            <v>PSA</v>
          </cell>
          <cell r="I3412" t="str">
            <v>RAZEM</v>
          </cell>
        </row>
        <row r="3413">
          <cell r="A3413" t="str">
            <v>OMS grup</v>
          </cell>
          <cell r="B3413" t="str">
            <v>XX09</v>
          </cell>
          <cell r="C3413" t="str">
            <v>N</v>
          </cell>
          <cell r="D3413">
            <v>11229</v>
          </cell>
          <cell r="E3413" t="str">
            <v>L_UBEZP</v>
          </cell>
          <cell r="F3413" t="str">
            <v>PLAN</v>
          </cell>
          <cell r="G3413" t="str">
            <v>12</v>
          </cell>
          <cell r="H3413" t="str">
            <v>PKK</v>
          </cell>
          <cell r="I3413" t="str">
            <v>RAZEM</v>
          </cell>
        </row>
        <row r="3414">
          <cell r="A3414" t="str">
            <v>OMS grup</v>
          </cell>
          <cell r="B3414" t="str">
            <v>XX09</v>
          </cell>
          <cell r="C3414" t="str">
            <v>N</v>
          </cell>
          <cell r="D3414">
            <v>1910</v>
          </cell>
          <cell r="E3414" t="str">
            <v>L_UBEZP</v>
          </cell>
          <cell r="F3414" t="str">
            <v>PLAN</v>
          </cell>
          <cell r="G3414" t="str">
            <v>12</v>
          </cell>
          <cell r="H3414" t="str">
            <v>PSA</v>
          </cell>
          <cell r="I3414" t="str">
            <v>RAZEM</v>
          </cell>
        </row>
        <row r="3415">
          <cell r="A3415" t="str">
            <v>OMS grup</v>
          </cell>
          <cell r="B3415" t="str">
            <v>XX09</v>
          </cell>
          <cell r="C3415" t="str">
            <v>P</v>
          </cell>
          <cell r="D3415">
            <v>14333</v>
          </cell>
          <cell r="E3415" t="str">
            <v>L_UBEZP</v>
          </cell>
          <cell r="F3415" t="str">
            <v>PLAN</v>
          </cell>
          <cell r="G3415" t="str">
            <v>12</v>
          </cell>
          <cell r="H3415" t="str">
            <v>PKK</v>
          </cell>
          <cell r="I3415" t="str">
            <v>RAZEM</v>
          </cell>
        </row>
        <row r="3416">
          <cell r="A3416" t="str">
            <v>OMS grup</v>
          </cell>
          <cell r="B3416" t="str">
            <v>XX09</v>
          </cell>
          <cell r="C3416" t="str">
            <v>P</v>
          </cell>
          <cell r="D3416">
            <v>29</v>
          </cell>
          <cell r="E3416" t="str">
            <v>L_UBEZP</v>
          </cell>
          <cell r="F3416" t="str">
            <v>PLAN</v>
          </cell>
          <cell r="G3416" t="str">
            <v>12</v>
          </cell>
          <cell r="H3416" t="str">
            <v>PSA</v>
          </cell>
          <cell r="I3416" t="str">
            <v>RAZEM</v>
          </cell>
        </row>
        <row r="3417">
          <cell r="A3417" t="str">
            <v>OMS grup</v>
          </cell>
          <cell r="B3417" t="str">
            <v>XX09</v>
          </cell>
          <cell r="C3417" t="str">
            <v>N</v>
          </cell>
          <cell r="D3417">
            <v>686</v>
          </cell>
          <cell r="E3417" t="str">
            <v>L_UBEZP</v>
          </cell>
          <cell r="F3417" t="str">
            <v>PROGNOZA</v>
          </cell>
          <cell r="G3417" t="str">
            <v>10</v>
          </cell>
          <cell r="H3417" t="str">
            <v>PKK</v>
          </cell>
          <cell r="I3417" t="str">
            <v>RAZEM</v>
          </cell>
        </row>
        <row r="3418">
          <cell r="A3418" t="str">
            <v>OMS grup</v>
          </cell>
          <cell r="B3418" t="str">
            <v>XX09</v>
          </cell>
          <cell r="C3418" t="str">
            <v>N</v>
          </cell>
          <cell r="D3418">
            <v>8</v>
          </cell>
          <cell r="E3418" t="str">
            <v>L_UBEZP</v>
          </cell>
          <cell r="F3418" t="str">
            <v>PROGNOZA</v>
          </cell>
          <cell r="G3418" t="str">
            <v>10</v>
          </cell>
          <cell r="H3418" t="str">
            <v>PSA</v>
          </cell>
          <cell r="I3418" t="str">
            <v>RAZEM</v>
          </cell>
        </row>
        <row r="3419">
          <cell r="A3419" t="str">
            <v>OMS grup</v>
          </cell>
          <cell r="B3419" t="str">
            <v>XX09</v>
          </cell>
          <cell r="C3419" t="str">
            <v>P</v>
          </cell>
          <cell r="D3419">
            <v>8849</v>
          </cell>
          <cell r="E3419" t="str">
            <v>L_UBEZP</v>
          </cell>
          <cell r="F3419" t="str">
            <v>PROGNOZA</v>
          </cell>
          <cell r="G3419" t="str">
            <v>10</v>
          </cell>
          <cell r="H3419" t="str">
            <v>PKK</v>
          </cell>
          <cell r="I3419" t="str">
            <v>RAZEM</v>
          </cell>
        </row>
        <row r="3420">
          <cell r="A3420" t="str">
            <v>OMS grup</v>
          </cell>
          <cell r="B3420" t="str">
            <v>XX09</v>
          </cell>
          <cell r="C3420" t="str">
            <v>P</v>
          </cell>
          <cell r="D3420">
            <v>27</v>
          </cell>
          <cell r="E3420" t="str">
            <v>L_UBEZP</v>
          </cell>
          <cell r="F3420" t="str">
            <v>PROGNOZA</v>
          </cell>
          <cell r="G3420" t="str">
            <v>10</v>
          </cell>
          <cell r="H3420" t="str">
            <v>PSA</v>
          </cell>
          <cell r="I3420" t="str">
            <v>RAZEM</v>
          </cell>
        </row>
        <row r="3421">
          <cell r="A3421" t="str">
            <v>OMS grup</v>
          </cell>
          <cell r="B3421" t="str">
            <v>XX09</v>
          </cell>
          <cell r="C3421" t="str">
            <v>N</v>
          </cell>
          <cell r="D3421">
            <v>706</v>
          </cell>
          <cell r="E3421" t="str">
            <v>L_UBEZP</v>
          </cell>
          <cell r="F3421" t="str">
            <v>PROGNOZA</v>
          </cell>
          <cell r="G3421" t="str">
            <v>11</v>
          </cell>
          <cell r="H3421" t="str">
            <v>PKK</v>
          </cell>
          <cell r="I3421" t="str">
            <v>RAZEM</v>
          </cell>
        </row>
        <row r="3422">
          <cell r="A3422" t="str">
            <v>OMS grup</v>
          </cell>
          <cell r="B3422" t="str">
            <v>XX09</v>
          </cell>
          <cell r="C3422" t="str">
            <v>N</v>
          </cell>
          <cell r="D3422">
            <v>36</v>
          </cell>
          <cell r="E3422" t="str">
            <v>L_UBEZP</v>
          </cell>
          <cell r="F3422" t="str">
            <v>PROGNOZA</v>
          </cell>
          <cell r="G3422" t="str">
            <v>11</v>
          </cell>
          <cell r="H3422" t="str">
            <v>PSA</v>
          </cell>
          <cell r="I3422" t="str">
            <v>RAZEM</v>
          </cell>
        </row>
        <row r="3423">
          <cell r="A3423" t="str">
            <v>OMS grup</v>
          </cell>
          <cell r="B3423" t="str">
            <v>XX09</v>
          </cell>
          <cell r="C3423" t="str">
            <v>P</v>
          </cell>
          <cell r="D3423">
            <v>8833</v>
          </cell>
          <cell r="E3423" t="str">
            <v>L_UBEZP</v>
          </cell>
          <cell r="F3423" t="str">
            <v>PROGNOZA</v>
          </cell>
          <cell r="G3423" t="str">
            <v>11</v>
          </cell>
          <cell r="H3423" t="str">
            <v>PKK</v>
          </cell>
          <cell r="I3423" t="str">
            <v>RAZEM</v>
          </cell>
        </row>
        <row r="3424">
          <cell r="A3424" t="str">
            <v>OMS grup</v>
          </cell>
          <cell r="B3424" t="str">
            <v>XX09</v>
          </cell>
          <cell r="C3424" t="str">
            <v>P</v>
          </cell>
          <cell r="D3424">
            <v>27</v>
          </cell>
          <cell r="E3424" t="str">
            <v>L_UBEZP</v>
          </cell>
          <cell r="F3424" t="str">
            <v>PROGNOZA</v>
          </cell>
          <cell r="G3424" t="str">
            <v>11</v>
          </cell>
          <cell r="H3424" t="str">
            <v>PSA</v>
          </cell>
          <cell r="I3424" t="str">
            <v>RAZEM</v>
          </cell>
        </row>
        <row r="3425">
          <cell r="A3425" t="str">
            <v>OMS grup</v>
          </cell>
          <cell r="B3425" t="str">
            <v>XX09</v>
          </cell>
          <cell r="C3425" t="str">
            <v>N</v>
          </cell>
          <cell r="D3425">
            <v>730</v>
          </cell>
          <cell r="E3425" t="str">
            <v>L_UBEZP</v>
          </cell>
          <cell r="F3425" t="str">
            <v>PROGNOZA</v>
          </cell>
          <cell r="G3425" t="str">
            <v>12</v>
          </cell>
          <cell r="H3425" t="str">
            <v>PKK</v>
          </cell>
          <cell r="I3425" t="str">
            <v>RAZEM</v>
          </cell>
        </row>
        <row r="3426">
          <cell r="A3426" t="str">
            <v>OMS grup</v>
          </cell>
          <cell r="B3426" t="str">
            <v>XX09</v>
          </cell>
          <cell r="C3426" t="str">
            <v>N</v>
          </cell>
          <cell r="D3426">
            <v>52</v>
          </cell>
          <cell r="E3426" t="str">
            <v>L_UBEZP</v>
          </cell>
          <cell r="F3426" t="str">
            <v>PROGNOZA</v>
          </cell>
          <cell r="G3426" t="str">
            <v>12</v>
          </cell>
          <cell r="H3426" t="str">
            <v>PSA</v>
          </cell>
          <cell r="I3426" t="str">
            <v>RAZEM</v>
          </cell>
        </row>
        <row r="3427">
          <cell r="A3427" t="str">
            <v>OMS grup</v>
          </cell>
          <cell r="B3427" t="str">
            <v>XX09</v>
          </cell>
          <cell r="C3427" t="str">
            <v>P</v>
          </cell>
          <cell r="D3427">
            <v>8874</v>
          </cell>
          <cell r="E3427" t="str">
            <v>L_UBEZP</v>
          </cell>
          <cell r="F3427" t="str">
            <v>PROGNOZA</v>
          </cell>
          <cell r="G3427" t="str">
            <v>12</v>
          </cell>
          <cell r="H3427" t="str">
            <v>PKK</v>
          </cell>
          <cell r="I3427" t="str">
            <v>RAZEM</v>
          </cell>
        </row>
        <row r="3428">
          <cell r="A3428" t="str">
            <v>OMS grup</v>
          </cell>
          <cell r="B3428" t="str">
            <v>XX09</v>
          </cell>
          <cell r="C3428" t="str">
            <v>P</v>
          </cell>
          <cell r="D3428">
            <v>27</v>
          </cell>
          <cell r="E3428" t="str">
            <v>L_UBEZP</v>
          </cell>
          <cell r="F3428" t="str">
            <v>PROGNOZA</v>
          </cell>
          <cell r="G3428" t="str">
            <v>12</v>
          </cell>
          <cell r="H3428" t="str">
            <v>PSA</v>
          </cell>
          <cell r="I3428" t="str">
            <v>RAZEM</v>
          </cell>
        </row>
        <row r="3429">
          <cell r="A3429" t="str">
            <v>OMS grup</v>
          </cell>
          <cell r="B3429" t="str">
            <v>XX09</v>
          </cell>
          <cell r="C3429" t="str">
            <v>P</v>
          </cell>
          <cell r="D3429">
            <v>321</v>
          </cell>
          <cell r="E3429" t="str">
            <v>L_UBEZP</v>
          </cell>
          <cell r="F3429" t="str">
            <v>WYK_POP</v>
          </cell>
          <cell r="G3429" t="str">
            <v>01</v>
          </cell>
          <cell r="H3429" t="str">
            <v>PKK</v>
          </cell>
          <cell r="I3429" t="str">
            <v>RAZEM</v>
          </cell>
        </row>
        <row r="3430">
          <cell r="A3430" t="str">
            <v>OMS grup</v>
          </cell>
          <cell r="B3430" t="str">
            <v>XX09</v>
          </cell>
          <cell r="C3430" t="str">
            <v>P</v>
          </cell>
          <cell r="D3430">
            <v>5</v>
          </cell>
          <cell r="E3430" t="str">
            <v>L_UBEZP</v>
          </cell>
          <cell r="F3430" t="str">
            <v>WYK_POP</v>
          </cell>
          <cell r="G3430" t="str">
            <v>01</v>
          </cell>
          <cell r="H3430" t="str">
            <v>PSA</v>
          </cell>
          <cell r="I3430" t="str">
            <v>RAZEM</v>
          </cell>
        </row>
        <row r="3431">
          <cell r="A3431" t="str">
            <v>OMS grup</v>
          </cell>
          <cell r="B3431" t="str">
            <v>XX09</v>
          </cell>
          <cell r="C3431" t="str">
            <v>P</v>
          </cell>
          <cell r="D3431">
            <v>390</v>
          </cell>
          <cell r="E3431" t="str">
            <v>L_UBEZP</v>
          </cell>
          <cell r="F3431" t="str">
            <v>WYK_POP</v>
          </cell>
          <cell r="G3431" t="str">
            <v>02</v>
          </cell>
          <cell r="H3431" t="str">
            <v>PKK</v>
          </cell>
          <cell r="I3431" t="str">
            <v>RAZEM</v>
          </cell>
        </row>
        <row r="3432">
          <cell r="A3432" t="str">
            <v>OMS grup</v>
          </cell>
          <cell r="B3432" t="str">
            <v>XX09</v>
          </cell>
          <cell r="C3432" t="str">
            <v>P</v>
          </cell>
          <cell r="D3432">
            <v>15</v>
          </cell>
          <cell r="E3432" t="str">
            <v>L_UBEZP</v>
          </cell>
          <cell r="F3432" t="str">
            <v>WYK_POP</v>
          </cell>
          <cell r="G3432" t="str">
            <v>02</v>
          </cell>
          <cell r="H3432" t="str">
            <v>PSA</v>
          </cell>
          <cell r="I3432" t="str">
            <v>RAZEM</v>
          </cell>
        </row>
        <row r="3433">
          <cell r="A3433" t="str">
            <v>OMS grup</v>
          </cell>
          <cell r="B3433" t="str">
            <v>XX09</v>
          </cell>
          <cell r="D3433">
            <v>98</v>
          </cell>
          <cell r="E3433" t="str">
            <v>L_UBEZP</v>
          </cell>
          <cell r="F3433" t="str">
            <v>WYK_POP</v>
          </cell>
          <cell r="G3433" t="str">
            <v>03</v>
          </cell>
          <cell r="H3433" t="str">
            <v>PKK</v>
          </cell>
          <cell r="I3433" t="str">
            <v>RAZEM</v>
          </cell>
        </row>
        <row r="3434">
          <cell r="A3434" t="str">
            <v>OMS grup</v>
          </cell>
          <cell r="B3434" t="str">
            <v>XX09</v>
          </cell>
          <cell r="D3434">
            <v>10</v>
          </cell>
          <cell r="E3434" t="str">
            <v>L_UBEZP</v>
          </cell>
          <cell r="F3434" t="str">
            <v>WYK_POP</v>
          </cell>
          <cell r="G3434" t="str">
            <v>03</v>
          </cell>
          <cell r="H3434" t="str">
            <v>PSA</v>
          </cell>
          <cell r="I3434" t="str">
            <v>RAZEM</v>
          </cell>
        </row>
        <row r="3435">
          <cell r="A3435" t="str">
            <v>OMS grup</v>
          </cell>
          <cell r="B3435" t="str">
            <v>XX09</v>
          </cell>
          <cell r="C3435" t="str">
            <v>N</v>
          </cell>
          <cell r="D3435">
            <v>108</v>
          </cell>
          <cell r="E3435" t="str">
            <v>L_UBEZP</v>
          </cell>
          <cell r="F3435" t="str">
            <v>WYK_POP</v>
          </cell>
          <cell r="G3435" t="str">
            <v>03</v>
          </cell>
          <cell r="H3435" t="str">
            <v>PKK</v>
          </cell>
          <cell r="I3435" t="str">
            <v>RAZEM</v>
          </cell>
        </row>
        <row r="3436">
          <cell r="A3436" t="str">
            <v>OMS grup</v>
          </cell>
          <cell r="B3436" t="str">
            <v>XX09</v>
          </cell>
          <cell r="C3436" t="str">
            <v>P</v>
          </cell>
          <cell r="D3436">
            <v>1553</v>
          </cell>
          <cell r="E3436" t="str">
            <v>L_UBEZP</v>
          </cell>
          <cell r="F3436" t="str">
            <v>WYK_POP</v>
          </cell>
          <cell r="G3436" t="str">
            <v>03</v>
          </cell>
          <cell r="H3436" t="str">
            <v>PKK</v>
          </cell>
          <cell r="I3436" t="str">
            <v>RAZEM</v>
          </cell>
        </row>
        <row r="3437">
          <cell r="A3437" t="str">
            <v>OMS grup</v>
          </cell>
          <cell r="B3437" t="str">
            <v>XX09</v>
          </cell>
          <cell r="C3437" t="str">
            <v>P</v>
          </cell>
          <cell r="D3437">
            <v>22</v>
          </cell>
          <cell r="E3437" t="str">
            <v>L_UBEZP</v>
          </cell>
          <cell r="F3437" t="str">
            <v>WYK_POP</v>
          </cell>
          <cell r="G3437" t="str">
            <v>03</v>
          </cell>
          <cell r="H3437" t="str">
            <v>PSA</v>
          </cell>
          <cell r="I3437" t="str">
            <v>RAZEM</v>
          </cell>
        </row>
        <row r="3438">
          <cell r="A3438" t="str">
            <v>OMS grup</v>
          </cell>
          <cell r="B3438" t="str">
            <v>XX09</v>
          </cell>
          <cell r="D3438">
            <v>221</v>
          </cell>
          <cell r="E3438" t="str">
            <v>L_UBEZP</v>
          </cell>
          <cell r="F3438" t="str">
            <v>WYK_POP</v>
          </cell>
          <cell r="G3438" t="str">
            <v>04</v>
          </cell>
          <cell r="H3438" t="str">
            <v>PKK</v>
          </cell>
          <cell r="I3438" t="str">
            <v>RAZEM</v>
          </cell>
        </row>
        <row r="3439">
          <cell r="A3439" t="str">
            <v>OMS grup</v>
          </cell>
          <cell r="B3439" t="str">
            <v>XX09</v>
          </cell>
          <cell r="D3439">
            <v>23</v>
          </cell>
          <cell r="E3439" t="str">
            <v>L_UBEZP</v>
          </cell>
          <cell r="F3439" t="str">
            <v>WYK_POP</v>
          </cell>
          <cell r="G3439" t="str">
            <v>04</v>
          </cell>
          <cell r="H3439" t="str">
            <v>PSA</v>
          </cell>
          <cell r="I3439" t="str">
            <v>RAZEM</v>
          </cell>
        </row>
        <row r="3440">
          <cell r="A3440" t="str">
            <v>OMS grup</v>
          </cell>
          <cell r="B3440" t="str">
            <v>XX09</v>
          </cell>
          <cell r="C3440" t="str">
            <v>N</v>
          </cell>
          <cell r="D3440">
            <v>230</v>
          </cell>
          <cell r="E3440" t="str">
            <v>L_UBEZP</v>
          </cell>
          <cell r="F3440" t="str">
            <v>WYK_POP</v>
          </cell>
          <cell r="G3440" t="str">
            <v>04</v>
          </cell>
          <cell r="H3440" t="str">
            <v>PKK</v>
          </cell>
          <cell r="I3440" t="str">
            <v>RAZEM</v>
          </cell>
        </row>
        <row r="3441">
          <cell r="A3441" t="str">
            <v>OMS grup</v>
          </cell>
          <cell r="B3441" t="str">
            <v>XX09</v>
          </cell>
          <cell r="C3441" t="str">
            <v>N</v>
          </cell>
          <cell r="D3441">
            <v>14</v>
          </cell>
          <cell r="E3441" t="str">
            <v>L_UBEZP</v>
          </cell>
          <cell r="F3441" t="str">
            <v>WYK_POP</v>
          </cell>
          <cell r="G3441" t="str">
            <v>04</v>
          </cell>
          <cell r="H3441" t="str">
            <v>PSA</v>
          </cell>
          <cell r="I3441" t="str">
            <v>RAZEM</v>
          </cell>
        </row>
        <row r="3442">
          <cell r="A3442" t="str">
            <v>OMS grup</v>
          </cell>
          <cell r="B3442" t="str">
            <v>XX09</v>
          </cell>
          <cell r="C3442" t="str">
            <v>P</v>
          </cell>
          <cell r="D3442">
            <v>2936</v>
          </cell>
          <cell r="E3442" t="str">
            <v>L_UBEZP</v>
          </cell>
          <cell r="F3442" t="str">
            <v>WYK_POP</v>
          </cell>
          <cell r="G3442" t="str">
            <v>04</v>
          </cell>
          <cell r="H3442" t="str">
            <v>PKK</v>
          </cell>
          <cell r="I3442" t="str">
            <v>RAZEM</v>
          </cell>
        </row>
        <row r="3443">
          <cell r="A3443" t="str">
            <v>OMS grup</v>
          </cell>
          <cell r="B3443" t="str">
            <v>XX09</v>
          </cell>
          <cell r="C3443" t="str">
            <v>P</v>
          </cell>
          <cell r="D3443">
            <v>22</v>
          </cell>
          <cell r="E3443" t="str">
            <v>L_UBEZP</v>
          </cell>
          <cell r="F3443" t="str">
            <v>WYK_POP</v>
          </cell>
          <cell r="G3443" t="str">
            <v>04</v>
          </cell>
          <cell r="H3443" t="str">
            <v>PSA</v>
          </cell>
          <cell r="I3443" t="str">
            <v>RAZEM</v>
          </cell>
        </row>
        <row r="3444">
          <cell r="A3444" t="str">
            <v>OMS grup</v>
          </cell>
          <cell r="B3444" t="str">
            <v>XX09</v>
          </cell>
          <cell r="D3444">
            <v>294</v>
          </cell>
          <cell r="E3444" t="str">
            <v>L_UBEZP</v>
          </cell>
          <cell r="F3444" t="str">
            <v>WYK_POP</v>
          </cell>
          <cell r="G3444" t="str">
            <v>05</v>
          </cell>
          <cell r="H3444" t="str">
            <v>PKK</v>
          </cell>
          <cell r="I3444" t="str">
            <v>RAZEM</v>
          </cell>
        </row>
        <row r="3445">
          <cell r="A3445" t="str">
            <v>OMS grup</v>
          </cell>
          <cell r="B3445" t="str">
            <v>XX09</v>
          </cell>
          <cell r="D3445">
            <v>32</v>
          </cell>
          <cell r="E3445" t="str">
            <v>L_UBEZP</v>
          </cell>
          <cell r="F3445" t="str">
            <v>WYK_POP</v>
          </cell>
          <cell r="G3445" t="str">
            <v>05</v>
          </cell>
          <cell r="H3445" t="str">
            <v>PSA</v>
          </cell>
          <cell r="I3445" t="str">
            <v>RAZEM</v>
          </cell>
        </row>
        <row r="3446">
          <cell r="A3446" t="str">
            <v>OMS grup</v>
          </cell>
          <cell r="B3446" t="str">
            <v>XX09</v>
          </cell>
          <cell r="C3446" t="str">
            <v>N</v>
          </cell>
          <cell r="D3446">
            <v>309</v>
          </cell>
          <cell r="E3446" t="str">
            <v>L_UBEZP</v>
          </cell>
          <cell r="F3446" t="str">
            <v>WYK_POP</v>
          </cell>
          <cell r="G3446" t="str">
            <v>05</v>
          </cell>
          <cell r="H3446" t="str">
            <v>PKK</v>
          </cell>
          <cell r="I3446" t="str">
            <v>RAZEM</v>
          </cell>
        </row>
        <row r="3447">
          <cell r="A3447" t="str">
            <v>OMS grup</v>
          </cell>
          <cell r="B3447" t="str">
            <v>XX09</v>
          </cell>
          <cell r="C3447" t="str">
            <v>N</v>
          </cell>
          <cell r="D3447">
            <v>17</v>
          </cell>
          <cell r="E3447" t="str">
            <v>L_UBEZP</v>
          </cell>
          <cell r="F3447" t="str">
            <v>WYK_POP</v>
          </cell>
          <cell r="G3447" t="str">
            <v>05</v>
          </cell>
          <cell r="H3447" t="str">
            <v>PSA</v>
          </cell>
          <cell r="I3447" t="str">
            <v>RAZEM</v>
          </cell>
        </row>
        <row r="3448">
          <cell r="A3448" t="str">
            <v>OMS grup</v>
          </cell>
          <cell r="B3448" t="str">
            <v>XX09</v>
          </cell>
          <cell r="C3448" t="str">
            <v>P</v>
          </cell>
          <cell r="D3448">
            <v>3961</v>
          </cell>
          <cell r="E3448" t="str">
            <v>L_UBEZP</v>
          </cell>
          <cell r="F3448" t="str">
            <v>WYK_POP</v>
          </cell>
          <cell r="G3448" t="str">
            <v>05</v>
          </cell>
          <cell r="H3448" t="str">
            <v>PKK</v>
          </cell>
          <cell r="I3448" t="str">
            <v>RAZEM</v>
          </cell>
        </row>
        <row r="3449">
          <cell r="A3449" t="str">
            <v>OMS grup</v>
          </cell>
          <cell r="B3449" t="str">
            <v>XX09</v>
          </cell>
          <cell r="C3449" t="str">
            <v>P</v>
          </cell>
          <cell r="D3449">
            <v>22</v>
          </cell>
          <cell r="E3449" t="str">
            <v>L_UBEZP</v>
          </cell>
          <cell r="F3449" t="str">
            <v>WYK_POP</v>
          </cell>
          <cell r="G3449" t="str">
            <v>05</v>
          </cell>
          <cell r="H3449" t="str">
            <v>PSA</v>
          </cell>
          <cell r="I3449" t="str">
            <v>RAZEM</v>
          </cell>
        </row>
        <row r="3450">
          <cell r="A3450" t="str">
            <v>OMS grup</v>
          </cell>
          <cell r="B3450" t="str">
            <v>XX09</v>
          </cell>
          <cell r="D3450">
            <v>573</v>
          </cell>
          <cell r="E3450" t="str">
            <v>L_UBEZP</v>
          </cell>
          <cell r="F3450" t="str">
            <v>WYK_POP</v>
          </cell>
          <cell r="G3450" t="str">
            <v>06</v>
          </cell>
          <cell r="H3450" t="str">
            <v>PKK</v>
          </cell>
          <cell r="I3450" t="str">
            <v>RAZEM</v>
          </cell>
        </row>
        <row r="3451">
          <cell r="A3451" t="str">
            <v>OMS grup</v>
          </cell>
          <cell r="B3451" t="str">
            <v>XX09</v>
          </cell>
          <cell r="D3451">
            <v>32</v>
          </cell>
          <cell r="E3451" t="str">
            <v>L_UBEZP</v>
          </cell>
          <cell r="F3451" t="str">
            <v>WYK_POP</v>
          </cell>
          <cell r="G3451" t="str">
            <v>06</v>
          </cell>
          <cell r="H3451" t="str">
            <v>PSA</v>
          </cell>
          <cell r="I3451" t="str">
            <v>RAZEM</v>
          </cell>
        </row>
        <row r="3452">
          <cell r="A3452" t="str">
            <v>OMS grup</v>
          </cell>
          <cell r="B3452" t="str">
            <v>XX09</v>
          </cell>
          <cell r="C3452" t="str">
            <v>N</v>
          </cell>
          <cell r="D3452">
            <v>585</v>
          </cell>
          <cell r="E3452" t="str">
            <v>L_UBEZP</v>
          </cell>
          <cell r="F3452" t="str">
            <v>WYK_POP</v>
          </cell>
          <cell r="G3452" t="str">
            <v>06</v>
          </cell>
          <cell r="H3452" t="str">
            <v>PKK</v>
          </cell>
          <cell r="I3452" t="str">
            <v>RAZEM</v>
          </cell>
        </row>
        <row r="3453">
          <cell r="A3453" t="str">
            <v>OMS grup</v>
          </cell>
          <cell r="B3453" t="str">
            <v>XX09</v>
          </cell>
          <cell r="C3453" t="str">
            <v>N</v>
          </cell>
          <cell r="D3453">
            <v>20</v>
          </cell>
          <cell r="E3453" t="str">
            <v>L_UBEZP</v>
          </cell>
          <cell r="F3453" t="str">
            <v>WYK_POP</v>
          </cell>
          <cell r="G3453" t="str">
            <v>06</v>
          </cell>
          <cell r="H3453" t="str">
            <v>PSA</v>
          </cell>
          <cell r="I3453" t="str">
            <v>RAZEM</v>
          </cell>
        </row>
        <row r="3454">
          <cell r="A3454" t="str">
            <v>OMS grup</v>
          </cell>
          <cell r="B3454" t="str">
            <v>XX09</v>
          </cell>
          <cell r="C3454" t="str">
            <v>P</v>
          </cell>
          <cell r="D3454">
            <v>5657</v>
          </cell>
          <cell r="E3454" t="str">
            <v>L_UBEZP</v>
          </cell>
          <cell r="F3454" t="str">
            <v>WYK_POP</v>
          </cell>
          <cell r="G3454" t="str">
            <v>06</v>
          </cell>
          <cell r="H3454" t="str">
            <v>PKK</v>
          </cell>
          <cell r="I3454" t="str">
            <v>RAZEM</v>
          </cell>
        </row>
        <row r="3455">
          <cell r="A3455" t="str">
            <v>OMS grup</v>
          </cell>
          <cell r="B3455" t="str">
            <v>XX09</v>
          </cell>
          <cell r="C3455" t="str">
            <v>P</v>
          </cell>
          <cell r="D3455">
            <v>29</v>
          </cell>
          <cell r="E3455" t="str">
            <v>L_UBEZP</v>
          </cell>
          <cell r="F3455" t="str">
            <v>WYK_POP</v>
          </cell>
          <cell r="G3455" t="str">
            <v>06</v>
          </cell>
          <cell r="H3455" t="str">
            <v>PSA</v>
          </cell>
          <cell r="I3455" t="str">
            <v>RAZEM</v>
          </cell>
        </row>
        <row r="3456">
          <cell r="A3456" t="str">
            <v>OMS grup</v>
          </cell>
          <cell r="B3456" t="str">
            <v>XX09</v>
          </cell>
          <cell r="D3456">
            <v>659</v>
          </cell>
          <cell r="E3456" t="str">
            <v>L_UBEZP</v>
          </cell>
          <cell r="F3456" t="str">
            <v>WYK_POP</v>
          </cell>
          <cell r="G3456" t="str">
            <v>07</v>
          </cell>
          <cell r="H3456" t="str">
            <v>PKK</v>
          </cell>
          <cell r="I3456" t="str">
            <v>RAZEM</v>
          </cell>
        </row>
        <row r="3457">
          <cell r="A3457" t="str">
            <v>OMS grup</v>
          </cell>
          <cell r="B3457" t="str">
            <v>XX09</v>
          </cell>
          <cell r="D3457">
            <v>46</v>
          </cell>
          <cell r="E3457" t="str">
            <v>L_UBEZP</v>
          </cell>
          <cell r="F3457" t="str">
            <v>WYK_POP</v>
          </cell>
          <cell r="G3457" t="str">
            <v>07</v>
          </cell>
          <cell r="H3457" t="str">
            <v>PSA</v>
          </cell>
          <cell r="I3457" t="str">
            <v>RAZEM</v>
          </cell>
        </row>
        <row r="3458">
          <cell r="A3458" t="str">
            <v>OMS grup</v>
          </cell>
          <cell r="B3458" t="str">
            <v>XX09</v>
          </cell>
          <cell r="C3458" t="str">
            <v>N</v>
          </cell>
          <cell r="D3458">
            <v>685</v>
          </cell>
          <cell r="E3458" t="str">
            <v>L_UBEZP</v>
          </cell>
          <cell r="F3458" t="str">
            <v>WYK_POP</v>
          </cell>
          <cell r="G3458" t="str">
            <v>07</v>
          </cell>
          <cell r="H3458" t="str">
            <v>PKK</v>
          </cell>
          <cell r="I3458" t="str">
            <v>RAZEM</v>
          </cell>
        </row>
        <row r="3459">
          <cell r="A3459" t="str">
            <v>OMS grup</v>
          </cell>
          <cell r="B3459" t="str">
            <v>XX09</v>
          </cell>
          <cell r="C3459" t="str">
            <v>N</v>
          </cell>
          <cell r="D3459">
            <v>20</v>
          </cell>
          <cell r="E3459" t="str">
            <v>L_UBEZP</v>
          </cell>
          <cell r="F3459" t="str">
            <v>WYK_POP</v>
          </cell>
          <cell r="G3459" t="str">
            <v>07</v>
          </cell>
          <cell r="H3459" t="str">
            <v>PSA</v>
          </cell>
          <cell r="I3459" t="str">
            <v>RAZEM</v>
          </cell>
        </row>
        <row r="3460">
          <cell r="A3460" t="str">
            <v>OMS grup</v>
          </cell>
          <cell r="B3460" t="str">
            <v>XX09</v>
          </cell>
          <cell r="C3460" t="str">
            <v>P</v>
          </cell>
          <cell r="D3460">
            <v>6931</v>
          </cell>
          <cell r="E3460" t="str">
            <v>L_UBEZP</v>
          </cell>
          <cell r="F3460" t="str">
            <v>WYK_POP</v>
          </cell>
          <cell r="G3460" t="str">
            <v>07</v>
          </cell>
          <cell r="H3460" t="str">
            <v>PKK</v>
          </cell>
          <cell r="I3460" t="str">
            <v>RAZEM</v>
          </cell>
        </row>
        <row r="3461">
          <cell r="A3461" t="str">
            <v>OMS grup</v>
          </cell>
          <cell r="B3461" t="str">
            <v>XX09</v>
          </cell>
          <cell r="C3461" t="str">
            <v>P</v>
          </cell>
          <cell r="D3461">
            <v>34</v>
          </cell>
          <cell r="E3461" t="str">
            <v>L_UBEZP</v>
          </cell>
          <cell r="F3461" t="str">
            <v>WYK_POP</v>
          </cell>
          <cell r="G3461" t="str">
            <v>07</v>
          </cell>
          <cell r="H3461" t="str">
            <v>PSA</v>
          </cell>
          <cell r="I3461" t="str">
            <v>RAZEM</v>
          </cell>
        </row>
        <row r="3462">
          <cell r="A3462" t="str">
            <v>OMS grup</v>
          </cell>
          <cell r="B3462" t="str">
            <v>XX09</v>
          </cell>
          <cell r="D3462">
            <v>617</v>
          </cell>
          <cell r="E3462" t="str">
            <v>L_UBEZP</v>
          </cell>
          <cell r="F3462" t="str">
            <v>WYK_POP</v>
          </cell>
          <cell r="G3462" t="str">
            <v>08</v>
          </cell>
          <cell r="H3462" t="str">
            <v>PKK</v>
          </cell>
          <cell r="I3462" t="str">
            <v>RAZEM</v>
          </cell>
        </row>
        <row r="3463">
          <cell r="A3463" t="str">
            <v>OMS grup</v>
          </cell>
          <cell r="B3463" t="str">
            <v>XX09</v>
          </cell>
          <cell r="D3463">
            <v>47</v>
          </cell>
          <cell r="E3463" t="str">
            <v>L_UBEZP</v>
          </cell>
          <cell r="F3463" t="str">
            <v>WYK_POP</v>
          </cell>
          <cell r="G3463" t="str">
            <v>08</v>
          </cell>
          <cell r="H3463" t="str">
            <v>PSA</v>
          </cell>
          <cell r="I3463" t="str">
            <v>RAZEM</v>
          </cell>
        </row>
        <row r="3464">
          <cell r="A3464" t="str">
            <v>OMS grup</v>
          </cell>
          <cell r="B3464" t="str">
            <v>XX09</v>
          </cell>
          <cell r="C3464" t="str">
            <v>N</v>
          </cell>
          <cell r="D3464">
            <v>642</v>
          </cell>
          <cell r="E3464" t="str">
            <v>L_UBEZP</v>
          </cell>
          <cell r="F3464" t="str">
            <v>WYK_POP</v>
          </cell>
          <cell r="G3464" t="str">
            <v>08</v>
          </cell>
          <cell r="H3464" t="str">
            <v>PKK</v>
          </cell>
          <cell r="I3464" t="str">
            <v>RAZEM</v>
          </cell>
        </row>
        <row r="3465">
          <cell r="A3465" t="str">
            <v>OMS grup</v>
          </cell>
          <cell r="B3465" t="str">
            <v>XX09</v>
          </cell>
          <cell r="C3465" t="str">
            <v>N</v>
          </cell>
          <cell r="D3465">
            <v>22</v>
          </cell>
          <cell r="E3465" t="str">
            <v>L_UBEZP</v>
          </cell>
          <cell r="F3465" t="str">
            <v>WYK_POP</v>
          </cell>
          <cell r="G3465" t="str">
            <v>08</v>
          </cell>
          <cell r="H3465" t="str">
            <v>PSA</v>
          </cell>
          <cell r="I3465" t="str">
            <v>RAZEM</v>
          </cell>
        </row>
        <row r="3466">
          <cell r="A3466" t="str">
            <v>OMS grup</v>
          </cell>
          <cell r="B3466" t="str">
            <v>XX09</v>
          </cell>
          <cell r="C3466" t="str">
            <v>P</v>
          </cell>
          <cell r="D3466">
            <v>8216</v>
          </cell>
          <cell r="E3466" t="str">
            <v>L_UBEZP</v>
          </cell>
          <cell r="F3466" t="str">
            <v>WYK_POP</v>
          </cell>
          <cell r="G3466" t="str">
            <v>08</v>
          </cell>
          <cell r="H3466" t="str">
            <v>PKK</v>
          </cell>
          <cell r="I3466" t="str">
            <v>RAZEM</v>
          </cell>
        </row>
        <row r="3467">
          <cell r="A3467" t="str">
            <v>OMS grup</v>
          </cell>
          <cell r="B3467" t="str">
            <v>XX09</v>
          </cell>
          <cell r="C3467" t="str">
            <v>P</v>
          </cell>
          <cell r="D3467">
            <v>34</v>
          </cell>
          <cell r="E3467" t="str">
            <v>L_UBEZP</v>
          </cell>
          <cell r="F3467" t="str">
            <v>WYK_POP</v>
          </cell>
          <cell r="G3467" t="str">
            <v>08</v>
          </cell>
          <cell r="H3467" t="str">
            <v>PSA</v>
          </cell>
          <cell r="I3467" t="str">
            <v>RAZEM</v>
          </cell>
        </row>
        <row r="3468">
          <cell r="A3468" t="str">
            <v>OMS grup</v>
          </cell>
          <cell r="B3468" t="str">
            <v>XX09</v>
          </cell>
          <cell r="D3468">
            <v>657</v>
          </cell>
          <cell r="E3468" t="str">
            <v>L_UBEZP</v>
          </cell>
          <cell r="F3468" t="str">
            <v>WYK_POP</v>
          </cell>
          <cell r="G3468" t="str">
            <v>09</v>
          </cell>
          <cell r="H3468" t="str">
            <v>PKK</v>
          </cell>
          <cell r="I3468" t="str">
            <v>RAZEM</v>
          </cell>
        </row>
        <row r="3469">
          <cell r="A3469" t="str">
            <v>OMS grup</v>
          </cell>
          <cell r="B3469" t="str">
            <v>XX09</v>
          </cell>
          <cell r="D3469">
            <v>55</v>
          </cell>
          <cell r="E3469" t="str">
            <v>L_UBEZP</v>
          </cell>
          <cell r="F3469" t="str">
            <v>WYK_POP</v>
          </cell>
          <cell r="G3469" t="str">
            <v>09</v>
          </cell>
          <cell r="H3469" t="str">
            <v>PSA</v>
          </cell>
          <cell r="I3469" t="str">
            <v>RAZEM</v>
          </cell>
        </row>
        <row r="3470">
          <cell r="A3470" t="str">
            <v>OMS grup</v>
          </cell>
          <cell r="B3470" t="str">
            <v>XX09</v>
          </cell>
          <cell r="C3470" t="str">
            <v>N</v>
          </cell>
          <cell r="D3470">
            <v>689</v>
          </cell>
          <cell r="E3470" t="str">
            <v>L_UBEZP</v>
          </cell>
          <cell r="F3470" t="str">
            <v>WYK_POP</v>
          </cell>
          <cell r="G3470" t="str">
            <v>09</v>
          </cell>
          <cell r="H3470" t="str">
            <v>PKK</v>
          </cell>
          <cell r="I3470" t="str">
            <v>RAZEM</v>
          </cell>
        </row>
        <row r="3471">
          <cell r="A3471" t="str">
            <v>OMS grup</v>
          </cell>
          <cell r="B3471" t="str">
            <v>XX09</v>
          </cell>
          <cell r="C3471" t="str">
            <v>N</v>
          </cell>
          <cell r="D3471">
            <v>23</v>
          </cell>
          <cell r="E3471" t="str">
            <v>L_UBEZP</v>
          </cell>
          <cell r="F3471" t="str">
            <v>WYK_POP</v>
          </cell>
          <cell r="G3471" t="str">
            <v>09</v>
          </cell>
          <cell r="H3471" t="str">
            <v>PSA</v>
          </cell>
          <cell r="I3471" t="str">
            <v>RAZEM</v>
          </cell>
        </row>
        <row r="3472">
          <cell r="A3472" t="str">
            <v>OMS grup</v>
          </cell>
          <cell r="B3472" t="str">
            <v>XX09</v>
          </cell>
          <cell r="C3472" t="str">
            <v>P</v>
          </cell>
          <cell r="D3472">
            <v>8553</v>
          </cell>
          <cell r="E3472" t="str">
            <v>L_UBEZP</v>
          </cell>
          <cell r="F3472" t="str">
            <v>WYK_POP</v>
          </cell>
          <cell r="G3472" t="str">
            <v>09</v>
          </cell>
          <cell r="H3472" t="str">
            <v>PKK</v>
          </cell>
          <cell r="I3472" t="str">
            <v>RAZEM</v>
          </cell>
        </row>
        <row r="3473">
          <cell r="A3473" t="str">
            <v>OMS grup</v>
          </cell>
          <cell r="B3473" t="str">
            <v>XX09</v>
          </cell>
          <cell r="C3473" t="str">
            <v>P</v>
          </cell>
          <cell r="D3473">
            <v>44</v>
          </cell>
          <cell r="E3473" t="str">
            <v>L_UBEZP</v>
          </cell>
          <cell r="F3473" t="str">
            <v>WYK_POP</v>
          </cell>
          <cell r="G3473" t="str">
            <v>09</v>
          </cell>
          <cell r="H3473" t="str">
            <v>PSA</v>
          </cell>
          <cell r="I3473" t="str">
            <v>RAZEM</v>
          </cell>
        </row>
        <row r="3474">
          <cell r="A3474" t="str">
            <v>OMS grup</v>
          </cell>
          <cell r="B3474" t="str">
            <v>XX09</v>
          </cell>
          <cell r="C3474" t="str">
            <v>N</v>
          </cell>
          <cell r="D3474">
            <v>14144.53</v>
          </cell>
          <cell r="E3474" t="str">
            <v>PRZYPIS_MIES_WYK</v>
          </cell>
          <cell r="F3474" t="str">
            <v>PLAN</v>
          </cell>
          <cell r="G3474" t="str">
            <v>01</v>
          </cell>
          <cell r="H3474" t="str">
            <v>PKK</v>
          </cell>
          <cell r="I3474" t="str">
            <v>RAZEM</v>
          </cell>
        </row>
        <row r="3475">
          <cell r="A3475" t="str">
            <v>OMS grup</v>
          </cell>
          <cell r="B3475" t="str">
            <v>XX09</v>
          </cell>
          <cell r="C3475" t="str">
            <v>N</v>
          </cell>
          <cell r="D3475">
            <v>4560</v>
          </cell>
          <cell r="E3475" t="str">
            <v>PRZYPIS_MIES_WYK</v>
          </cell>
          <cell r="F3475" t="str">
            <v>PLAN</v>
          </cell>
          <cell r="G3475" t="str">
            <v>01</v>
          </cell>
          <cell r="H3475" t="str">
            <v>PSA</v>
          </cell>
          <cell r="I3475" t="str">
            <v>RAZEM</v>
          </cell>
        </row>
        <row r="3476">
          <cell r="A3476" t="str">
            <v>OMS grup</v>
          </cell>
          <cell r="B3476" t="str">
            <v>XX09</v>
          </cell>
          <cell r="C3476" t="str">
            <v>P</v>
          </cell>
          <cell r="D3476">
            <v>132691.22775999992</v>
          </cell>
          <cell r="E3476" t="str">
            <v>PRZYPIS_MIES_WYK</v>
          </cell>
          <cell r="F3476" t="str">
            <v>PLAN</v>
          </cell>
          <cell r="G3476" t="str">
            <v>01</v>
          </cell>
          <cell r="H3476" t="str">
            <v>PKK</v>
          </cell>
          <cell r="I3476" t="str">
            <v>RAZEM</v>
          </cell>
        </row>
        <row r="3477">
          <cell r="A3477" t="str">
            <v>OMS grup</v>
          </cell>
          <cell r="B3477" t="str">
            <v>XX09</v>
          </cell>
          <cell r="C3477" t="str">
            <v>P</v>
          </cell>
          <cell r="D3477">
            <v>966</v>
          </cell>
          <cell r="E3477" t="str">
            <v>PRZYPIS_MIES_WYK</v>
          </cell>
          <cell r="F3477" t="str">
            <v>PLAN</v>
          </cell>
          <cell r="G3477" t="str">
            <v>01</v>
          </cell>
          <cell r="H3477" t="str">
            <v>PSA</v>
          </cell>
          <cell r="I3477" t="str">
            <v>RAZEM</v>
          </cell>
        </row>
        <row r="3478">
          <cell r="A3478" t="str">
            <v>OMS grup</v>
          </cell>
          <cell r="B3478" t="str">
            <v>XX09</v>
          </cell>
          <cell r="C3478" t="str">
            <v>N</v>
          </cell>
          <cell r="D3478">
            <v>29830.06</v>
          </cell>
          <cell r="E3478" t="str">
            <v>PRZYPIS_MIES_WYK</v>
          </cell>
          <cell r="F3478" t="str">
            <v>PLAN</v>
          </cell>
          <cell r="G3478" t="str">
            <v>02</v>
          </cell>
          <cell r="H3478" t="str">
            <v>PKK</v>
          </cell>
          <cell r="I3478" t="str">
            <v>RAZEM</v>
          </cell>
        </row>
        <row r="3479">
          <cell r="A3479" t="str">
            <v>OMS grup</v>
          </cell>
          <cell r="B3479" t="str">
            <v>XX09</v>
          </cell>
          <cell r="C3479" t="str">
            <v>N</v>
          </cell>
          <cell r="D3479">
            <v>9360</v>
          </cell>
          <cell r="E3479" t="str">
            <v>PRZYPIS_MIES_WYK</v>
          </cell>
          <cell r="F3479" t="str">
            <v>PLAN</v>
          </cell>
          <cell r="G3479" t="str">
            <v>02</v>
          </cell>
          <cell r="H3479" t="str">
            <v>PSA</v>
          </cell>
          <cell r="I3479" t="str">
            <v>RAZEM</v>
          </cell>
        </row>
        <row r="3480">
          <cell r="A3480" t="str">
            <v>OMS grup</v>
          </cell>
          <cell r="B3480" t="str">
            <v>XX09</v>
          </cell>
          <cell r="C3480" t="str">
            <v>P</v>
          </cell>
          <cell r="D3480">
            <v>138654.6719599999</v>
          </cell>
          <cell r="E3480" t="str">
            <v>PRZYPIS_MIES_WYK</v>
          </cell>
          <cell r="F3480" t="str">
            <v>PLAN</v>
          </cell>
          <cell r="G3480" t="str">
            <v>02</v>
          </cell>
          <cell r="H3480" t="str">
            <v>PKK</v>
          </cell>
          <cell r="I3480" t="str">
            <v>RAZEM</v>
          </cell>
        </row>
        <row r="3481">
          <cell r="A3481" t="str">
            <v>OMS grup</v>
          </cell>
          <cell r="B3481" t="str">
            <v>XX09</v>
          </cell>
          <cell r="C3481" t="str">
            <v>P</v>
          </cell>
          <cell r="D3481">
            <v>966</v>
          </cell>
          <cell r="E3481" t="str">
            <v>PRZYPIS_MIES_WYK</v>
          </cell>
          <cell r="F3481" t="str">
            <v>PLAN</v>
          </cell>
          <cell r="G3481" t="str">
            <v>02</v>
          </cell>
          <cell r="H3481" t="str">
            <v>PSA</v>
          </cell>
          <cell r="I3481" t="str">
            <v>RAZEM</v>
          </cell>
        </row>
        <row r="3482">
          <cell r="A3482" t="str">
            <v>OMS grup</v>
          </cell>
          <cell r="B3482" t="str">
            <v>XX09</v>
          </cell>
          <cell r="C3482" t="str">
            <v>N</v>
          </cell>
          <cell r="D3482">
            <v>46328.59</v>
          </cell>
          <cell r="E3482" t="str">
            <v>PRZYPIS_MIES_WYK</v>
          </cell>
          <cell r="F3482" t="str">
            <v>PLAN</v>
          </cell>
          <cell r="G3482" t="str">
            <v>03</v>
          </cell>
          <cell r="H3482" t="str">
            <v>PKK</v>
          </cell>
          <cell r="I3482" t="str">
            <v>RAZEM</v>
          </cell>
        </row>
        <row r="3483">
          <cell r="A3483" t="str">
            <v>OMS grup</v>
          </cell>
          <cell r="B3483" t="str">
            <v>XX09</v>
          </cell>
          <cell r="C3483" t="str">
            <v>N</v>
          </cell>
          <cell r="D3483">
            <v>15023</v>
          </cell>
          <cell r="E3483" t="str">
            <v>PRZYPIS_MIES_WYK</v>
          </cell>
          <cell r="F3483" t="str">
            <v>PLAN</v>
          </cell>
          <cell r="G3483" t="str">
            <v>03</v>
          </cell>
          <cell r="H3483" t="str">
            <v>PSA</v>
          </cell>
          <cell r="I3483" t="str">
            <v>RAZEM</v>
          </cell>
        </row>
        <row r="3484">
          <cell r="A3484" t="str">
            <v>OMS grup</v>
          </cell>
          <cell r="B3484" t="str">
            <v>XX09</v>
          </cell>
          <cell r="C3484" t="str">
            <v>P</v>
          </cell>
          <cell r="D3484">
            <v>152389.91224999988</v>
          </cell>
          <cell r="E3484" t="str">
            <v>PRZYPIS_MIES_WYK</v>
          </cell>
          <cell r="F3484" t="str">
            <v>PLAN</v>
          </cell>
          <cell r="G3484" t="str">
            <v>03</v>
          </cell>
          <cell r="H3484" t="str">
            <v>PKK</v>
          </cell>
          <cell r="I3484" t="str">
            <v>RAZEM</v>
          </cell>
        </row>
        <row r="3485">
          <cell r="A3485" t="str">
            <v>OMS grup</v>
          </cell>
          <cell r="B3485" t="str">
            <v>XX09</v>
          </cell>
          <cell r="C3485" t="str">
            <v>P</v>
          </cell>
          <cell r="D3485">
            <v>966</v>
          </cell>
          <cell r="E3485" t="str">
            <v>PRZYPIS_MIES_WYK</v>
          </cell>
          <cell r="F3485" t="str">
            <v>PLAN</v>
          </cell>
          <cell r="G3485" t="str">
            <v>03</v>
          </cell>
          <cell r="H3485" t="str">
            <v>PSA</v>
          </cell>
          <cell r="I3485" t="str">
            <v>RAZEM</v>
          </cell>
        </row>
        <row r="3486">
          <cell r="A3486" t="str">
            <v>OMS grup</v>
          </cell>
          <cell r="B3486" t="str">
            <v>XX09</v>
          </cell>
          <cell r="C3486" t="str">
            <v>N</v>
          </cell>
          <cell r="D3486">
            <v>62139.12</v>
          </cell>
          <cell r="E3486" t="str">
            <v>PRZYPIS_MIES_WYK</v>
          </cell>
          <cell r="F3486" t="str">
            <v>PLAN</v>
          </cell>
          <cell r="G3486" t="str">
            <v>04</v>
          </cell>
          <cell r="H3486" t="str">
            <v>PKK</v>
          </cell>
          <cell r="I3486" t="str">
            <v>RAZEM</v>
          </cell>
        </row>
        <row r="3487">
          <cell r="A3487" t="str">
            <v>OMS grup</v>
          </cell>
          <cell r="B3487" t="str">
            <v>XX09</v>
          </cell>
          <cell r="C3487" t="str">
            <v>N</v>
          </cell>
          <cell r="D3487">
            <v>20016</v>
          </cell>
          <cell r="E3487" t="str">
            <v>PRZYPIS_MIES_WYK</v>
          </cell>
          <cell r="F3487" t="str">
            <v>PLAN</v>
          </cell>
          <cell r="G3487" t="str">
            <v>04</v>
          </cell>
          <cell r="H3487" t="str">
            <v>PSA</v>
          </cell>
          <cell r="I3487" t="str">
            <v>RAZEM</v>
          </cell>
        </row>
        <row r="3488">
          <cell r="A3488" t="str">
            <v>OMS grup</v>
          </cell>
          <cell r="B3488" t="str">
            <v>XX09</v>
          </cell>
          <cell r="C3488" t="str">
            <v>P</v>
          </cell>
          <cell r="D3488">
            <v>161320.4450099999</v>
          </cell>
          <cell r="E3488" t="str">
            <v>PRZYPIS_MIES_WYK</v>
          </cell>
          <cell r="F3488" t="str">
            <v>PLAN</v>
          </cell>
          <cell r="G3488" t="str">
            <v>04</v>
          </cell>
          <cell r="H3488" t="str">
            <v>PKK</v>
          </cell>
          <cell r="I3488" t="str">
            <v>RAZEM</v>
          </cell>
        </row>
        <row r="3489">
          <cell r="A3489" t="str">
            <v>OMS grup</v>
          </cell>
          <cell r="B3489" t="str">
            <v>XX09</v>
          </cell>
          <cell r="C3489" t="str">
            <v>P</v>
          </cell>
          <cell r="D3489">
            <v>966</v>
          </cell>
          <cell r="E3489" t="str">
            <v>PRZYPIS_MIES_WYK</v>
          </cell>
          <cell r="F3489" t="str">
            <v>PLAN</v>
          </cell>
          <cell r="G3489" t="str">
            <v>04</v>
          </cell>
          <cell r="H3489" t="str">
            <v>PSA</v>
          </cell>
          <cell r="I3489" t="str">
            <v>RAZEM</v>
          </cell>
        </row>
        <row r="3490">
          <cell r="A3490" t="str">
            <v>OMS grup</v>
          </cell>
          <cell r="B3490" t="str">
            <v>XX09</v>
          </cell>
          <cell r="C3490" t="str">
            <v>N</v>
          </cell>
          <cell r="D3490">
            <v>78069.65</v>
          </cell>
          <cell r="E3490" t="str">
            <v>PRZYPIS_MIES_WYK</v>
          </cell>
          <cell r="F3490" t="str">
            <v>PLAN</v>
          </cell>
          <cell r="G3490" t="str">
            <v>05</v>
          </cell>
          <cell r="H3490" t="str">
            <v>PKK</v>
          </cell>
          <cell r="I3490" t="str">
            <v>RAZEM</v>
          </cell>
        </row>
        <row r="3491">
          <cell r="A3491" t="str">
            <v>OMS grup</v>
          </cell>
          <cell r="B3491" t="str">
            <v>XX09</v>
          </cell>
          <cell r="C3491" t="str">
            <v>N</v>
          </cell>
          <cell r="D3491">
            <v>24874</v>
          </cell>
          <cell r="E3491" t="str">
            <v>PRZYPIS_MIES_WYK</v>
          </cell>
          <cell r="F3491" t="str">
            <v>PLAN</v>
          </cell>
          <cell r="G3491" t="str">
            <v>05</v>
          </cell>
          <cell r="H3491" t="str">
            <v>PSA</v>
          </cell>
          <cell r="I3491" t="str">
            <v>RAZEM</v>
          </cell>
        </row>
        <row r="3492">
          <cell r="A3492" t="str">
            <v>OMS grup</v>
          </cell>
          <cell r="B3492" t="str">
            <v>XX09</v>
          </cell>
          <cell r="C3492" t="str">
            <v>P</v>
          </cell>
          <cell r="D3492">
            <v>168417.1947999999</v>
          </cell>
          <cell r="E3492" t="str">
            <v>PRZYPIS_MIES_WYK</v>
          </cell>
          <cell r="F3492" t="str">
            <v>PLAN</v>
          </cell>
          <cell r="G3492" t="str">
            <v>05</v>
          </cell>
          <cell r="H3492" t="str">
            <v>PKK</v>
          </cell>
          <cell r="I3492" t="str">
            <v>RAZEM</v>
          </cell>
        </row>
        <row r="3493">
          <cell r="A3493" t="str">
            <v>OMS grup</v>
          </cell>
          <cell r="B3493" t="str">
            <v>XX09</v>
          </cell>
          <cell r="C3493" t="str">
            <v>P</v>
          </cell>
          <cell r="D3493">
            <v>966</v>
          </cell>
          <cell r="E3493" t="str">
            <v>PRZYPIS_MIES_WYK</v>
          </cell>
          <cell r="F3493" t="str">
            <v>PLAN</v>
          </cell>
          <cell r="G3493" t="str">
            <v>05</v>
          </cell>
          <cell r="H3493" t="str">
            <v>PSA</v>
          </cell>
          <cell r="I3493" t="str">
            <v>RAZEM</v>
          </cell>
        </row>
        <row r="3494">
          <cell r="A3494" t="str">
            <v>OMS grup</v>
          </cell>
          <cell r="B3494" t="str">
            <v>XX09</v>
          </cell>
          <cell r="C3494" t="str">
            <v>N</v>
          </cell>
          <cell r="D3494">
            <v>94891.18</v>
          </cell>
          <cell r="E3494" t="str">
            <v>PRZYPIS_MIES_WYK</v>
          </cell>
          <cell r="F3494" t="str">
            <v>PLAN</v>
          </cell>
          <cell r="G3494" t="str">
            <v>06</v>
          </cell>
          <cell r="H3494" t="str">
            <v>PKK</v>
          </cell>
          <cell r="I3494" t="str">
            <v>RAZEM</v>
          </cell>
        </row>
        <row r="3495">
          <cell r="A3495" t="str">
            <v>OMS grup</v>
          </cell>
          <cell r="B3495" t="str">
            <v>XX09</v>
          </cell>
          <cell r="C3495" t="str">
            <v>N</v>
          </cell>
          <cell r="D3495">
            <v>30593</v>
          </cell>
          <cell r="E3495" t="str">
            <v>PRZYPIS_MIES_WYK</v>
          </cell>
          <cell r="F3495" t="str">
            <v>PLAN</v>
          </cell>
          <cell r="G3495" t="str">
            <v>06</v>
          </cell>
          <cell r="H3495" t="str">
            <v>PSA</v>
          </cell>
          <cell r="I3495" t="str">
            <v>RAZEM</v>
          </cell>
        </row>
        <row r="3496">
          <cell r="A3496" t="str">
            <v>OMS grup</v>
          </cell>
          <cell r="B3496" t="str">
            <v>XX09</v>
          </cell>
          <cell r="C3496" t="str">
            <v>P</v>
          </cell>
          <cell r="D3496">
            <v>175012.6236199999</v>
          </cell>
          <cell r="E3496" t="str">
            <v>PRZYPIS_MIES_WYK</v>
          </cell>
          <cell r="F3496" t="str">
            <v>PLAN</v>
          </cell>
          <cell r="G3496" t="str">
            <v>06</v>
          </cell>
          <cell r="H3496" t="str">
            <v>PKK</v>
          </cell>
          <cell r="I3496" t="str">
            <v>RAZEM</v>
          </cell>
        </row>
        <row r="3497">
          <cell r="A3497" t="str">
            <v>OMS grup</v>
          </cell>
          <cell r="B3497" t="str">
            <v>XX09</v>
          </cell>
          <cell r="C3497" t="str">
            <v>P</v>
          </cell>
          <cell r="D3497">
            <v>966</v>
          </cell>
          <cell r="E3497" t="str">
            <v>PRZYPIS_MIES_WYK</v>
          </cell>
          <cell r="F3497" t="str">
            <v>PLAN</v>
          </cell>
          <cell r="G3497" t="str">
            <v>06</v>
          </cell>
          <cell r="H3497" t="str">
            <v>PSA</v>
          </cell>
          <cell r="I3497" t="str">
            <v>RAZEM</v>
          </cell>
        </row>
        <row r="3498">
          <cell r="A3498" t="str">
            <v>OMS grup</v>
          </cell>
          <cell r="B3498" t="str">
            <v>XX09</v>
          </cell>
          <cell r="C3498" t="str">
            <v>N</v>
          </cell>
          <cell r="D3498">
            <v>109550.71</v>
          </cell>
          <cell r="E3498" t="str">
            <v>PRZYPIS_MIES_WYK</v>
          </cell>
          <cell r="F3498" t="str">
            <v>PLAN</v>
          </cell>
          <cell r="G3498" t="str">
            <v>07</v>
          </cell>
          <cell r="H3498" t="str">
            <v>PKK</v>
          </cell>
          <cell r="I3498" t="str">
            <v>RAZEM</v>
          </cell>
        </row>
        <row r="3499">
          <cell r="A3499" t="str">
            <v>OMS grup</v>
          </cell>
          <cell r="B3499" t="str">
            <v>XX09</v>
          </cell>
          <cell r="C3499" t="str">
            <v>N</v>
          </cell>
          <cell r="D3499">
            <v>35461</v>
          </cell>
          <cell r="E3499" t="str">
            <v>PRZYPIS_MIES_WYK</v>
          </cell>
          <cell r="F3499" t="str">
            <v>PLAN</v>
          </cell>
          <cell r="G3499" t="str">
            <v>07</v>
          </cell>
          <cell r="H3499" t="str">
            <v>PSA</v>
          </cell>
          <cell r="I3499" t="str">
            <v>RAZEM</v>
          </cell>
        </row>
        <row r="3500">
          <cell r="A3500" t="str">
            <v>OMS grup</v>
          </cell>
          <cell r="B3500" t="str">
            <v>XX09</v>
          </cell>
          <cell r="C3500" t="str">
            <v>P</v>
          </cell>
          <cell r="D3500">
            <v>182268.6690999999</v>
          </cell>
          <cell r="E3500" t="str">
            <v>PRZYPIS_MIES_WYK</v>
          </cell>
          <cell r="F3500" t="str">
            <v>PLAN</v>
          </cell>
          <cell r="G3500" t="str">
            <v>07</v>
          </cell>
          <cell r="H3500" t="str">
            <v>PKK</v>
          </cell>
          <cell r="I3500" t="str">
            <v>RAZEM</v>
          </cell>
        </row>
        <row r="3501">
          <cell r="A3501" t="str">
            <v>OMS grup</v>
          </cell>
          <cell r="B3501" t="str">
            <v>XX09</v>
          </cell>
          <cell r="C3501" t="str">
            <v>P</v>
          </cell>
          <cell r="D3501">
            <v>945</v>
          </cell>
          <cell r="E3501" t="str">
            <v>PRZYPIS_MIES_WYK</v>
          </cell>
          <cell r="F3501" t="str">
            <v>PLAN</v>
          </cell>
          <cell r="G3501" t="str">
            <v>07</v>
          </cell>
          <cell r="H3501" t="str">
            <v>PSA</v>
          </cell>
          <cell r="I3501" t="str">
            <v>RAZEM</v>
          </cell>
        </row>
        <row r="3502">
          <cell r="A3502" t="str">
            <v>OMS grup</v>
          </cell>
          <cell r="B3502" t="str">
            <v>XX09</v>
          </cell>
          <cell r="C3502" t="str">
            <v>N</v>
          </cell>
          <cell r="D3502">
            <v>124007.24</v>
          </cell>
          <cell r="E3502" t="str">
            <v>PRZYPIS_MIES_WYK</v>
          </cell>
          <cell r="F3502" t="str">
            <v>PLAN</v>
          </cell>
          <cell r="G3502" t="str">
            <v>08</v>
          </cell>
          <cell r="H3502" t="str">
            <v>PKK</v>
          </cell>
          <cell r="I3502" t="str">
            <v>RAZEM</v>
          </cell>
        </row>
        <row r="3503">
          <cell r="A3503" t="str">
            <v>OMS grup</v>
          </cell>
          <cell r="B3503" t="str">
            <v>XX09</v>
          </cell>
          <cell r="C3503" t="str">
            <v>N</v>
          </cell>
          <cell r="D3503">
            <v>40435</v>
          </cell>
          <cell r="E3503" t="str">
            <v>PRZYPIS_MIES_WYK</v>
          </cell>
          <cell r="F3503" t="str">
            <v>PLAN</v>
          </cell>
          <cell r="G3503" t="str">
            <v>08</v>
          </cell>
          <cell r="H3503" t="str">
            <v>PSA</v>
          </cell>
          <cell r="I3503" t="str">
            <v>RAZEM</v>
          </cell>
        </row>
        <row r="3504">
          <cell r="A3504" t="str">
            <v>OMS grup</v>
          </cell>
          <cell r="B3504" t="str">
            <v>XX09</v>
          </cell>
          <cell r="C3504" t="str">
            <v>P</v>
          </cell>
          <cell r="D3504">
            <v>189508.11067999995</v>
          </cell>
          <cell r="E3504" t="str">
            <v>PRZYPIS_MIES_WYK</v>
          </cell>
          <cell r="F3504" t="str">
            <v>PLAN</v>
          </cell>
          <cell r="G3504" t="str">
            <v>08</v>
          </cell>
          <cell r="H3504" t="str">
            <v>PKK</v>
          </cell>
          <cell r="I3504" t="str">
            <v>RAZEM</v>
          </cell>
        </row>
        <row r="3505">
          <cell r="A3505" t="str">
            <v>OMS grup</v>
          </cell>
          <cell r="B3505" t="str">
            <v>XX09</v>
          </cell>
          <cell r="C3505" t="str">
            <v>P</v>
          </cell>
          <cell r="D3505">
            <v>945</v>
          </cell>
          <cell r="E3505" t="str">
            <v>PRZYPIS_MIES_WYK</v>
          </cell>
          <cell r="F3505" t="str">
            <v>PLAN</v>
          </cell>
          <cell r="G3505" t="str">
            <v>08</v>
          </cell>
          <cell r="H3505" t="str">
            <v>PSA</v>
          </cell>
          <cell r="I3505" t="str">
            <v>RAZEM</v>
          </cell>
        </row>
        <row r="3506">
          <cell r="A3506" t="str">
            <v>OMS grup</v>
          </cell>
          <cell r="B3506" t="str">
            <v>XX09</v>
          </cell>
          <cell r="C3506" t="str">
            <v>N</v>
          </cell>
          <cell r="D3506">
            <v>141505.77</v>
          </cell>
          <cell r="E3506" t="str">
            <v>PRZYPIS_MIES_WYK</v>
          </cell>
          <cell r="F3506" t="str">
            <v>PLAN</v>
          </cell>
          <cell r="G3506" t="str">
            <v>09</v>
          </cell>
          <cell r="H3506" t="str">
            <v>PKK</v>
          </cell>
          <cell r="I3506" t="str">
            <v>RAZEM</v>
          </cell>
        </row>
        <row r="3507">
          <cell r="A3507" t="str">
            <v>OMS grup</v>
          </cell>
          <cell r="B3507" t="str">
            <v>XX09</v>
          </cell>
          <cell r="C3507" t="str">
            <v>N</v>
          </cell>
          <cell r="D3507">
            <v>46249</v>
          </cell>
          <cell r="E3507" t="str">
            <v>PRZYPIS_MIES_WYK</v>
          </cell>
          <cell r="F3507" t="str">
            <v>PLAN</v>
          </cell>
          <cell r="G3507" t="str">
            <v>09</v>
          </cell>
          <cell r="H3507" t="str">
            <v>PSA</v>
          </cell>
          <cell r="I3507" t="str">
            <v>RAZEM</v>
          </cell>
        </row>
        <row r="3508">
          <cell r="A3508" t="str">
            <v>OMS grup</v>
          </cell>
          <cell r="B3508" t="str">
            <v>XX09</v>
          </cell>
          <cell r="C3508" t="str">
            <v>P</v>
          </cell>
          <cell r="D3508">
            <v>195822.04603999996</v>
          </cell>
          <cell r="E3508" t="str">
            <v>PRZYPIS_MIES_WYK</v>
          </cell>
          <cell r="F3508" t="str">
            <v>PLAN</v>
          </cell>
          <cell r="G3508" t="str">
            <v>09</v>
          </cell>
          <cell r="H3508" t="str">
            <v>PKK</v>
          </cell>
          <cell r="I3508" t="str">
            <v>RAZEM</v>
          </cell>
        </row>
        <row r="3509">
          <cell r="A3509" t="str">
            <v>OMS grup</v>
          </cell>
          <cell r="B3509" t="str">
            <v>XX09</v>
          </cell>
          <cell r="C3509" t="str">
            <v>P</v>
          </cell>
          <cell r="D3509">
            <v>945</v>
          </cell>
          <cell r="E3509" t="str">
            <v>PRZYPIS_MIES_WYK</v>
          </cell>
          <cell r="F3509" t="str">
            <v>PLAN</v>
          </cell>
          <cell r="G3509" t="str">
            <v>09</v>
          </cell>
          <cell r="H3509" t="str">
            <v>PSA</v>
          </cell>
          <cell r="I3509" t="str">
            <v>RAZEM</v>
          </cell>
        </row>
        <row r="3510">
          <cell r="A3510" t="str">
            <v>OMS grup</v>
          </cell>
          <cell r="B3510" t="str">
            <v>XX09</v>
          </cell>
          <cell r="C3510" t="str">
            <v>N</v>
          </cell>
          <cell r="D3510">
            <v>157810.3</v>
          </cell>
          <cell r="E3510" t="str">
            <v>PRZYPIS_MIES_WYK</v>
          </cell>
          <cell r="F3510" t="str">
            <v>PLAN</v>
          </cell>
          <cell r="G3510" t="str">
            <v>10</v>
          </cell>
          <cell r="H3510" t="str">
            <v>PKK</v>
          </cell>
          <cell r="I3510" t="str">
            <v>RAZEM</v>
          </cell>
        </row>
        <row r="3511">
          <cell r="A3511" t="str">
            <v>OMS grup</v>
          </cell>
          <cell r="B3511" t="str">
            <v>XX09</v>
          </cell>
          <cell r="C3511" t="str">
            <v>N</v>
          </cell>
          <cell r="D3511">
            <v>51651</v>
          </cell>
          <cell r="E3511" t="str">
            <v>PRZYPIS_MIES_WYK</v>
          </cell>
          <cell r="F3511" t="str">
            <v>PLAN</v>
          </cell>
          <cell r="G3511" t="str">
            <v>10</v>
          </cell>
          <cell r="H3511" t="str">
            <v>PSA</v>
          </cell>
          <cell r="I3511" t="str">
            <v>RAZEM</v>
          </cell>
        </row>
        <row r="3512">
          <cell r="A3512" t="str">
            <v>OMS grup</v>
          </cell>
          <cell r="B3512" t="str">
            <v>XX09</v>
          </cell>
          <cell r="C3512" t="str">
            <v>P</v>
          </cell>
          <cell r="D3512">
            <v>202925.28060999993</v>
          </cell>
          <cell r="E3512" t="str">
            <v>PRZYPIS_MIES_WYK</v>
          </cell>
          <cell r="F3512" t="str">
            <v>PLAN</v>
          </cell>
          <cell r="G3512" t="str">
            <v>10</v>
          </cell>
          <cell r="H3512" t="str">
            <v>PKK</v>
          </cell>
          <cell r="I3512" t="str">
            <v>RAZEM</v>
          </cell>
        </row>
        <row r="3513">
          <cell r="A3513" t="str">
            <v>OMS grup</v>
          </cell>
          <cell r="B3513" t="str">
            <v>XX09</v>
          </cell>
          <cell r="C3513" t="str">
            <v>P</v>
          </cell>
          <cell r="D3513">
            <v>945</v>
          </cell>
          <cell r="E3513" t="str">
            <v>PRZYPIS_MIES_WYK</v>
          </cell>
          <cell r="F3513" t="str">
            <v>PLAN</v>
          </cell>
          <cell r="G3513" t="str">
            <v>10</v>
          </cell>
          <cell r="H3513" t="str">
            <v>PSA</v>
          </cell>
          <cell r="I3513" t="str">
            <v>RAZEM</v>
          </cell>
        </row>
        <row r="3514">
          <cell r="A3514" t="str">
            <v>OMS grup</v>
          </cell>
          <cell r="B3514" t="str">
            <v>XX09</v>
          </cell>
          <cell r="C3514" t="str">
            <v>N</v>
          </cell>
          <cell r="D3514">
            <v>175055.83</v>
          </cell>
          <cell r="E3514" t="str">
            <v>PRZYPIS_MIES_WYK</v>
          </cell>
          <cell r="F3514" t="str">
            <v>PLAN</v>
          </cell>
          <cell r="G3514" t="str">
            <v>11</v>
          </cell>
          <cell r="H3514" t="str">
            <v>PKK</v>
          </cell>
          <cell r="I3514" t="str">
            <v>RAZEM</v>
          </cell>
        </row>
        <row r="3515">
          <cell r="A3515" t="str">
            <v>OMS grup</v>
          </cell>
          <cell r="B3515" t="str">
            <v>XX09</v>
          </cell>
          <cell r="C3515" t="str">
            <v>N</v>
          </cell>
          <cell r="D3515">
            <v>56743</v>
          </cell>
          <cell r="E3515" t="str">
            <v>PRZYPIS_MIES_WYK</v>
          </cell>
          <cell r="F3515" t="str">
            <v>PLAN</v>
          </cell>
          <cell r="G3515" t="str">
            <v>11</v>
          </cell>
          <cell r="H3515" t="str">
            <v>PSA</v>
          </cell>
          <cell r="I3515" t="str">
            <v>RAZEM</v>
          </cell>
        </row>
        <row r="3516">
          <cell r="A3516" t="str">
            <v>OMS grup</v>
          </cell>
          <cell r="B3516" t="str">
            <v>XX09</v>
          </cell>
          <cell r="C3516" t="str">
            <v>P</v>
          </cell>
          <cell r="D3516">
            <v>209826.01727999988</v>
          </cell>
          <cell r="E3516" t="str">
            <v>PRZYPIS_MIES_WYK</v>
          </cell>
          <cell r="F3516" t="str">
            <v>PLAN</v>
          </cell>
          <cell r="G3516" t="str">
            <v>11</v>
          </cell>
          <cell r="H3516" t="str">
            <v>PKK</v>
          </cell>
          <cell r="I3516" t="str">
            <v>RAZEM</v>
          </cell>
        </row>
        <row r="3517">
          <cell r="A3517" t="str">
            <v>OMS grup</v>
          </cell>
          <cell r="B3517" t="str">
            <v>XX09</v>
          </cell>
          <cell r="C3517" t="str">
            <v>P</v>
          </cell>
          <cell r="D3517">
            <v>945</v>
          </cell>
          <cell r="E3517" t="str">
            <v>PRZYPIS_MIES_WYK</v>
          </cell>
          <cell r="F3517" t="str">
            <v>PLAN</v>
          </cell>
          <cell r="G3517" t="str">
            <v>11</v>
          </cell>
          <cell r="H3517" t="str">
            <v>PSA</v>
          </cell>
          <cell r="I3517" t="str">
            <v>RAZEM</v>
          </cell>
        </row>
        <row r="3518">
          <cell r="A3518" t="str">
            <v>OMS grup</v>
          </cell>
          <cell r="B3518" t="str">
            <v>XX09</v>
          </cell>
          <cell r="C3518" t="str">
            <v>N</v>
          </cell>
          <cell r="D3518">
            <v>195144.36</v>
          </cell>
          <cell r="E3518" t="str">
            <v>PRZYPIS_MIES_WYK</v>
          </cell>
          <cell r="F3518" t="str">
            <v>PLAN</v>
          </cell>
          <cell r="G3518" t="str">
            <v>12</v>
          </cell>
          <cell r="H3518" t="str">
            <v>PKK</v>
          </cell>
          <cell r="I3518" t="str">
            <v>RAZEM</v>
          </cell>
        </row>
        <row r="3519">
          <cell r="A3519" t="str">
            <v>OMS grup</v>
          </cell>
          <cell r="B3519" t="str">
            <v>XX09</v>
          </cell>
          <cell r="C3519" t="str">
            <v>N</v>
          </cell>
          <cell r="D3519">
            <v>61690</v>
          </cell>
          <cell r="E3519" t="str">
            <v>PRZYPIS_MIES_WYK</v>
          </cell>
          <cell r="F3519" t="str">
            <v>PLAN</v>
          </cell>
          <cell r="G3519" t="str">
            <v>12</v>
          </cell>
          <cell r="H3519" t="str">
            <v>PSA</v>
          </cell>
          <cell r="I3519" t="str">
            <v>RAZEM</v>
          </cell>
        </row>
        <row r="3520">
          <cell r="A3520" t="str">
            <v>OMS grup</v>
          </cell>
          <cell r="B3520" t="str">
            <v>XX09</v>
          </cell>
          <cell r="C3520" t="str">
            <v>P</v>
          </cell>
          <cell r="D3520">
            <v>216843.5333899999</v>
          </cell>
          <cell r="E3520" t="str">
            <v>PRZYPIS_MIES_WYK</v>
          </cell>
          <cell r="F3520" t="str">
            <v>PLAN</v>
          </cell>
          <cell r="G3520" t="str">
            <v>12</v>
          </cell>
          <cell r="H3520" t="str">
            <v>PKK</v>
          </cell>
          <cell r="I3520" t="str">
            <v>RAZEM</v>
          </cell>
        </row>
        <row r="3521">
          <cell r="A3521" t="str">
            <v>OMS grup</v>
          </cell>
          <cell r="B3521" t="str">
            <v>XX09</v>
          </cell>
          <cell r="C3521" t="str">
            <v>P</v>
          </cell>
          <cell r="D3521">
            <v>945</v>
          </cell>
          <cell r="E3521" t="str">
            <v>PRZYPIS_MIES_WYK</v>
          </cell>
          <cell r="F3521" t="str">
            <v>PLAN</v>
          </cell>
          <cell r="G3521" t="str">
            <v>12</v>
          </cell>
          <cell r="H3521" t="str">
            <v>PSA</v>
          </cell>
          <cell r="I3521" t="str">
            <v>RAZEM</v>
          </cell>
        </row>
        <row r="3522">
          <cell r="A3522" t="str">
            <v>OMS grup</v>
          </cell>
          <cell r="B3522" t="str">
            <v>XX09</v>
          </cell>
          <cell r="C3522" t="str">
            <v>N</v>
          </cell>
          <cell r="D3522">
            <v>18802.35</v>
          </cell>
          <cell r="E3522" t="str">
            <v>PRZYPIS_MIES_WYK</v>
          </cell>
          <cell r="F3522" t="str">
            <v>PROGNOZA</v>
          </cell>
          <cell r="G3522" t="str">
            <v>10</v>
          </cell>
          <cell r="H3522" t="str">
            <v>PKK</v>
          </cell>
          <cell r="I3522" t="str">
            <v>RAZEM</v>
          </cell>
        </row>
        <row r="3523">
          <cell r="A3523" t="str">
            <v>OMS grup</v>
          </cell>
          <cell r="B3523" t="str">
            <v>XX09</v>
          </cell>
          <cell r="C3523" t="str">
            <v>N</v>
          </cell>
          <cell r="D3523">
            <v>336</v>
          </cell>
          <cell r="E3523" t="str">
            <v>PRZYPIS_MIES_WYK</v>
          </cell>
          <cell r="F3523" t="str">
            <v>PROGNOZA</v>
          </cell>
          <cell r="G3523" t="str">
            <v>10</v>
          </cell>
          <cell r="H3523" t="str">
            <v>PSA</v>
          </cell>
          <cell r="I3523" t="str">
            <v>RAZEM</v>
          </cell>
        </row>
        <row r="3524">
          <cell r="A3524" t="str">
            <v>OMS grup</v>
          </cell>
          <cell r="B3524" t="str">
            <v>XX09</v>
          </cell>
          <cell r="C3524" t="str">
            <v>P</v>
          </cell>
          <cell r="D3524">
            <v>118830.27575539557</v>
          </cell>
          <cell r="E3524" t="str">
            <v>PRZYPIS_MIES_WYK</v>
          </cell>
          <cell r="F3524" t="str">
            <v>PROGNOZA</v>
          </cell>
          <cell r="G3524" t="str">
            <v>10</v>
          </cell>
          <cell r="H3524" t="str">
            <v>PKK</v>
          </cell>
          <cell r="I3524" t="str">
            <v>RAZEM</v>
          </cell>
        </row>
        <row r="3525">
          <cell r="A3525" t="str">
            <v>OMS grup</v>
          </cell>
          <cell r="B3525" t="str">
            <v>XX09</v>
          </cell>
          <cell r="C3525" t="str">
            <v>P</v>
          </cell>
          <cell r="D3525">
            <v>803</v>
          </cell>
          <cell r="E3525" t="str">
            <v>PRZYPIS_MIES_WYK</v>
          </cell>
          <cell r="F3525" t="str">
            <v>PROGNOZA</v>
          </cell>
          <cell r="G3525" t="str">
            <v>10</v>
          </cell>
          <cell r="H3525" t="str">
            <v>PSA</v>
          </cell>
          <cell r="I3525" t="str">
            <v>RAZEM</v>
          </cell>
        </row>
        <row r="3526">
          <cell r="A3526" t="str">
            <v>OMS grup</v>
          </cell>
          <cell r="B3526" t="str">
            <v>XX09</v>
          </cell>
          <cell r="C3526" t="str">
            <v>N</v>
          </cell>
          <cell r="D3526">
            <v>19017.95</v>
          </cell>
          <cell r="E3526" t="str">
            <v>PRZYPIS_MIES_WYK</v>
          </cell>
          <cell r="F3526" t="str">
            <v>PROGNOZA</v>
          </cell>
          <cell r="G3526" t="str">
            <v>11</v>
          </cell>
          <cell r="H3526" t="str">
            <v>PKK</v>
          </cell>
          <cell r="I3526" t="str">
            <v>RAZEM</v>
          </cell>
        </row>
        <row r="3527">
          <cell r="A3527" t="str">
            <v>OMS grup</v>
          </cell>
          <cell r="B3527" t="str">
            <v>XX09</v>
          </cell>
          <cell r="C3527" t="str">
            <v>N</v>
          </cell>
          <cell r="D3527">
            <v>2368</v>
          </cell>
          <cell r="E3527" t="str">
            <v>PRZYPIS_MIES_WYK</v>
          </cell>
          <cell r="F3527" t="str">
            <v>PROGNOZA</v>
          </cell>
          <cell r="G3527" t="str">
            <v>11</v>
          </cell>
          <cell r="H3527" t="str">
            <v>PSA</v>
          </cell>
          <cell r="I3527" t="str">
            <v>RAZEM</v>
          </cell>
        </row>
        <row r="3528">
          <cell r="A3528" t="str">
            <v>OMS grup</v>
          </cell>
          <cell r="B3528" t="str">
            <v>XX09</v>
          </cell>
          <cell r="C3528" t="str">
            <v>P</v>
          </cell>
          <cell r="D3528">
            <v>118615.25992805745</v>
          </cell>
          <cell r="E3528" t="str">
            <v>PRZYPIS_MIES_WYK</v>
          </cell>
          <cell r="F3528" t="str">
            <v>PROGNOZA</v>
          </cell>
          <cell r="G3528" t="str">
            <v>11</v>
          </cell>
          <cell r="H3528" t="str">
            <v>PKK</v>
          </cell>
          <cell r="I3528" t="str">
            <v>RAZEM</v>
          </cell>
        </row>
        <row r="3529">
          <cell r="A3529" t="str">
            <v>OMS grup</v>
          </cell>
          <cell r="B3529" t="str">
            <v>XX09</v>
          </cell>
          <cell r="C3529" t="str">
            <v>P</v>
          </cell>
          <cell r="D3529">
            <v>803</v>
          </cell>
          <cell r="E3529" t="str">
            <v>PRZYPIS_MIES_WYK</v>
          </cell>
          <cell r="F3529" t="str">
            <v>PROGNOZA</v>
          </cell>
          <cell r="G3529" t="str">
            <v>11</v>
          </cell>
          <cell r="H3529" t="str">
            <v>PSA</v>
          </cell>
          <cell r="I3529" t="str">
            <v>RAZEM</v>
          </cell>
        </row>
        <row r="3530">
          <cell r="A3530" t="str">
            <v>OMS grup</v>
          </cell>
          <cell r="B3530" t="str">
            <v>XX09</v>
          </cell>
          <cell r="C3530" t="str">
            <v>N</v>
          </cell>
          <cell r="D3530">
            <v>19225.75</v>
          </cell>
          <cell r="E3530" t="str">
            <v>PRZYPIS_MIES_WYK</v>
          </cell>
          <cell r="F3530" t="str">
            <v>PROGNOZA</v>
          </cell>
          <cell r="G3530" t="str">
            <v>12</v>
          </cell>
          <cell r="H3530" t="str">
            <v>PKK</v>
          </cell>
          <cell r="I3530" t="str">
            <v>RAZEM</v>
          </cell>
        </row>
        <row r="3531">
          <cell r="A3531" t="str">
            <v>OMS grup</v>
          </cell>
          <cell r="B3531" t="str">
            <v>XX09</v>
          </cell>
          <cell r="C3531" t="str">
            <v>N</v>
          </cell>
          <cell r="D3531">
            <v>3476</v>
          </cell>
          <cell r="E3531" t="str">
            <v>PRZYPIS_MIES_WYK</v>
          </cell>
          <cell r="F3531" t="str">
            <v>PROGNOZA</v>
          </cell>
          <cell r="G3531" t="str">
            <v>12</v>
          </cell>
          <cell r="H3531" t="str">
            <v>PSA</v>
          </cell>
          <cell r="I3531" t="str">
            <v>RAZEM</v>
          </cell>
        </row>
        <row r="3532">
          <cell r="A3532" t="str">
            <v>OMS grup</v>
          </cell>
          <cell r="B3532" t="str">
            <v>XX09</v>
          </cell>
          <cell r="C3532" t="str">
            <v>P</v>
          </cell>
          <cell r="D3532">
            <v>119262.78151079126</v>
          </cell>
          <cell r="E3532" t="str">
            <v>PRZYPIS_MIES_WYK</v>
          </cell>
          <cell r="F3532" t="str">
            <v>PROGNOZA</v>
          </cell>
          <cell r="G3532" t="str">
            <v>12</v>
          </cell>
          <cell r="H3532" t="str">
            <v>PKK</v>
          </cell>
          <cell r="I3532" t="str">
            <v>RAZEM</v>
          </cell>
        </row>
        <row r="3533">
          <cell r="A3533" t="str">
            <v>OMS grup</v>
          </cell>
          <cell r="B3533" t="str">
            <v>XX09</v>
          </cell>
          <cell r="C3533" t="str">
            <v>P</v>
          </cell>
          <cell r="D3533">
            <v>803</v>
          </cell>
          <cell r="E3533" t="str">
            <v>PRZYPIS_MIES_WYK</v>
          </cell>
          <cell r="F3533" t="str">
            <v>PROGNOZA</v>
          </cell>
          <cell r="G3533" t="str">
            <v>12</v>
          </cell>
          <cell r="H3533" t="str">
            <v>PSA</v>
          </cell>
          <cell r="I3533" t="str">
            <v>RAZEM</v>
          </cell>
        </row>
        <row r="3534">
          <cell r="A3534" t="str">
            <v>OMS grup</v>
          </cell>
          <cell r="B3534" t="str">
            <v>XX09</v>
          </cell>
          <cell r="C3534" t="str">
            <v>P</v>
          </cell>
          <cell r="D3534">
            <v>7444.25</v>
          </cell>
          <cell r="E3534" t="str">
            <v>PRZYPIS_MIES_WYK</v>
          </cell>
          <cell r="F3534" t="str">
            <v>WYK_POP</v>
          </cell>
          <cell r="G3534" t="str">
            <v>01</v>
          </cell>
          <cell r="H3534" t="str">
            <v>PKK</v>
          </cell>
          <cell r="I3534" t="str">
            <v>RAZEM</v>
          </cell>
        </row>
        <row r="3535">
          <cell r="A3535" t="str">
            <v>OMS grup</v>
          </cell>
          <cell r="B3535" t="str">
            <v>XX09</v>
          </cell>
          <cell r="C3535" t="str">
            <v>P</v>
          </cell>
          <cell r="D3535">
            <v>178.1</v>
          </cell>
          <cell r="E3535" t="str">
            <v>PRZYPIS_MIES_WYK</v>
          </cell>
          <cell r="F3535" t="str">
            <v>WYK_POP</v>
          </cell>
          <cell r="G3535" t="str">
            <v>01</v>
          </cell>
          <cell r="H3535" t="str">
            <v>PSA</v>
          </cell>
          <cell r="I3535" t="str">
            <v>RAZEM</v>
          </cell>
        </row>
        <row r="3536">
          <cell r="A3536" t="str">
            <v>OMS grup</v>
          </cell>
          <cell r="B3536" t="str">
            <v>XX09</v>
          </cell>
          <cell r="C3536" t="str">
            <v>P</v>
          </cell>
          <cell r="D3536">
            <v>7700.15</v>
          </cell>
          <cell r="E3536" t="str">
            <v>PRZYPIS_MIES_WYK</v>
          </cell>
          <cell r="F3536" t="str">
            <v>WYK_POP</v>
          </cell>
          <cell r="G3536" t="str">
            <v>02</v>
          </cell>
          <cell r="H3536" t="str">
            <v>PKK</v>
          </cell>
          <cell r="I3536" t="str">
            <v>RAZEM</v>
          </cell>
        </row>
        <row r="3537">
          <cell r="A3537" t="str">
            <v>OMS grup</v>
          </cell>
          <cell r="B3537" t="str">
            <v>XX09</v>
          </cell>
          <cell r="C3537" t="str">
            <v>P</v>
          </cell>
          <cell r="D3537">
            <v>529.7</v>
          </cell>
          <cell r="E3537" t="str">
            <v>PRZYPIS_MIES_WYK</v>
          </cell>
          <cell r="F3537" t="str">
            <v>WYK_POP</v>
          </cell>
          <cell r="G3537" t="str">
            <v>02</v>
          </cell>
          <cell r="H3537" t="str">
            <v>PSA</v>
          </cell>
          <cell r="I3537" t="str">
            <v>RAZEM</v>
          </cell>
        </row>
        <row r="3538">
          <cell r="A3538" t="str">
            <v>OMS grup</v>
          </cell>
          <cell r="B3538" t="str">
            <v>XX09</v>
          </cell>
          <cell r="D3538">
            <v>3528.45</v>
          </cell>
          <cell r="E3538" t="str">
            <v>PRZYPIS_MIES_WYK</v>
          </cell>
          <cell r="F3538" t="str">
            <v>WYK_POP</v>
          </cell>
          <cell r="G3538" t="str">
            <v>03</v>
          </cell>
          <cell r="H3538" t="str">
            <v>PKK</v>
          </cell>
          <cell r="I3538" t="str">
            <v>RAZEM</v>
          </cell>
        </row>
        <row r="3539">
          <cell r="A3539" t="str">
            <v>OMS grup</v>
          </cell>
          <cell r="B3539" t="str">
            <v>XX09</v>
          </cell>
          <cell r="D3539">
            <v>703.2</v>
          </cell>
          <cell r="E3539" t="str">
            <v>PRZYPIS_MIES_WYK</v>
          </cell>
          <cell r="F3539" t="str">
            <v>WYK_POP</v>
          </cell>
          <cell r="G3539" t="str">
            <v>03</v>
          </cell>
          <cell r="H3539" t="str">
            <v>PSA</v>
          </cell>
          <cell r="I3539" t="str">
            <v>RAZEM</v>
          </cell>
        </row>
        <row r="3540">
          <cell r="A3540" t="str">
            <v>OMS grup</v>
          </cell>
          <cell r="B3540" t="str">
            <v>XX09</v>
          </cell>
          <cell r="C3540" t="str">
            <v>P</v>
          </cell>
          <cell r="D3540">
            <v>17977.55</v>
          </cell>
          <cell r="E3540" t="str">
            <v>PRZYPIS_MIES_WYK</v>
          </cell>
          <cell r="F3540" t="str">
            <v>WYK_POP</v>
          </cell>
          <cell r="G3540" t="str">
            <v>03</v>
          </cell>
          <cell r="H3540" t="str">
            <v>PKK</v>
          </cell>
          <cell r="I3540" t="str">
            <v>RAZEM</v>
          </cell>
        </row>
        <row r="3541">
          <cell r="A3541" t="str">
            <v>OMS grup</v>
          </cell>
          <cell r="B3541" t="str">
            <v>XX09</v>
          </cell>
          <cell r="C3541" t="str">
            <v>P</v>
          </cell>
          <cell r="D3541">
            <v>-5.2000000000000455</v>
          </cell>
          <cell r="E3541" t="str">
            <v>PRZYPIS_MIES_WYK</v>
          </cell>
          <cell r="F3541" t="str">
            <v>WYK_POP</v>
          </cell>
          <cell r="G3541" t="str">
            <v>03</v>
          </cell>
          <cell r="H3541" t="str">
            <v>PSA</v>
          </cell>
          <cell r="I3541" t="str">
            <v>RAZEM</v>
          </cell>
        </row>
        <row r="3542">
          <cell r="A3542" t="str">
            <v>OMS grup</v>
          </cell>
          <cell r="B3542" t="str">
            <v>XX09</v>
          </cell>
          <cell r="D3542">
            <v>6173.55</v>
          </cell>
          <cell r="E3542" t="str">
            <v>PRZYPIS_MIES_WYK</v>
          </cell>
          <cell r="F3542" t="str">
            <v>WYK_POP</v>
          </cell>
          <cell r="G3542" t="str">
            <v>04</v>
          </cell>
          <cell r="H3542" t="str">
            <v>PKK</v>
          </cell>
          <cell r="I3542" t="str">
            <v>RAZEM</v>
          </cell>
        </row>
        <row r="3543">
          <cell r="A3543" t="str">
            <v>OMS grup</v>
          </cell>
          <cell r="B3543" t="str">
            <v>XX09</v>
          </cell>
          <cell r="D3543">
            <v>1112.35</v>
          </cell>
          <cell r="E3543" t="str">
            <v>PRZYPIS_MIES_WYK</v>
          </cell>
          <cell r="F3543" t="str">
            <v>WYK_POP</v>
          </cell>
          <cell r="G3543" t="str">
            <v>04</v>
          </cell>
          <cell r="H3543" t="str">
            <v>PSA</v>
          </cell>
          <cell r="I3543" t="str">
            <v>RAZEM</v>
          </cell>
        </row>
        <row r="3544">
          <cell r="A3544" t="str">
            <v>OMS grup</v>
          </cell>
          <cell r="B3544" t="str">
            <v>XX09</v>
          </cell>
          <cell r="C3544" t="str">
            <v>N</v>
          </cell>
          <cell r="D3544">
            <v>6549.8</v>
          </cell>
          <cell r="E3544" t="str">
            <v>PRZYPIS_MIES_WYK</v>
          </cell>
          <cell r="F3544" t="str">
            <v>WYK_POP</v>
          </cell>
          <cell r="G3544" t="str">
            <v>04</v>
          </cell>
          <cell r="H3544" t="str">
            <v>PKK</v>
          </cell>
          <cell r="I3544" t="str">
            <v>RAZEM</v>
          </cell>
        </row>
        <row r="3545">
          <cell r="A3545" t="str">
            <v>OMS grup</v>
          </cell>
          <cell r="B3545" t="str">
            <v>XX09</v>
          </cell>
          <cell r="C3545" t="str">
            <v>N</v>
          </cell>
          <cell r="D3545">
            <v>736.1</v>
          </cell>
          <cell r="E3545" t="str">
            <v>PRZYPIS_MIES_WYK</v>
          </cell>
          <cell r="F3545" t="str">
            <v>WYK_POP</v>
          </cell>
          <cell r="G3545" t="str">
            <v>04</v>
          </cell>
          <cell r="H3545" t="str">
            <v>PSA</v>
          </cell>
          <cell r="I3545" t="str">
            <v>RAZEM</v>
          </cell>
        </row>
        <row r="3546">
          <cell r="A3546" t="str">
            <v>OMS grup</v>
          </cell>
          <cell r="B3546" t="str">
            <v>XX09</v>
          </cell>
          <cell r="C3546" t="str">
            <v>P</v>
          </cell>
          <cell r="D3546">
            <v>48757.4</v>
          </cell>
          <cell r="E3546" t="str">
            <v>PRZYPIS_MIES_WYK</v>
          </cell>
          <cell r="F3546" t="str">
            <v>WYK_POP</v>
          </cell>
          <cell r="G3546" t="str">
            <v>04</v>
          </cell>
          <cell r="H3546" t="str">
            <v>PKK</v>
          </cell>
          <cell r="I3546" t="str">
            <v>RAZEM</v>
          </cell>
        </row>
        <row r="3547">
          <cell r="A3547" t="str">
            <v>OMS grup</v>
          </cell>
          <cell r="B3547" t="str">
            <v>XX09</v>
          </cell>
          <cell r="C3547" t="str">
            <v>P</v>
          </cell>
          <cell r="D3547">
            <v>346.4</v>
          </cell>
          <cell r="E3547" t="str">
            <v>PRZYPIS_MIES_WYK</v>
          </cell>
          <cell r="F3547" t="str">
            <v>WYK_POP</v>
          </cell>
          <cell r="G3547" t="str">
            <v>04</v>
          </cell>
          <cell r="H3547" t="str">
            <v>PSA</v>
          </cell>
          <cell r="I3547" t="str">
            <v>RAZEM</v>
          </cell>
        </row>
        <row r="3548">
          <cell r="A3548" t="str">
            <v>OMS grup</v>
          </cell>
          <cell r="B3548" t="str">
            <v>XX09</v>
          </cell>
          <cell r="D3548">
            <v>9576.55</v>
          </cell>
          <cell r="E3548" t="str">
            <v>PRZYPIS_MIES_WYK</v>
          </cell>
          <cell r="F3548" t="str">
            <v>WYK_POP</v>
          </cell>
          <cell r="G3548" t="str">
            <v>05</v>
          </cell>
          <cell r="H3548" t="str">
            <v>PKK</v>
          </cell>
          <cell r="I3548" t="str">
            <v>RAZEM</v>
          </cell>
        </row>
        <row r="3549">
          <cell r="A3549" t="str">
            <v>OMS grup</v>
          </cell>
          <cell r="B3549" t="str">
            <v>XX09</v>
          </cell>
          <cell r="D3549">
            <v>1306.2</v>
          </cell>
          <cell r="E3549" t="str">
            <v>PRZYPIS_MIES_WYK</v>
          </cell>
          <cell r="F3549" t="str">
            <v>WYK_POP</v>
          </cell>
          <cell r="G3549" t="str">
            <v>05</v>
          </cell>
          <cell r="H3549" t="str">
            <v>PSA</v>
          </cell>
          <cell r="I3549" t="str">
            <v>RAZEM</v>
          </cell>
        </row>
        <row r="3550">
          <cell r="A3550" t="str">
            <v>OMS grup</v>
          </cell>
          <cell r="B3550" t="str">
            <v>XX09</v>
          </cell>
          <cell r="C3550" t="str">
            <v>N</v>
          </cell>
          <cell r="D3550">
            <v>10074.85</v>
          </cell>
          <cell r="E3550" t="str">
            <v>PRZYPIS_MIES_WYK</v>
          </cell>
          <cell r="F3550" t="str">
            <v>WYK_POP</v>
          </cell>
          <cell r="G3550" t="str">
            <v>05</v>
          </cell>
          <cell r="H3550" t="str">
            <v>PKK</v>
          </cell>
          <cell r="I3550" t="str">
            <v>RAZEM</v>
          </cell>
        </row>
        <row r="3551">
          <cell r="A3551" t="str">
            <v>OMS grup</v>
          </cell>
          <cell r="B3551" t="str">
            <v>XX09</v>
          </cell>
          <cell r="C3551" t="str">
            <v>N</v>
          </cell>
          <cell r="D3551">
            <v>807.9</v>
          </cell>
          <cell r="E3551" t="str">
            <v>PRZYPIS_MIES_WYK</v>
          </cell>
          <cell r="F3551" t="str">
            <v>WYK_POP</v>
          </cell>
          <cell r="G3551" t="str">
            <v>05</v>
          </cell>
          <cell r="H3551" t="str">
            <v>PSA</v>
          </cell>
          <cell r="I3551" t="str">
            <v>RAZEM</v>
          </cell>
        </row>
        <row r="3552">
          <cell r="A3552" t="str">
            <v>OMS grup</v>
          </cell>
          <cell r="B3552" t="str">
            <v>XX09</v>
          </cell>
          <cell r="C3552" t="str">
            <v>P</v>
          </cell>
          <cell r="D3552">
            <v>56010.08</v>
          </cell>
          <cell r="E3552" t="str">
            <v>PRZYPIS_MIES_WYK</v>
          </cell>
          <cell r="F3552" t="str">
            <v>WYK_POP</v>
          </cell>
          <cell r="G3552" t="str">
            <v>05</v>
          </cell>
          <cell r="H3552" t="str">
            <v>PKK</v>
          </cell>
          <cell r="I3552" t="str">
            <v>RAZEM</v>
          </cell>
        </row>
        <row r="3553">
          <cell r="A3553" t="str">
            <v>OMS grup</v>
          </cell>
          <cell r="B3553" t="str">
            <v>XX09</v>
          </cell>
          <cell r="C3553" t="str">
            <v>P</v>
          </cell>
          <cell r="D3553">
            <v>346.4</v>
          </cell>
          <cell r="E3553" t="str">
            <v>PRZYPIS_MIES_WYK</v>
          </cell>
          <cell r="F3553" t="str">
            <v>WYK_POP</v>
          </cell>
          <cell r="G3553" t="str">
            <v>05</v>
          </cell>
          <cell r="H3553" t="str">
            <v>PSA</v>
          </cell>
          <cell r="I3553" t="str">
            <v>RAZEM</v>
          </cell>
        </row>
        <row r="3554">
          <cell r="A3554" t="str">
            <v>OMS grup</v>
          </cell>
          <cell r="B3554" t="str">
            <v>XX09</v>
          </cell>
          <cell r="D3554">
            <v>13281.47</v>
          </cell>
          <cell r="E3554" t="str">
            <v>PRZYPIS_MIES_WYK</v>
          </cell>
          <cell r="F3554" t="str">
            <v>WYK_POP</v>
          </cell>
          <cell r="G3554" t="str">
            <v>06</v>
          </cell>
          <cell r="H3554" t="str">
            <v>PKK</v>
          </cell>
          <cell r="I3554" t="str">
            <v>RAZEM</v>
          </cell>
        </row>
        <row r="3555">
          <cell r="A3555" t="str">
            <v>OMS grup</v>
          </cell>
          <cell r="B3555" t="str">
            <v>XX09</v>
          </cell>
          <cell r="D3555">
            <v>1676.25</v>
          </cell>
          <cell r="E3555" t="str">
            <v>PRZYPIS_MIES_WYK</v>
          </cell>
          <cell r="F3555" t="str">
            <v>WYK_POP</v>
          </cell>
          <cell r="G3555" t="str">
            <v>06</v>
          </cell>
          <cell r="H3555" t="str">
            <v>PSA</v>
          </cell>
          <cell r="I3555" t="str">
            <v>RAZEM</v>
          </cell>
        </row>
        <row r="3556">
          <cell r="A3556" t="str">
            <v>OMS grup</v>
          </cell>
          <cell r="B3556" t="str">
            <v>XX09</v>
          </cell>
          <cell r="C3556" t="str">
            <v>N</v>
          </cell>
          <cell r="D3556">
            <v>13659.77</v>
          </cell>
          <cell r="E3556" t="str">
            <v>PRZYPIS_MIES_WYK</v>
          </cell>
          <cell r="F3556" t="str">
            <v>WYK_POP</v>
          </cell>
          <cell r="G3556" t="str">
            <v>06</v>
          </cell>
          <cell r="H3556" t="str">
            <v>PKK</v>
          </cell>
          <cell r="I3556" t="str">
            <v>RAZEM</v>
          </cell>
        </row>
        <row r="3557">
          <cell r="A3557" t="str">
            <v>OMS grup</v>
          </cell>
          <cell r="B3557" t="str">
            <v>XX09</v>
          </cell>
          <cell r="C3557" t="str">
            <v>N</v>
          </cell>
          <cell r="D3557">
            <v>1297.95</v>
          </cell>
          <cell r="E3557" t="str">
            <v>PRZYPIS_MIES_WYK</v>
          </cell>
          <cell r="F3557" t="str">
            <v>WYK_POP</v>
          </cell>
          <cell r="G3557" t="str">
            <v>06</v>
          </cell>
          <cell r="H3557" t="str">
            <v>PSA</v>
          </cell>
          <cell r="I3557" t="str">
            <v>RAZEM</v>
          </cell>
        </row>
        <row r="3558">
          <cell r="A3558" t="str">
            <v>OMS grup</v>
          </cell>
          <cell r="B3558" t="str">
            <v>XX09</v>
          </cell>
          <cell r="C3558" t="str">
            <v>P</v>
          </cell>
          <cell r="D3558">
            <v>74197.62</v>
          </cell>
          <cell r="E3558" t="str">
            <v>PRZYPIS_MIES_WYK</v>
          </cell>
          <cell r="F3558" t="str">
            <v>WYK_POP</v>
          </cell>
          <cell r="G3558" t="str">
            <v>06</v>
          </cell>
          <cell r="H3558" t="str">
            <v>PKK</v>
          </cell>
          <cell r="I3558" t="str">
            <v>RAZEM</v>
          </cell>
        </row>
        <row r="3559">
          <cell r="A3559" t="str">
            <v>OMS grup</v>
          </cell>
          <cell r="B3559" t="str">
            <v>XX09</v>
          </cell>
          <cell r="C3559" t="str">
            <v>P</v>
          </cell>
          <cell r="D3559">
            <v>407.3</v>
          </cell>
          <cell r="E3559" t="str">
            <v>PRZYPIS_MIES_WYK</v>
          </cell>
          <cell r="F3559" t="str">
            <v>WYK_POP</v>
          </cell>
          <cell r="G3559" t="str">
            <v>06</v>
          </cell>
          <cell r="H3559" t="str">
            <v>PSA</v>
          </cell>
          <cell r="I3559" t="str">
            <v>RAZEM</v>
          </cell>
        </row>
        <row r="3560">
          <cell r="A3560" t="str">
            <v>OMS grup</v>
          </cell>
          <cell r="B3560" t="str">
            <v>XX09</v>
          </cell>
          <cell r="D3560">
            <v>13767.14</v>
          </cell>
          <cell r="E3560" t="str">
            <v>PRZYPIS_MIES_WYK</v>
          </cell>
          <cell r="F3560" t="str">
            <v>WYK_POP</v>
          </cell>
          <cell r="G3560" t="str">
            <v>07</v>
          </cell>
          <cell r="H3560" t="str">
            <v>PKK</v>
          </cell>
          <cell r="I3560" t="str">
            <v>RAZEM</v>
          </cell>
        </row>
        <row r="3561">
          <cell r="A3561" t="str">
            <v>OMS grup</v>
          </cell>
          <cell r="B3561" t="str">
            <v>XX09</v>
          </cell>
          <cell r="D3561">
            <v>2265.5</v>
          </cell>
          <cell r="E3561" t="str">
            <v>PRZYPIS_MIES_WYK</v>
          </cell>
          <cell r="F3561" t="str">
            <v>WYK_POP</v>
          </cell>
          <cell r="G3561" t="str">
            <v>07</v>
          </cell>
          <cell r="H3561" t="str">
            <v>PSA</v>
          </cell>
          <cell r="I3561" t="str">
            <v>RAZEM</v>
          </cell>
        </row>
        <row r="3562">
          <cell r="A3562" t="str">
            <v>OMS grup</v>
          </cell>
          <cell r="B3562" t="str">
            <v>XX09</v>
          </cell>
          <cell r="C3562" t="str">
            <v>N</v>
          </cell>
          <cell r="D3562">
            <v>14734.69</v>
          </cell>
          <cell r="E3562" t="str">
            <v>PRZYPIS_MIES_WYK</v>
          </cell>
          <cell r="F3562" t="str">
            <v>WYK_POP</v>
          </cell>
          <cell r="G3562" t="str">
            <v>07</v>
          </cell>
          <cell r="H3562" t="str">
            <v>PKK</v>
          </cell>
          <cell r="I3562" t="str">
            <v>RAZEM</v>
          </cell>
        </row>
        <row r="3563">
          <cell r="A3563" t="str">
            <v>OMS grup</v>
          </cell>
          <cell r="B3563" t="str">
            <v>XX09</v>
          </cell>
          <cell r="C3563" t="str">
            <v>N</v>
          </cell>
          <cell r="D3563">
            <v>1297.95</v>
          </cell>
          <cell r="E3563" t="str">
            <v>PRZYPIS_MIES_WYK</v>
          </cell>
          <cell r="F3563" t="str">
            <v>WYK_POP</v>
          </cell>
          <cell r="G3563" t="str">
            <v>07</v>
          </cell>
          <cell r="H3563" t="str">
            <v>PSA</v>
          </cell>
          <cell r="I3563" t="str">
            <v>RAZEM</v>
          </cell>
        </row>
        <row r="3564">
          <cell r="A3564" t="str">
            <v>OMS grup</v>
          </cell>
          <cell r="B3564" t="str">
            <v>XX09</v>
          </cell>
          <cell r="C3564" t="str">
            <v>P</v>
          </cell>
          <cell r="D3564">
            <v>94764.49</v>
          </cell>
          <cell r="E3564" t="str">
            <v>PRZYPIS_MIES_WYK</v>
          </cell>
          <cell r="F3564" t="str">
            <v>WYK_POP</v>
          </cell>
          <cell r="G3564" t="str">
            <v>07</v>
          </cell>
          <cell r="H3564" t="str">
            <v>PKK</v>
          </cell>
          <cell r="I3564" t="str">
            <v>RAZEM</v>
          </cell>
        </row>
        <row r="3565">
          <cell r="A3565" t="str">
            <v>OMS grup</v>
          </cell>
          <cell r="B3565" t="str">
            <v>XX09</v>
          </cell>
          <cell r="C3565" t="str">
            <v>P</v>
          </cell>
          <cell r="D3565">
            <v>447.8</v>
          </cell>
          <cell r="E3565" t="str">
            <v>PRZYPIS_MIES_WYK</v>
          </cell>
          <cell r="F3565" t="str">
            <v>WYK_POP</v>
          </cell>
          <cell r="G3565" t="str">
            <v>07</v>
          </cell>
          <cell r="H3565" t="str">
            <v>PSA</v>
          </cell>
          <cell r="I3565" t="str">
            <v>RAZEM</v>
          </cell>
        </row>
        <row r="3566">
          <cell r="A3566" t="str">
            <v>OMS grup</v>
          </cell>
          <cell r="B3566" t="str">
            <v>XX09</v>
          </cell>
          <cell r="D3566">
            <v>12721.87</v>
          </cell>
          <cell r="E3566" t="str">
            <v>PRZYPIS_MIES_WYK</v>
          </cell>
          <cell r="F3566" t="str">
            <v>WYK_POP</v>
          </cell>
          <cell r="G3566" t="str">
            <v>08</v>
          </cell>
          <cell r="H3566" t="str">
            <v>PKK</v>
          </cell>
          <cell r="I3566" t="str">
            <v>RAZEM</v>
          </cell>
        </row>
        <row r="3567">
          <cell r="A3567" t="str">
            <v>OMS grup</v>
          </cell>
          <cell r="B3567" t="str">
            <v>XX09</v>
          </cell>
          <cell r="D3567">
            <v>2213.65</v>
          </cell>
          <cell r="E3567" t="str">
            <v>PRZYPIS_MIES_WYK</v>
          </cell>
          <cell r="F3567" t="str">
            <v>WYK_POP</v>
          </cell>
          <cell r="G3567" t="str">
            <v>08</v>
          </cell>
          <cell r="H3567" t="str">
            <v>PSA</v>
          </cell>
          <cell r="I3567" t="str">
            <v>RAZEM</v>
          </cell>
        </row>
        <row r="3568">
          <cell r="A3568" t="str">
            <v>OMS grup</v>
          </cell>
          <cell r="B3568" t="str">
            <v>XX09</v>
          </cell>
          <cell r="C3568" t="str">
            <v>N</v>
          </cell>
          <cell r="D3568">
            <v>13384.62</v>
          </cell>
          <cell r="E3568" t="str">
            <v>PRZYPIS_MIES_WYK</v>
          </cell>
          <cell r="F3568" t="str">
            <v>WYK_POP</v>
          </cell>
          <cell r="G3568" t="str">
            <v>08</v>
          </cell>
          <cell r="H3568" t="str">
            <v>PKK</v>
          </cell>
          <cell r="I3568" t="str">
            <v>RAZEM</v>
          </cell>
        </row>
        <row r="3569">
          <cell r="A3569" t="str">
            <v>OMS grup</v>
          </cell>
          <cell r="B3569" t="str">
            <v>XX09</v>
          </cell>
          <cell r="C3569" t="str">
            <v>N</v>
          </cell>
          <cell r="D3569">
            <v>1550.9</v>
          </cell>
          <cell r="E3569" t="str">
            <v>PRZYPIS_MIES_WYK</v>
          </cell>
          <cell r="F3569" t="str">
            <v>WYK_POP</v>
          </cell>
          <cell r="G3569" t="str">
            <v>08</v>
          </cell>
          <cell r="H3569" t="str">
            <v>PSA</v>
          </cell>
          <cell r="I3569" t="str">
            <v>RAZEM</v>
          </cell>
        </row>
        <row r="3570">
          <cell r="A3570" t="str">
            <v>OMS grup</v>
          </cell>
          <cell r="B3570" t="str">
            <v>XX09</v>
          </cell>
          <cell r="C3570" t="str">
            <v>P</v>
          </cell>
          <cell r="D3570">
            <v>105771.53</v>
          </cell>
          <cell r="E3570" t="str">
            <v>PRZYPIS_MIES_WYK</v>
          </cell>
          <cell r="F3570" t="str">
            <v>WYK_POP</v>
          </cell>
          <cell r="G3570" t="str">
            <v>08</v>
          </cell>
          <cell r="H3570" t="str">
            <v>PKK</v>
          </cell>
          <cell r="I3570" t="str">
            <v>RAZEM</v>
          </cell>
        </row>
        <row r="3571">
          <cell r="A3571" t="str">
            <v>OMS grup</v>
          </cell>
          <cell r="B3571" t="str">
            <v>XX09</v>
          </cell>
          <cell r="C3571" t="str">
            <v>P</v>
          </cell>
          <cell r="D3571">
            <v>447.8</v>
          </cell>
          <cell r="E3571" t="str">
            <v>PRZYPIS_MIES_WYK</v>
          </cell>
          <cell r="F3571" t="str">
            <v>WYK_POP</v>
          </cell>
          <cell r="G3571" t="str">
            <v>08</v>
          </cell>
          <cell r="H3571" t="str">
            <v>PSA</v>
          </cell>
          <cell r="I3571" t="str">
            <v>RAZEM</v>
          </cell>
        </row>
        <row r="3572">
          <cell r="A3572" t="str">
            <v>OMS grup</v>
          </cell>
          <cell r="B3572" t="str">
            <v>XX09</v>
          </cell>
          <cell r="D3572">
            <v>18566.95</v>
          </cell>
          <cell r="E3572" t="str">
            <v>PRZYPIS_MIES_WYK</v>
          </cell>
          <cell r="F3572" t="str">
            <v>WYK_POP</v>
          </cell>
          <cell r="G3572" t="str">
            <v>09</v>
          </cell>
          <cell r="H3572" t="str">
            <v>PKK</v>
          </cell>
          <cell r="I3572" t="str">
            <v>RAZEM</v>
          </cell>
        </row>
        <row r="3573">
          <cell r="A3573" t="str">
            <v>OMS grup</v>
          </cell>
          <cell r="B3573" t="str">
            <v>XX09</v>
          </cell>
          <cell r="D3573">
            <v>2696.2</v>
          </cell>
          <cell r="E3573" t="str">
            <v>PRZYPIS_MIES_WYK</v>
          </cell>
          <cell r="F3573" t="str">
            <v>WYK_POP</v>
          </cell>
          <cell r="G3573" t="str">
            <v>09</v>
          </cell>
          <cell r="H3573" t="str">
            <v>PSA</v>
          </cell>
          <cell r="I3573" t="str">
            <v>RAZEM</v>
          </cell>
        </row>
        <row r="3574">
          <cell r="A3574" t="str">
            <v>OMS grup</v>
          </cell>
          <cell r="B3574" t="str">
            <v>XX09</v>
          </cell>
          <cell r="C3574" t="str">
            <v>N</v>
          </cell>
          <cell r="D3574">
            <v>19562.75</v>
          </cell>
          <cell r="E3574" t="str">
            <v>PRZYPIS_MIES_WYK</v>
          </cell>
          <cell r="F3574" t="str">
            <v>WYK_POP</v>
          </cell>
          <cell r="G3574" t="str">
            <v>09</v>
          </cell>
          <cell r="H3574" t="str">
            <v>PKK</v>
          </cell>
          <cell r="I3574" t="str">
            <v>RAZEM</v>
          </cell>
        </row>
        <row r="3575">
          <cell r="A3575" t="str">
            <v>OMS grup</v>
          </cell>
          <cell r="B3575" t="str">
            <v>XX09</v>
          </cell>
          <cell r="C3575" t="str">
            <v>N</v>
          </cell>
          <cell r="D3575">
            <v>1700.4</v>
          </cell>
          <cell r="E3575" t="str">
            <v>PRZYPIS_MIES_WYK</v>
          </cell>
          <cell r="F3575" t="str">
            <v>WYK_POP</v>
          </cell>
          <cell r="G3575" t="str">
            <v>09</v>
          </cell>
          <cell r="H3575" t="str">
            <v>PSA</v>
          </cell>
          <cell r="I3575" t="str">
            <v>RAZEM</v>
          </cell>
        </row>
        <row r="3576">
          <cell r="A3576" t="str">
            <v>OMS grup</v>
          </cell>
          <cell r="B3576" t="str">
            <v>XX09</v>
          </cell>
          <cell r="C3576" t="str">
            <v>P</v>
          </cell>
          <cell r="D3576">
            <v>115468.38</v>
          </cell>
          <cell r="E3576" t="str">
            <v>PRZYPIS_MIES_WYK</v>
          </cell>
          <cell r="F3576" t="str">
            <v>WYK_POP</v>
          </cell>
          <cell r="G3576" t="str">
            <v>09</v>
          </cell>
          <cell r="H3576" t="str">
            <v>PKK</v>
          </cell>
          <cell r="I3576" t="str">
            <v>RAZEM</v>
          </cell>
        </row>
        <row r="3577">
          <cell r="A3577" t="str">
            <v>OMS grup</v>
          </cell>
          <cell r="B3577" t="str">
            <v>XX09</v>
          </cell>
          <cell r="C3577" t="str">
            <v>P</v>
          </cell>
          <cell r="D3577">
            <v>972.8</v>
          </cell>
          <cell r="E3577" t="str">
            <v>PRZYPIS_MIES_WYK</v>
          </cell>
          <cell r="F3577" t="str">
            <v>WYK_POP</v>
          </cell>
          <cell r="G3577" t="str">
            <v>09</v>
          </cell>
          <cell r="H3577" t="str">
            <v>PSA</v>
          </cell>
          <cell r="I3577" t="str">
            <v>RAZEM</v>
          </cell>
        </row>
        <row r="3578">
          <cell r="A3578" t="str">
            <v>OMS grup</v>
          </cell>
          <cell r="B3578" t="str">
            <v>XX09</v>
          </cell>
          <cell r="C3578" t="str">
            <v>N</v>
          </cell>
          <cell r="D3578">
            <v>14144.53</v>
          </cell>
          <cell r="E3578" t="str">
            <v>SKL_PRZYPIS_WYK</v>
          </cell>
          <cell r="F3578" t="str">
            <v>PLAN</v>
          </cell>
          <cell r="G3578" t="str">
            <v>01</v>
          </cell>
          <cell r="H3578" t="str">
            <v>PKK</v>
          </cell>
          <cell r="I3578" t="str">
            <v>RAZEM</v>
          </cell>
        </row>
        <row r="3579">
          <cell r="A3579" t="str">
            <v>OMS grup</v>
          </cell>
          <cell r="B3579" t="str">
            <v>XX09</v>
          </cell>
          <cell r="C3579" t="str">
            <v>N</v>
          </cell>
          <cell r="D3579">
            <v>4560</v>
          </cell>
          <cell r="E3579" t="str">
            <v>SKL_PRZYPIS_WYK</v>
          </cell>
          <cell r="F3579" t="str">
            <v>PLAN</v>
          </cell>
          <cell r="G3579" t="str">
            <v>01</v>
          </cell>
          <cell r="H3579" t="str">
            <v>PSA</v>
          </cell>
          <cell r="I3579" t="str">
            <v>RAZEM</v>
          </cell>
        </row>
        <row r="3580">
          <cell r="A3580" t="str">
            <v>OMS grup</v>
          </cell>
          <cell r="B3580" t="str">
            <v>XX09</v>
          </cell>
          <cell r="C3580" t="str">
            <v>P</v>
          </cell>
          <cell r="D3580">
            <v>132691.22775999992</v>
          </cell>
          <cell r="E3580" t="str">
            <v>SKL_PRZYPIS_WYK</v>
          </cell>
          <cell r="F3580" t="str">
            <v>PLAN</v>
          </cell>
          <cell r="G3580" t="str">
            <v>01</v>
          </cell>
          <cell r="H3580" t="str">
            <v>PKK</v>
          </cell>
          <cell r="I3580" t="str">
            <v>RAZEM</v>
          </cell>
        </row>
        <row r="3581">
          <cell r="A3581" t="str">
            <v>OMS grup</v>
          </cell>
          <cell r="B3581" t="str">
            <v>XX09</v>
          </cell>
          <cell r="C3581" t="str">
            <v>P</v>
          </cell>
          <cell r="D3581">
            <v>966</v>
          </cell>
          <cell r="E3581" t="str">
            <v>SKL_PRZYPIS_WYK</v>
          </cell>
          <cell r="F3581" t="str">
            <v>PLAN</v>
          </cell>
          <cell r="G3581" t="str">
            <v>01</v>
          </cell>
          <cell r="H3581" t="str">
            <v>PSA</v>
          </cell>
          <cell r="I3581" t="str">
            <v>RAZEM</v>
          </cell>
        </row>
        <row r="3582">
          <cell r="A3582" t="str">
            <v>OMS grup</v>
          </cell>
          <cell r="B3582" t="str">
            <v>XX09</v>
          </cell>
          <cell r="C3582" t="str">
            <v>N</v>
          </cell>
          <cell r="D3582">
            <v>43974.59</v>
          </cell>
          <cell r="E3582" t="str">
            <v>SKL_PRZYPIS_WYK</v>
          </cell>
          <cell r="F3582" t="str">
            <v>PLAN</v>
          </cell>
          <cell r="G3582" t="str">
            <v>02</v>
          </cell>
          <cell r="H3582" t="str">
            <v>PKK</v>
          </cell>
          <cell r="I3582" t="str">
            <v>RAZEM</v>
          </cell>
        </row>
        <row r="3583">
          <cell r="A3583" t="str">
            <v>OMS grup</v>
          </cell>
          <cell r="B3583" t="str">
            <v>XX09</v>
          </cell>
          <cell r="C3583" t="str">
            <v>N</v>
          </cell>
          <cell r="D3583">
            <v>13920</v>
          </cell>
          <cell r="E3583" t="str">
            <v>SKL_PRZYPIS_WYK</v>
          </cell>
          <cell r="F3583" t="str">
            <v>PLAN</v>
          </cell>
          <cell r="G3583" t="str">
            <v>02</v>
          </cell>
          <cell r="H3583" t="str">
            <v>PSA</v>
          </cell>
          <cell r="I3583" t="str">
            <v>RAZEM</v>
          </cell>
        </row>
        <row r="3584">
          <cell r="A3584" t="str">
            <v>OMS grup</v>
          </cell>
          <cell r="B3584" t="str">
            <v>XX09</v>
          </cell>
          <cell r="C3584" t="str">
            <v>P</v>
          </cell>
          <cell r="D3584">
            <v>271345.8997199998</v>
          </cell>
          <cell r="E3584" t="str">
            <v>SKL_PRZYPIS_WYK</v>
          </cell>
          <cell r="F3584" t="str">
            <v>PLAN</v>
          </cell>
          <cell r="G3584" t="str">
            <v>02</v>
          </cell>
          <cell r="H3584" t="str">
            <v>PKK</v>
          </cell>
          <cell r="I3584" t="str">
            <v>RAZEM</v>
          </cell>
        </row>
        <row r="3585">
          <cell r="A3585" t="str">
            <v>OMS grup</v>
          </cell>
          <cell r="B3585" t="str">
            <v>XX09</v>
          </cell>
          <cell r="C3585" t="str">
            <v>P</v>
          </cell>
          <cell r="D3585">
            <v>1932</v>
          </cell>
          <cell r="E3585" t="str">
            <v>SKL_PRZYPIS_WYK</v>
          </cell>
          <cell r="F3585" t="str">
            <v>PLAN</v>
          </cell>
          <cell r="G3585" t="str">
            <v>02</v>
          </cell>
          <cell r="H3585" t="str">
            <v>PSA</v>
          </cell>
          <cell r="I3585" t="str">
            <v>RAZEM</v>
          </cell>
        </row>
        <row r="3586">
          <cell r="A3586" t="str">
            <v>OMS grup</v>
          </cell>
          <cell r="B3586" t="str">
            <v>XX09</v>
          </cell>
          <cell r="C3586" t="str">
            <v>N</v>
          </cell>
          <cell r="D3586">
            <v>90303.18</v>
          </cell>
          <cell r="E3586" t="str">
            <v>SKL_PRZYPIS_WYK</v>
          </cell>
          <cell r="F3586" t="str">
            <v>PLAN</v>
          </cell>
          <cell r="G3586" t="str">
            <v>03</v>
          </cell>
          <cell r="H3586" t="str">
            <v>PKK</v>
          </cell>
          <cell r="I3586" t="str">
            <v>RAZEM</v>
          </cell>
        </row>
        <row r="3587">
          <cell r="A3587" t="str">
            <v>OMS grup</v>
          </cell>
          <cell r="B3587" t="str">
            <v>XX09</v>
          </cell>
          <cell r="C3587" t="str">
            <v>N</v>
          </cell>
          <cell r="D3587">
            <v>28943</v>
          </cell>
          <cell r="E3587" t="str">
            <v>SKL_PRZYPIS_WYK</v>
          </cell>
          <cell r="F3587" t="str">
            <v>PLAN</v>
          </cell>
          <cell r="G3587" t="str">
            <v>03</v>
          </cell>
          <cell r="H3587" t="str">
            <v>PSA</v>
          </cell>
          <cell r="I3587" t="str">
            <v>RAZEM</v>
          </cell>
        </row>
        <row r="3588">
          <cell r="A3588" t="str">
            <v>OMS grup</v>
          </cell>
          <cell r="B3588" t="str">
            <v>XX09</v>
          </cell>
          <cell r="C3588" t="str">
            <v>P</v>
          </cell>
          <cell r="D3588">
            <v>423735.8119699997</v>
          </cell>
          <cell r="E3588" t="str">
            <v>SKL_PRZYPIS_WYK</v>
          </cell>
          <cell r="F3588" t="str">
            <v>PLAN</v>
          </cell>
          <cell r="G3588" t="str">
            <v>03</v>
          </cell>
          <cell r="H3588" t="str">
            <v>PKK</v>
          </cell>
          <cell r="I3588" t="str">
            <v>RAZEM</v>
          </cell>
        </row>
        <row r="3589">
          <cell r="A3589" t="str">
            <v>OMS grup</v>
          </cell>
          <cell r="B3589" t="str">
            <v>XX09</v>
          </cell>
          <cell r="C3589" t="str">
            <v>P</v>
          </cell>
          <cell r="D3589">
            <v>2898</v>
          </cell>
          <cell r="E3589" t="str">
            <v>SKL_PRZYPIS_WYK</v>
          </cell>
          <cell r="F3589" t="str">
            <v>PLAN</v>
          </cell>
          <cell r="G3589" t="str">
            <v>03</v>
          </cell>
          <cell r="H3589" t="str">
            <v>PSA</v>
          </cell>
          <cell r="I3589" t="str">
            <v>RAZEM</v>
          </cell>
        </row>
        <row r="3590">
          <cell r="A3590" t="str">
            <v>OMS grup</v>
          </cell>
          <cell r="B3590" t="str">
            <v>XX09</v>
          </cell>
          <cell r="C3590" t="str">
            <v>N</v>
          </cell>
          <cell r="D3590">
            <v>152442.3</v>
          </cell>
          <cell r="E3590" t="str">
            <v>SKL_PRZYPIS_WYK</v>
          </cell>
          <cell r="F3590" t="str">
            <v>PLAN</v>
          </cell>
          <cell r="G3590" t="str">
            <v>04</v>
          </cell>
          <cell r="H3590" t="str">
            <v>PKK</v>
          </cell>
          <cell r="I3590" t="str">
            <v>RAZEM</v>
          </cell>
        </row>
        <row r="3591">
          <cell r="A3591" t="str">
            <v>OMS grup</v>
          </cell>
          <cell r="B3591" t="str">
            <v>XX09</v>
          </cell>
          <cell r="C3591" t="str">
            <v>N</v>
          </cell>
          <cell r="D3591">
            <v>48959</v>
          </cell>
          <cell r="E3591" t="str">
            <v>SKL_PRZYPIS_WYK</v>
          </cell>
          <cell r="F3591" t="str">
            <v>PLAN</v>
          </cell>
          <cell r="G3591" t="str">
            <v>04</v>
          </cell>
          <cell r="H3591" t="str">
            <v>PSA</v>
          </cell>
          <cell r="I3591" t="str">
            <v>RAZEM</v>
          </cell>
        </row>
        <row r="3592">
          <cell r="A3592" t="str">
            <v>OMS grup</v>
          </cell>
          <cell r="B3592" t="str">
            <v>XX09</v>
          </cell>
          <cell r="C3592" t="str">
            <v>P</v>
          </cell>
          <cell r="D3592">
            <v>585056.2569799996</v>
          </cell>
          <cell r="E3592" t="str">
            <v>SKL_PRZYPIS_WYK</v>
          </cell>
          <cell r="F3592" t="str">
            <v>PLAN</v>
          </cell>
          <cell r="G3592" t="str">
            <v>04</v>
          </cell>
          <cell r="H3592" t="str">
            <v>PKK</v>
          </cell>
          <cell r="I3592" t="str">
            <v>RAZEM</v>
          </cell>
        </row>
        <row r="3593">
          <cell r="A3593" t="str">
            <v>OMS grup</v>
          </cell>
          <cell r="B3593" t="str">
            <v>XX09</v>
          </cell>
          <cell r="C3593" t="str">
            <v>P</v>
          </cell>
          <cell r="D3593">
            <v>3864</v>
          </cell>
          <cell r="E3593" t="str">
            <v>SKL_PRZYPIS_WYK</v>
          </cell>
          <cell r="F3593" t="str">
            <v>PLAN</v>
          </cell>
          <cell r="G3593" t="str">
            <v>04</v>
          </cell>
          <cell r="H3593" t="str">
            <v>PSA</v>
          </cell>
          <cell r="I3593" t="str">
            <v>RAZEM</v>
          </cell>
        </row>
        <row r="3594">
          <cell r="A3594" t="str">
            <v>OMS grup</v>
          </cell>
          <cell r="B3594" t="str">
            <v>XX09</v>
          </cell>
          <cell r="C3594" t="str">
            <v>N</v>
          </cell>
          <cell r="D3594">
            <v>230511.95</v>
          </cell>
          <cell r="E3594" t="str">
            <v>SKL_PRZYPIS_WYK</v>
          </cell>
          <cell r="F3594" t="str">
            <v>PLAN</v>
          </cell>
          <cell r="G3594" t="str">
            <v>05</v>
          </cell>
          <cell r="H3594" t="str">
            <v>PKK</v>
          </cell>
          <cell r="I3594" t="str">
            <v>RAZEM</v>
          </cell>
        </row>
        <row r="3595">
          <cell r="A3595" t="str">
            <v>OMS grup</v>
          </cell>
          <cell r="B3595" t="str">
            <v>XX09</v>
          </cell>
          <cell r="C3595" t="str">
            <v>N</v>
          </cell>
          <cell r="D3595">
            <v>73833</v>
          </cell>
          <cell r="E3595" t="str">
            <v>SKL_PRZYPIS_WYK</v>
          </cell>
          <cell r="F3595" t="str">
            <v>PLAN</v>
          </cell>
          <cell r="G3595" t="str">
            <v>05</v>
          </cell>
          <cell r="H3595" t="str">
            <v>PSA</v>
          </cell>
          <cell r="I3595" t="str">
            <v>RAZEM</v>
          </cell>
        </row>
        <row r="3596">
          <cell r="A3596" t="str">
            <v>OMS grup</v>
          </cell>
          <cell r="B3596" t="str">
            <v>XX09</v>
          </cell>
          <cell r="C3596" t="str">
            <v>P</v>
          </cell>
          <cell r="D3596">
            <v>753473.4517799995</v>
          </cell>
          <cell r="E3596" t="str">
            <v>SKL_PRZYPIS_WYK</v>
          </cell>
          <cell r="F3596" t="str">
            <v>PLAN</v>
          </cell>
          <cell r="G3596" t="str">
            <v>05</v>
          </cell>
          <cell r="H3596" t="str">
            <v>PKK</v>
          </cell>
          <cell r="I3596" t="str">
            <v>RAZEM</v>
          </cell>
        </row>
        <row r="3597">
          <cell r="A3597" t="str">
            <v>OMS grup</v>
          </cell>
          <cell r="B3597" t="str">
            <v>XX09</v>
          </cell>
          <cell r="C3597" t="str">
            <v>P</v>
          </cell>
          <cell r="D3597">
            <v>4830</v>
          </cell>
          <cell r="E3597" t="str">
            <v>SKL_PRZYPIS_WYK</v>
          </cell>
          <cell r="F3597" t="str">
            <v>PLAN</v>
          </cell>
          <cell r="G3597" t="str">
            <v>05</v>
          </cell>
          <cell r="H3597" t="str">
            <v>PSA</v>
          </cell>
          <cell r="I3597" t="str">
            <v>RAZEM</v>
          </cell>
        </row>
        <row r="3598">
          <cell r="A3598" t="str">
            <v>OMS grup</v>
          </cell>
          <cell r="B3598" t="str">
            <v>XX09</v>
          </cell>
          <cell r="C3598" t="str">
            <v>N</v>
          </cell>
          <cell r="D3598">
            <v>325403.13</v>
          </cell>
          <cell r="E3598" t="str">
            <v>SKL_PRZYPIS_WYK</v>
          </cell>
          <cell r="F3598" t="str">
            <v>PLAN</v>
          </cell>
          <cell r="G3598" t="str">
            <v>06</v>
          </cell>
          <cell r="H3598" t="str">
            <v>PKK</v>
          </cell>
          <cell r="I3598" t="str">
            <v>RAZEM</v>
          </cell>
        </row>
        <row r="3599">
          <cell r="A3599" t="str">
            <v>OMS grup</v>
          </cell>
          <cell r="B3599" t="str">
            <v>XX09</v>
          </cell>
          <cell r="C3599" t="str">
            <v>N</v>
          </cell>
          <cell r="D3599">
            <v>104426</v>
          </cell>
          <cell r="E3599" t="str">
            <v>SKL_PRZYPIS_WYK</v>
          </cell>
          <cell r="F3599" t="str">
            <v>PLAN</v>
          </cell>
          <cell r="G3599" t="str">
            <v>06</v>
          </cell>
          <cell r="H3599" t="str">
            <v>PSA</v>
          </cell>
          <cell r="I3599" t="str">
            <v>RAZEM</v>
          </cell>
        </row>
        <row r="3600">
          <cell r="A3600" t="str">
            <v>OMS grup</v>
          </cell>
          <cell r="B3600" t="str">
            <v>XX09</v>
          </cell>
          <cell r="C3600" t="str">
            <v>P</v>
          </cell>
          <cell r="D3600">
            <v>928486.0753999994</v>
          </cell>
          <cell r="E3600" t="str">
            <v>SKL_PRZYPIS_WYK</v>
          </cell>
          <cell r="F3600" t="str">
            <v>PLAN</v>
          </cell>
          <cell r="G3600" t="str">
            <v>06</v>
          </cell>
          <cell r="H3600" t="str">
            <v>PKK</v>
          </cell>
          <cell r="I3600" t="str">
            <v>RAZEM</v>
          </cell>
        </row>
        <row r="3601">
          <cell r="A3601" t="str">
            <v>OMS grup</v>
          </cell>
          <cell r="B3601" t="str">
            <v>XX09</v>
          </cell>
          <cell r="C3601" t="str">
            <v>P</v>
          </cell>
          <cell r="D3601">
            <v>5796</v>
          </cell>
          <cell r="E3601" t="str">
            <v>SKL_PRZYPIS_WYK</v>
          </cell>
          <cell r="F3601" t="str">
            <v>PLAN</v>
          </cell>
          <cell r="G3601" t="str">
            <v>06</v>
          </cell>
          <cell r="H3601" t="str">
            <v>PSA</v>
          </cell>
          <cell r="I3601" t="str">
            <v>RAZEM</v>
          </cell>
        </row>
        <row r="3602">
          <cell r="A3602" t="str">
            <v>OMS grup</v>
          </cell>
          <cell r="B3602" t="str">
            <v>XX09</v>
          </cell>
          <cell r="C3602" t="str">
            <v>N</v>
          </cell>
          <cell r="D3602">
            <v>434953.84</v>
          </cell>
          <cell r="E3602" t="str">
            <v>SKL_PRZYPIS_WYK</v>
          </cell>
          <cell r="F3602" t="str">
            <v>PLAN</v>
          </cell>
          <cell r="G3602" t="str">
            <v>07</v>
          </cell>
          <cell r="H3602" t="str">
            <v>PKK</v>
          </cell>
          <cell r="I3602" t="str">
            <v>RAZEM</v>
          </cell>
        </row>
        <row r="3603">
          <cell r="A3603" t="str">
            <v>OMS grup</v>
          </cell>
          <cell r="B3603" t="str">
            <v>XX09</v>
          </cell>
          <cell r="C3603" t="str">
            <v>N</v>
          </cell>
          <cell r="D3603">
            <v>139887</v>
          </cell>
          <cell r="E3603" t="str">
            <v>SKL_PRZYPIS_WYK</v>
          </cell>
          <cell r="F3603" t="str">
            <v>PLAN</v>
          </cell>
          <cell r="G3603" t="str">
            <v>07</v>
          </cell>
          <cell r="H3603" t="str">
            <v>PSA</v>
          </cell>
          <cell r="I3603" t="str">
            <v>RAZEM</v>
          </cell>
        </row>
        <row r="3604">
          <cell r="A3604" t="str">
            <v>OMS grup</v>
          </cell>
          <cell r="B3604" t="str">
            <v>XX09</v>
          </cell>
          <cell r="C3604" t="str">
            <v>P</v>
          </cell>
          <cell r="D3604">
            <v>1110754.7444999993</v>
          </cell>
          <cell r="E3604" t="str">
            <v>SKL_PRZYPIS_WYK</v>
          </cell>
          <cell r="F3604" t="str">
            <v>PLAN</v>
          </cell>
          <cell r="G3604" t="str">
            <v>07</v>
          </cell>
          <cell r="H3604" t="str">
            <v>PKK</v>
          </cell>
          <cell r="I3604" t="str">
            <v>RAZEM</v>
          </cell>
        </row>
        <row r="3605">
          <cell r="A3605" t="str">
            <v>OMS grup</v>
          </cell>
          <cell r="B3605" t="str">
            <v>XX09</v>
          </cell>
          <cell r="C3605" t="str">
            <v>P</v>
          </cell>
          <cell r="D3605">
            <v>6741</v>
          </cell>
          <cell r="E3605" t="str">
            <v>SKL_PRZYPIS_WYK</v>
          </cell>
          <cell r="F3605" t="str">
            <v>PLAN</v>
          </cell>
          <cell r="G3605" t="str">
            <v>07</v>
          </cell>
          <cell r="H3605" t="str">
            <v>PSA</v>
          </cell>
          <cell r="I3605" t="str">
            <v>RAZEM</v>
          </cell>
        </row>
        <row r="3606">
          <cell r="A3606" t="str">
            <v>OMS grup</v>
          </cell>
          <cell r="B3606" t="str">
            <v>XX09</v>
          </cell>
          <cell r="C3606" t="str">
            <v>N</v>
          </cell>
          <cell r="D3606">
            <v>558961.08</v>
          </cell>
          <cell r="E3606" t="str">
            <v>SKL_PRZYPIS_WYK</v>
          </cell>
          <cell r="F3606" t="str">
            <v>PLAN</v>
          </cell>
          <cell r="G3606" t="str">
            <v>08</v>
          </cell>
          <cell r="H3606" t="str">
            <v>PKK</v>
          </cell>
          <cell r="I3606" t="str">
            <v>RAZEM</v>
          </cell>
        </row>
        <row r="3607">
          <cell r="A3607" t="str">
            <v>OMS grup</v>
          </cell>
          <cell r="B3607" t="str">
            <v>XX09</v>
          </cell>
          <cell r="C3607" t="str">
            <v>N</v>
          </cell>
          <cell r="D3607">
            <v>180322</v>
          </cell>
          <cell r="E3607" t="str">
            <v>SKL_PRZYPIS_WYK</v>
          </cell>
          <cell r="F3607" t="str">
            <v>PLAN</v>
          </cell>
          <cell r="G3607" t="str">
            <v>08</v>
          </cell>
          <cell r="H3607" t="str">
            <v>PSA</v>
          </cell>
          <cell r="I3607" t="str">
            <v>RAZEM</v>
          </cell>
        </row>
        <row r="3608">
          <cell r="A3608" t="str">
            <v>OMS grup</v>
          </cell>
          <cell r="B3608" t="str">
            <v>XX09</v>
          </cell>
          <cell r="C3608" t="str">
            <v>P</v>
          </cell>
          <cell r="D3608">
            <v>1300262.8551799995</v>
          </cell>
          <cell r="E3608" t="str">
            <v>SKL_PRZYPIS_WYK</v>
          </cell>
          <cell r="F3608" t="str">
            <v>PLAN</v>
          </cell>
          <cell r="G3608" t="str">
            <v>08</v>
          </cell>
          <cell r="H3608" t="str">
            <v>PKK</v>
          </cell>
          <cell r="I3608" t="str">
            <v>RAZEM</v>
          </cell>
        </row>
        <row r="3609">
          <cell r="A3609" t="str">
            <v>OMS grup</v>
          </cell>
          <cell r="B3609" t="str">
            <v>XX09</v>
          </cell>
          <cell r="C3609" t="str">
            <v>P</v>
          </cell>
          <cell r="D3609">
            <v>7686</v>
          </cell>
          <cell r="E3609" t="str">
            <v>SKL_PRZYPIS_WYK</v>
          </cell>
          <cell r="F3609" t="str">
            <v>PLAN</v>
          </cell>
          <cell r="G3609" t="str">
            <v>08</v>
          </cell>
          <cell r="H3609" t="str">
            <v>PSA</v>
          </cell>
          <cell r="I3609" t="str">
            <v>RAZEM</v>
          </cell>
        </row>
        <row r="3610">
          <cell r="A3610" t="str">
            <v>OMS grup</v>
          </cell>
          <cell r="B3610" t="str">
            <v>XX09</v>
          </cell>
          <cell r="C3610" t="str">
            <v>N</v>
          </cell>
          <cell r="D3610">
            <v>700466.85</v>
          </cell>
          <cell r="E3610" t="str">
            <v>SKL_PRZYPIS_WYK</v>
          </cell>
          <cell r="F3610" t="str">
            <v>PLAN</v>
          </cell>
          <cell r="G3610" t="str">
            <v>09</v>
          </cell>
          <cell r="H3610" t="str">
            <v>PKK</v>
          </cell>
          <cell r="I3610" t="str">
            <v>RAZEM</v>
          </cell>
        </row>
        <row r="3611">
          <cell r="A3611" t="str">
            <v>OMS grup</v>
          </cell>
          <cell r="B3611" t="str">
            <v>XX09</v>
          </cell>
          <cell r="C3611" t="str">
            <v>N</v>
          </cell>
          <cell r="D3611">
            <v>226571</v>
          </cell>
          <cell r="E3611" t="str">
            <v>SKL_PRZYPIS_WYK</v>
          </cell>
          <cell r="F3611" t="str">
            <v>PLAN</v>
          </cell>
          <cell r="G3611" t="str">
            <v>09</v>
          </cell>
          <cell r="H3611" t="str">
            <v>PSA</v>
          </cell>
          <cell r="I3611" t="str">
            <v>RAZEM</v>
          </cell>
        </row>
        <row r="3612">
          <cell r="A3612" t="str">
            <v>OMS grup</v>
          </cell>
          <cell r="B3612" t="str">
            <v>XX09</v>
          </cell>
          <cell r="C3612" t="str">
            <v>P</v>
          </cell>
          <cell r="D3612">
            <v>1496084.9012199992</v>
          </cell>
          <cell r="E3612" t="str">
            <v>SKL_PRZYPIS_WYK</v>
          </cell>
          <cell r="F3612" t="str">
            <v>PLAN</v>
          </cell>
          <cell r="G3612" t="str">
            <v>09</v>
          </cell>
          <cell r="H3612" t="str">
            <v>PKK</v>
          </cell>
          <cell r="I3612" t="str">
            <v>RAZEM</v>
          </cell>
        </row>
        <row r="3613">
          <cell r="A3613" t="str">
            <v>OMS grup</v>
          </cell>
          <cell r="B3613" t="str">
            <v>XX09</v>
          </cell>
          <cell r="C3613" t="str">
            <v>P</v>
          </cell>
          <cell r="D3613">
            <v>8631</v>
          </cell>
          <cell r="E3613" t="str">
            <v>SKL_PRZYPIS_WYK</v>
          </cell>
          <cell r="F3613" t="str">
            <v>PLAN</v>
          </cell>
          <cell r="G3613" t="str">
            <v>09</v>
          </cell>
          <cell r="H3613" t="str">
            <v>PSA</v>
          </cell>
          <cell r="I3613" t="str">
            <v>RAZEM</v>
          </cell>
        </row>
        <row r="3614">
          <cell r="A3614" t="str">
            <v>OMS grup</v>
          </cell>
          <cell r="B3614" t="str">
            <v>XX09</v>
          </cell>
          <cell r="C3614" t="str">
            <v>N</v>
          </cell>
          <cell r="D3614">
            <v>858277.15</v>
          </cell>
          <cell r="E3614" t="str">
            <v>SKL_PRZYPIS_WYK</v>
          </cell>
          <cell r="F3614" t="str">
            <v>PLAN</v>
          </cell>
          <cell r="G3614" t="str">
            <v>10</v>
          </cell>
          <cell r="H3614" t="str">
            <v>PKK</v>
          </cell>
          <cell r="I3614" t="str">
            <v>RAZEM</v>
          </cell>
        </row>
        <row r="3615">
          <cell r="A3615" t="str">
            <v>OMS grup</v>
          </cell>
          <cell r="B3615" t="str">
            <v>XX09</v>
          </cell>
          <cell r="C3615" t="str">
            <v>N</v>
          </cell>
          <cell r="D3615">
            <v>278222</v>
          </cell>
          <cell r="E3615" t="str">
            <v>SKL_PRZYPIS_WYK</v>
          </cell>
          <cell r="F3615" t="str">
            <v>PLAN</v>
          </cell>
          <cell r="G3615" t="str">
            <v>10</v>
          </cell>
          <cell r="H3615" t="str">
            <v>PSA</v>
          </cell>
          <cell r="I3615" t="str">
            <v>RAZEM</v>
          </cell>
        </row>
        <row r="3616">
          <cell r="A3616" t="str">
            <v>OMS grup</v>
          </cell>
          <cell r="B3616" t="str">
            <v>XX09</v>
          </cell>
          <cell r="C3616" t="str">
            <v>P</v>
          </cell>
          <cell r="D3616">
            <v>1699010.1818299992</v>
          </cell>
          <cell r="E3616" t="str">
            <v>SKL_PRZYPIS_WYK</v>
          </cell>
          <cell r="F3616" t="str">
            <v>PLAN</v>
          </cell>
          <cell r="G3616" t="str">
            <v>10</v>
          </cell>
          <cell r="H3616" t="str">
            <v>PKK</v>
          </cell>
          <cell r="I3616" t="str">
            <v>RAZEM</v>
          </cell>
        </row>
        <row r="3617">
          <cell r="A3617" t="str">
            <v>OMS grup</v>
          </cell>
          <cell r="B3617" t="str">
            <v>XX09</v>
          </cell>
          <cell r="C3617" t="str">
            <v>P</v>
          </cell>
          <cell r="D3617">
            <v>9576</v>
          </cell>
          <cell r="E3617" t="str">
            <v>SKL_PRZYPIS_WYK</v>
          </cell>
          <cell r="F3617" t="str">
            <v>PLAN</v>
          </cell>
          <cell r="G3617" t="str">
            <v>10</v>
          </cell>
          <cell r="H3617" t="str">
            <v>PSA</v>
          </cell>
          <cell r="I3617" t="str">
            <v>RAZEM</v>
          </cell>
        </row>
        <row r="3618">
          <cell r="A3618" t="str">
            <v>OMS grup</v>
          </cell>
          <cell r="B3618" t="str">
            <v>XX09</v>
          </cell>
          <cell r="C3618" t="str">
            <v>N</v>
          </cell>
          <cell r="D3618">
            <v>1033332.98</v>
          </cell>
          <cell r="E3618" t="str">
            <v>SKL_PRZYPIS_WYK</v>
          </cell>
          <cell r="F3618" t="str">
            <v>PLAN</v>
          </cell>
          <cell r="G3618" t="str">
            <v>11</v>
          </cell>
          <cell r="H3618" t="str">
            <v>PKK</v>
          </cell>
          <cell r="I3618" t="str">
            <v>RAZEM</v>
          </cell>
        </row>
        <row r="3619">
          <cell r="A3619" t="str">
            <v>OMS grup</v>
          </cell>
          <cell r="B3619" t="str">
            <v>XX09</v>
          </cell>
          <cell r="C3619" t="str">
            <v>N</v>
          </cell>
          <cell r="D3619">
            <v>334965</v>
          </cell>
          <cell r="E3619" t="str">
            <v>SKL_PRZYPIS_WYK</v>
          </cell>
          <cell r="F3619" t="str">
            <v>PLAN</v>
          </cell>
          <cell r="G3619" t="str">
            <v>11</v>
          </cell>
          <cell r="H3619" t="str">
            <v>PSA</v>
          </cell>
          <cell r="I3619" t="str">
            <v>RAZEM</v>
          </cell>
        </row>
        <row r="3620">
          <cell r="A3620" t="str">
            <v>OMS grup</v>
          </cell>
          <cell r="B3620" t="str">
            <v>XX09</v>
          </cell>
          <cell r="C3620" t="str">
            <v>P</v>
          </cell>
          <cell r="D3620">
            <v>1908836.1991099988</v>
          </cell>
          <cell r="E3620" t="str">
            <v>SKL_PRZYPIS_WYK</v>
          </cell>
          <cell r="F3620" t="str">
            <v>PLAN</v>
          </cell>
          <cell r="G3620" t="str">
            <v>11</v>
          </cell>
          <cell r="H3620" t="str">
            <v>PKK</v>
          </cell>
          <cell r="I3620" t="str">
            <v>RAZEM</v>
          </cell>
        </row>
        <row r="3621">
          <cell r="A3621" t="str">
            <v>OMS grup</v>
          </cell>
          <cell r="B3621" t="str">
            <v>XX09</v>
          </cell>
          <cell r="C3621" t="str">
            <v>P</v>
          </cell>
          <cell r="D3621">
            <v>10521</v>
          </cell>
          <cell r="E3621" t="str">
            <v>SKL_PRZYPIS_WYK</v>
          </cell>
          <cell r="F3621" t="str">
            <v>PLAN</v>
          </cell>
          <cell r="G3621" t="str">
            <v>11</v>
          </cell>
          <cell r="H3621" t="str">
            <v>PSA</v>
          </cell>
          <cell r="I3621" t="str">
            <v>RAZEM</v>
          </cell>
        </row>
        <row r="3622">
          <cell r="A3622" t="str">
            <v>OMS grup</v>
          </cell>
          <cell r="B3622" t="str">
            <v>XX09</v>
          </cell>
          <cell r="C3622" t="str">
            <v>N</v>
          </cell>
          <cell r="D3622">
            <v>1228477.34</v>
          </cell>
          <cell r="E3622" t="str">
            <v>SKL_PRZYPIS_WYK</v>
          </cell>
          <cell r="F3622" t="str">
            <v>PLAN</v>
          </cell>
          <cell r="G3622" t="str">
            <v>12</v>
          </cell>
          <cell r="H3622" t="str">
            <v>PKK</v>
          </cell>
          <cell r="I3622" t="str">
            <v>RAZEM</v>
          </cell>
        </row>
        <row r="3623">
          <cell r="A3623" t="str">
            <v>OMS grup</v>
          </cell>
          <cell r="B3623" t="str">
            <v>XX09</v>
          </cell>
          <cell r="C3623" t="str">
            <v>N</v>
          </cell>
          <cell r="D3623">
            <v>396655</v>
          </cell>
          <cell r="E3623" t="str">
            <v>SKL_PRZYPIS_WYK</v>
          </cell>
          <cell r="F3623" t="str">
            <v>PLAN</v>
          </cell>
          <cell r="G3623" t="str">
            <v>12</v>
          </cell>
          <cell r="H3623" t="str">
            <v>PSA</v>
          </cell>
          <cell r="I3623" t="str">
            <v>RAZEM</v>
          </cell>
        </row>
        <row r="3624">
          <cell r="A3624" t="str">
            <v>OMS grup</v>
          </cell>
          <cell r="B3624" t="str">
            <v>XX09</v>
          </cell>
          <cell r="C3624" t="str">
            <v>P</v>
          </cell>
          <cell r="D3624">
            <v>2125679.732499999</v>
          </cell>
          <cell r="E3624" t="str">
            <v>SKL_PRZYPIS_WYK</v>
          </cell>
          <cell r="F3624" t="str">
            <v>PLAN</v>
          </cell>
          <cell r="G3624" t="str">
            <v>12</v>
          </cell>
          <cell r="H3624" t="str">
            <v>PKK</v>
          </cell>
          <cell r="I3624" t="str">
            <v>RAZEM</v>
          </cell>
        </row>
        <row r="3625">
          <cell r="A3625" t="str">
            <v>OMS grup</v>
          </cell>
          <cell r="B3625" t="str">
            <v>XX09</v>
          </cell>
          <cell r="C3625" t="str">
            <v>P</v>
          </cell>
          <cell r="D3625">
            <v>11466</v>
          </cell>
          <cell r="E3625" t="str">
            <v>SKL_PRZYPIS_WYK</v>
          </cell>
          <cell r="F3625" t="str">
            <v>PLAN</v>
          </cell>
          <cell r="G3625" t="str">
            <v>12</v>
          </cell>
          <cell r="H3625" t="str">
            <v>PSA</v>
          </cell>
          <cell r="I3625" t="str">
            <v>RAZEM</v>
          </cell>
        </row>
        <row r="3626">
          <cell r="A3626" t="str">
            <v>OMS grup</v>
          </cell>
          <cell r="B3626" t="str">
            <v>XX09</v>
          </cell>
          <cell r="D3626">
            <v>77615.97999999992</v>
          </cell>
          <cell r="E3626" t="str">
            <v>SKL_PRZYPIS_WYK</v>
          </cell>
          <cell r="F3626" t="str">
            <v>PROGNOZA</v>
          </cell>
          <cell r="G3626" t="str">
            <v>10</v>
          </cell>
          <cell r="H3626" t="str">
            <v>PKK</v>
          </cell>
          <cell r="I3626" t="str">
            <v>RAZEM</v>
          </cell>
        </row>
        <row r="3627">
          <cell r="A3627" t="str">
            <v>OMS grup</v>
          </cell>
          <cell r="B3627" t="str">
            <v>XX09</v>
          </cell>
          <cell r="D3627">
            <v>11973.35</v>
          </cell>
          <cell r="E3627" t="str">
            <v>SKL_PRZYPIS_WYK</v>
          </cell>
          <cell r="F3627" t="str">
            <v>PROGNOZA</v>
          </cell>
          <cell r="G3627" t="str">
            <v>10</v>
          </cell>
          <cell r="H3627" t="str">
            <v>PSA</v>
          </cell>
          <cell r="I3627" t="str">
            <v>RAZEM</v>
          </cell>
        </row>
        <row r="3628">
          <cell r="A3628" t="str">
            <v>OMS grup</v>
          </cell>
          <cell r="B3628" t="str">
            <v>XX09</v>
          </cell>
          <cell r="C3628" t="str">
            <v>N</v>
          </cell>
          <cell r="D3628">
            <v>101000.48</v>
          </cell>
          <cell r="E3628" t="str">
            <v>SKL_PRZYPIS_WYK</v>
          </cell>
          <cell r="F3628" t="str">
            <v>PROGNOZA</v>
          </cell>
          <cell r="G3628" t="str">
            <v>10</v>
          </cell>
          <cell r="H3628" t="str">
            <v>PKK</v>
          </cell>
          <cell r="I3628" t="str">
            <v>RAZEM</v>
          </cell>
        </row>
        <row r="3629">
          <cell r="A3629" t="str">
            <v>OMS grup</v>
          </cell>
          <cell r="B3629" t="str">
            <v>XX09</v>
          </cell>
          <cell r="C3629" t="str">
            <v>N</v>
          </cell>
          <cell r="D3629">
            <v>7727.199999999991</v>
          </cell>
          <cell r="E3629" t="str">
            <v>SKL_PRZYPIS_WYK</v>
          </cell>
          <cell r="F3629" t="str">
            <v>PROGNOZA</v>
          </cell>
          <cell r="G3629" t="str">
            <v>10</v>
          </cell>
          <cell r="H3629" t="str">
            <v>PSA</v>
          </cell>
          <cell r="I3629" t="str">
            <v>RAZEM</v>
          </cell>
        </row>
        <row r="3630">
          <cell r="A3630" t="str">
            <v>OMS grup</v>
          </cell>
          <cell r="B3630" t="str">
            <v>XX09</v>
          </cell>
          <cell r="C3630" t="str">
            <v>P</v>
          </cell>
          <cell r="D3630">
            <v>646921.7257553955</v>
          </cell>
          <cell r="E3630" t="str">
            <v>SKL_PRZYPIS_WYK</v>
          </cell>
          <cell r="F3630" t="str">
            <v>PROGNOZA</v>
          </cell>
          <cell r="G3630" t="str">
            <v>10</v>
          </cell>
          <cell r="H3630" t="str">
            <v>PKK</v>
          </cell>
          <cell r="I3630" t="str">
            <v>RAZEM</v>
          </cell>
        </row>
        <row r="3631">
          <cell r="A3631" t="str">
            <v>OMS grup</v>
          </cell>
          <cell r="B3631" t="str">
            <v>XX09</v>
          </cell>
          <cell r="C3631" t="str">
            <v>P</v>
          </cell>
          <cell r="D3631">
            <v>4474.099999999995</v>
          </cell>
          <cell r="E3631" t="str">
            <v>SKL_PRZYPIS_WYK</v>
          </cell>
          <cell r="F3631" t="str">
            <v>PROGNOZA</v>
          </cell>
          <cell r="G3631" t="str">
            <v>10</v>
          </cell>
          <cell r="H3631" t="str">
            <v>PSA</v>
          </cell>
          <cell r="I3631" t="str">
            <v>RAZEM</v>
          </cell>
        </row>
        <row r="3632">
          <cell r="A3632" t="str">
            <v>OMS grup</v>
          </cell>
          <cell r="B3632" t="str">
            <v>XX09</v>
          </cell>
          <cell r="D3632">
            <v>77615.97999999991</v>
          </cell>
          <cell r="E3632" t="str">
            <v>SKL_PRZYPIS_WYK</v>
          </cell>
          <cell r="F3632" t="str">
            <v>PROGNOZA</v>
          </cell>
          <cell r="G3632" t="str">
            <v>11</v>
          </cell>
          <cell r="H3632" t="str">
            <v>PKK</v>
          </cell>
          <cell r="I3632" t="str">
            <v>RAZEM</v>
          </cell>
        </row>
        <row r="3633">
          <cell r="A3633" t="str">
            <v>OMS grup</v>
          </cell>
          <cell r="B3633" t="str">
            <v>XX09</v>
          </cell>
          <cell r="D3633">
            <v>11973.35</v>
          </cell>
          <cell r="E3633" t="str">
            <v>SKL_PRZYPIS_WYK</v>
          </cell>
          <cell r="F3633" t="str">
            <v>PROGNOZA</v>
          </cell>
          <cell r="G3633" t="str">
            <v>11</v>
          </cell>
          <cell r="H3633" t="str">
            <v>PSA</v>
          </cell>
          <cell r="I3633" t="str">
            <v>RAZEM</v>
          </cell>
        </row>
        <row r="3634">
          <cell r="A3634" t="str">
            <v>OMS grup</v>
          </cell>
          <cell r="B3634" t="str">
            <v>XX09</v>
          </cell>
          <cell r="C3634" t="str">
            <v>N</v>
          </cell>
          <cell r="D3634">
            <v>120018.43</v>
          </cell>
          <cell r="E3634" t="str">
            <v>SKL_PRZYPIS_WYK</v>
          </cell>
          <cell r="F3634" t="str">
            <v>PROGNOZA</v>
          </cell>
          <cell r="G3634" t="str">
            <v>11</v>
          </cell>
          <cell r="H3634" t="str">
            <v>PKK</v>
          </cell>
          <cell r="I3634" t="str">
            <v>RAZEM</v>
          </cell>
        </row>
        <row r="3635">
          <cell r="A3635" t="str">
            <v>OMS grup</v>
          </cell>
          <cell r="B3635" t="str">
            <v>XX09</v>
          </cell>
          <cell r="C3635" t="str">
            <v>N</v>
          </cell>
          <cell r="D3635">
            <v>10095.2</v>
          </cell>
          <cell r="E3635" t="str">
            <v>SKL_PRZYPIS_WYK</v>
          </cell>
          <cell r="F3635" t="str">
            <v>PROGNOZA</v>
          </cell>
          <cell r="G3635" t="str">
            <v>11</v>
          </cell>
          <cell r="H3635" t="str">
            <v>PSA</v>
          </cell>
          <cell r="I3635" t="str">
            <v>RAZEM</v>
          </cell>
        </row>
        <row r="3636">
          <cell r="A3636" t="str">
            <v>OMS grup</v>
          </cell>
          <cell r="B3636" t="str">
            <v>XX09</v>
          </cell>
          <cell r="C3636" t="str">
            <v>P</v>
          </cell>
          <cell r="D3636">
            <v>765536.9856834526</v>
          </cell>
          <cell r="E3636" t="str">
            <v>SKL_PRZYPIS_WYK</v>
          </cell>
          <cell r="F3636" t="str">
            <v>PROGNOZA</v>
          </cell>
          <cell r="G3636" t="str">
            <v>11</v>
          </cell>
          <cell r="H3636" t="str">
            <v>PKK</v>
          </cell>
          <cell r="I3636" t="str">
            <v>RAZEM</v>
          </cell>
        </row>
        <row r="3637">
          <cell r="A3637" t="str">
            <v>OMS grup</v>
          </cell>
          <cell r="B3637" t="str">
            <v>XX09</v>
          </cell>
          <cell r="C3637" t="str">
            <v>P</v>
          </cell>
          <cell r="D3637">
            <v>5277.1</v>
          </cell>
          <cell r="E3637" t="str">
            <v>SKL_PRZYPIS_WYK</v>
          </cell>
          <cell r="F3637" t="str">
            <v>PROGNOZA</v>
          </cell>
          <cell r="G3637" t="str">
            <v>11</v>
          </cell>
          <cell r="H3637" t="str">
            <v>PSA</v>
          </cell>
          <cell r="I3637" t="str">
            <v>RAZEM</v>
          </cell>
        </row>
        <row r="3638">
          <cell r="A3638" t="str">
            <v>OMS grup</v>
          </cell>
          <cell r="B3638" t="str">
            <v>XX09</v>
          </cell>
          <cell r="D3638">
            <v>77615.97999999992</v>
          </cell>
          <cell r="E3638" t="str">
            <v>SKL_PRZYPIS_WYK</v>
          </cell>
          <cell r="F3638" t="str">
            <v>PROGNOZA</v>
          </cell>
          <cell r="G3638" t="str">
            <v>12</v>
          </cell>
          <cell r="H3638" t="str">
            <v>PKK</v>
          </cell>
          <cell r="I3638" t="str">
            <v>RAZEM</v>
          </cell>
        </row>
        <row r="3639">
          <cell r="A3639" t="str">
            <v>OMS grup</v>
          </cell>
          <cell r="B3639" t="str">
            <v>XX09</v>
          </cell>
          <cell r="D3639">
            <v>11973.35</v>
          </cell>
          <cell r="E3639" t="str">
            <v>SKL_PRZYPIS_WYK</v>
          </cell>
          <cell r="F3639" t="str">
            <v>PROGNOZA</v>
          </cell>
          <cell r="G3639" t="str">
            <v>12</v>
          </cell>
          <cell r="H3639" t="str">
            <v>PSA</v>
          </cell>
          <cell r="I3639" t="str">
            <v>RAZEM</v>
          </cell>
        </row>
        <row r="3640">
          <cell r="A3640" t="str">
            <v>OMS grup</v>
          </cell>
          <cell r="B3640" t="str">
            <v>XX09</v>
          </cell>
          <cell r="C3640" t="str">
            <v>N</v>
          </cell>
          <cell r="D3640">
            <v>139244.18</v>
          </cell>
          <cell r="E3640" t="str">
            <v>SKL_PRZYPIS_WYK</v>
          </cell>
          <cell r="F3640" t="str">
            <v>PROGNOZA</v>
          </cell>
          <cell r="G3640" t="str">
            <v>12</v>
          </cell>
          <cell r="H3640" t="str">
            <v>PKK</v>
          </cell>
          <cell r="I3640" t="str">
            <v>RAZEM</v>
          </cell>
        </row>
        <row r="3641">
          <cell r="A3641" t="str">
            <v>OMS grup</v>
          </cell>
          <cell r="B3641" t="str">
            <v>XX09</v>
          </cell>
          <cell r="C3641" t="str">
            <v>N</v>
          </cell>
          <cell r="D3641">
            <v>13571.2</v>
          </cell>
          <cell r="E3641" t="str">
            <v>SKL_PRZYPIS_WYK</v>
          </cell>
          <cell r="F3641" t="str">
            <v>PROGNOZA</v>
          </cell>
          <cell r="G3641" t="str">
            <v>12</v>
          </cell>
          <cell r="H3641" t="str">
            <v>PSA</v>
          </cell>
          <cell r="I3641" t="str">
            <v>RAZEM</v>
          </cell>
        </row>
        <row r="3642">
          <cell r="A3642" t="str">
            <v>OMS grup</v>
          </cell>
          <cell r="B3642" t="str">
            <v>XX09</v>
          </cell>
          <cell r="C3642" t="str">
            <v>P</v>
          </cell>
          <cell r="D3642">
            <v>884799.7671942438</v>
          </cell>
          <cell r="E3642" t="str">
            <v>SKL_PRZYPIS_WYK</v>
          </cell>
          <cell r="F3642" t="str">
            <v>PROGNOZA</v>
          </cell>
          <cell r="G3642" t="str">
            <v>12</v>
          </cell>
          <cell r="H3642" t="str">
            <v>PKK</v>
          </cell>
          <cell r="I3642" t="str">
            <v>RAZEM</v>
          </cell>
        </row>
        <row r="3643">
          <cell r="A3643" t="str">
            <v>OMS grup</v>
          </cell>
          <cell r="B3643" t="str">
            <v>XX09</v>
          </cell>
          <cell r="C3643" t="str">
            <v>P</v>
          </cell>
          <cell r="D3643">
            <v>6080.1</v>
          </cell>
          <cell r="E3643" t="str">
            <v>SKL_PRZYPIS_WYK</v>
          </cell>
          <cell r="F3643" t="str">
            <v>PROGNOZA</v>
          </cell>
          <cell r="G3643" t="str">
            <v>12</v>
          </cell>
          <cell r="H3643" t="str">
            <v>PSA</v>
          </cell>
          <cell r="I3643" t="str">
            <v>RAZEM</v>
          </cell>
        </row>
        <row r="3644">
          <cell r="A3644" t="str">
            <v>OMS grup</v>
          </cell>
          <cell r="B3644" t="str">
            <v>XX09</v>
          </cell>
          <cell r="C3644" t="str">
            <v>P</v>
          </cell>
          <cell r="D3644">
            <v>7444.25</v>
          </cell>
          <cell r="E3644" t="str">
            <v>SKL_PRZYPIS_WYK</v>
          </cell>
          <cell r="F3644" t="str">
            <v>WYK_POP</v>
          </cell>
          <cell r="G3644" t="str">
            <v>01</v>
          </cell>
          <cell r="H3644" t="str">
            <v>PKK</v>
          </cell>
          <cell r="I3644" t="str">
            <v>RAZEM</v>
          </cell>
        </row>
        <row r="3645">
          <cell r="A3645" t="str">
            <v>OMS grup</v>
          </cell>
          <cell r="B3645" t="str">
            <v>XX09</v>
          </cell>
          <cell r="C3645" t="str">
            <v>P</v>
          </cell>
          <cell r="D3645">
            <v>178.1</v>
          </cell>
          <cell r="E3645" t="str">
            <v>SKL_PRZYPIS_WYK</v>
          </cell>
          <cell r="F3645" t="str">
            <v>WYK_POP</v>
          </cell>
          <cell r="G3645" t="str">
            <v>01</v>
          </cell>
          <cell r="H3645" t="str">
            <v>PSA</v>
          </cell>
          <cell r="I3645" t="str">
            <v>RAZEM</v>
          </cell>
        </row>
        <row r="3646">
          <cell r="A3646" t="str">
            <v>OMS grup</v>
          </cell>
          <cell r="B3646" t="str">
            <v>XX09</v>
          </cell>
          <cell r="C3646" t="str">
            <v>P</v>
          </cell>
          <cell r="D3646">
            <v>15144.4</v>
          </cell>
          <cell r="E3646" t="str">
            <v>SKL_PRZYPIS_WYK</v>
          </cell>
          <cell r="F3646" t="str">
            <v>WYK_POP</v>
          </cell>
          <cell r="G3646" t="str">
            <v>02</v>
          </cell>
          <cell r="H3646" t="str">
            <v>PKK</v>
          </cell>
          <cell r="I3646" t="str">
            <v>RAZEM</v>
          </cell>
        </row>
        <row r="3647">
          <cell r="A3647" t="str">
            <v>OMS grup</v>
          </cell>
          <cell r="B3647" t="str">
            <v>XX09</v>
          </cell>
          <cell r="C3647" t="str">
            <v>P</v>
          </cell>
          <cell r="D3647">
            <v>707.8</v>
          </cell>
          <cell r="E3647" t="str">
            <v>SKL_PRZYPIS_WYK</v>
          </cell>
          <cell r="F3647" t="str">
            <v>WYK_POP</v>
          </cell>
          <cell r="G3647" t="str">
            <v>02</v>
          </cell>
          <cell r="H3647" t="str">
            <v>PSA</v>
          </cell>
          <cell r="I3647" t="str">
            <v>RAZEM</v>
          </cell>
        </row>
        <row r="3648">
          <cell r="A3648" t="str">
            <v>OMS grup</v>
          </cell>
          <cell r="B3648" t="str">
            <v>XX09</v>
          </cell>
          <cell r="D3648">
            <v>3528.45</v>
          </cell>
          <cell r="E3648" t="str">
            <v>SKL_PRZYPIS_WYK</v>
          </cell>
          <cell r="F3648" t="str">
            <v>WYK_POP</v>
          </cell>
          <cell r="G3648" t="str">
            <v>03</v>
          </cell>
          <cell r="H3648" t="str">
            <v>PKK</v>
          </cell>
          <cell r="I3648" t="str">
            <v>RAZEM</v>
          </cell>
        </row>
        <row r="3649">
          <cell r="A3649" t="str">
            <v>OMS grup</v>
          </cell>
          <cell r="B3649" t="str">
            <v>XX09</v>
          </cell>
          <cell r="D3649">
            <v>703.2</v>
          </cell>
          <cell r="E3649" t="str">
            <v>SKL_PRZYPIS_WYK</v>
          </cell>
          <cell r="F3649" t="str">
            <v>WYK_POP</v>
          </cell>
          <cell r="G3649" t="str">
            <v>03</v>
          </cell>
          <cell r="H3649" t="str">
            <v>PSA</v>
          </cell>
          <cell r="I3649" t="str">
            <v>RAZEM</v>
          </cell>
        </row>
        <row r="3650">
          <cell r="A3650" t="str">
            <v>OMS grup</v>
          </cell>
          <cell r="B3650" t="str">
            <v>XX09</v>
          </cell>
          <cell r="C3650" t="str">
            <v>N</v>
          </cell>
          <cell r="D3650">
            <v>4231.65</v>
          </cell>
          <cell r="E3650" t="str">
            <v>SKL_PRZYPIS_WYK</v>
          </cell>
          <cell r="F3650" t="str">
            <v>WYK_POP</v>
          </cell>
          <cell r="G3650" t="str">
            <v>03</v>
          </cell>
          <cell r="H3650" t="str">
            <v>PKK</v>
          </cell>
          <cell r="I3650" t="str">
            <v>RAZEM</v>
          </cell>
        </row>
        <row r="3651">
          <cell r="A3651" t="str">
            <v>OMS grup</v>
          </cell>
          <cell r="B3651" t="str">
            <v>XX09</v>
          </cell>
          <cell r="C3651" t="str">
            <v>P</v>
          </cell>
          <cell r="D3651">
            <v>33121.95</v>
          </cell>
          <cell r="E3651" t="str">
            <v>SKL_PRZYPIS_WYK</v>
          </cell>
          <cell r="F3651" t="str">
            <v>WYK_POP</v>
          </cell>
          <cell r="G3651" t="str">
            <v>03</v>
          </cell>
          <cell r="H3651" t="str">
            <v>PKK</v>
          </cell>
          <cell r="I3651" t="str">
            <v>RAZEM</v>
          </cell>
        </row>
        <row r="3652">
          <cell r="A3652" t="str">
            <v>OMS grup</v>
          </cell>
          <cell r="B3652" t="str">
            <v>XX09</v>
          </cell>
          <cell r="C3652" t="str">
            <v>P</v>
          </cell>
          <cell r="D3652">
            <v>702.6</v>
          </cell>
          <cell r="E3652" t="str">
            <v>SKL_PRZYPIS_WYK</v>
          </cell>
          <cell r="F3652" t="str">
            <v>WYK_POP</v>
          </cell>
          <cell r="G3652" t="str">
            <v>03</v>
          </cell>
          <cell r="H3652" t="str">
            <v>PSA</v>
          </cell>
          <cell r="I3652" t="str">
            <v>RAZEM</v>
          </cell>
        </row>
        <row r="3653">
          <cell r="A3653" t="str">
            <v>OMS grup</v>
          </cell>
          <cell r="B3653" t="str">
            <v>XX09</v>
          </cell>
          <cell r="D3653">
            <v>9702</v>
          </cell>
          <cell r="E3653" t="str">
            <v>SKL_PRZYPIS_WYK</v>
          </cell>
          <cell r="F3653" t="str">
            <v>WYK_POP</v>
          </cell>
          <cell r="G3653" t="str">
            <v>04</v>
          </cell>
          <cell r="H3653" t="str">
            <v>PKK</v>
          </cell>
          <cell r="I3653" t="str">
            <v>RAZEM</v>
          </cell>
        </row>
        <row r="3654">
          <cell r="A3654" t="str">
            <v>OMS grup</v>
          </cell>
          <cell r="B3654" t="str">
            <v>XX09</v>
          </cell>
          <cell r="D3654">
            <v>1815.55</v>
          </cell>
          <cell r="E3654" t="str">
            <v>SKL_PRZYPIS_WYK</v>
          </cell>
          <cell r="F3654" t="str">
            <v>WYK_POP</v>
          </cell>
          <cell r="G3654" t="str">
            <v>04</v>
          </cell>
          <cell r="H3654" t="str">
            <v>PSA</v>
          </cell>
          <cell r="I3654" t="str">
            <v>RAZEM</v>
          </cell>
        </row>
        <row r="3655">
          <cell r="A3655" t="str">
            <v>OMS grup</v>
          </cell>
          <cell r="B3655" t="str">
            <v>XX09</v>
          </cell>
          <cell r="C3655" t="str">
            <v>N</v>
          </cell>
          <cell r="D3655">
            <v>10781.45</v>
          </cell>
          <cell r="E3655" t="str">
            <v>SKL_PRZYPIS_WYK</v>
          </cell>
          <cell r="F3655" t="str">
            <v>WYK_POP</v>
          </cell>
          <cell r="G3655" t="str">
            <v>04</v>
          </cell>
          <cell r="H3655" t="str">
            <v>PKK</v>
          </cell>
          <cell r="I3655" t="str">
            <v>RAZEM</v>
          </cell>
        </row>
        <row r="3656">
          <cell r="A3656" t="str">
            <v>OMS grup</v>
          </cell>
          <cell r="B3656" t="str">
            <v>XX09</v>
          </cell>
          <cell r="C3656" t="str">
            <v>N</v>
          </cell>
          <cell r="D3656">
            <v>736.1</v>
          </cell>
          <cell r="E3656" t="str">
            <v>SKL_PRZYPIS_WYK</v>
          </cell>
          <cell r="F3656" t="str">
            <v>WYK_POP</v>
          </cell>
          <cell r="G3656" t="str">
            <v>04</v>
          </cell>
          <cell r="H3656" t="str">
            <v>PSA</v>
          </cell>
          <cell r="I3656" t="str">
            <v>RAZEM</v>
          </cell>
        </row>
        <row r="3657">
          <cell r="A3657" t="str">
            <v>OMS grup</v>
          </cell>
          <cell r="B3657" t="str">
            <v>XX09</v>
          </cell>
          <cell r="C3657" t="str">
            <v>P</v>
          </cell>
          <cell r="D3657">
            <v>81879.35</v>
          </cell>
          <cell r="E3657" t="str">
            <v>SKL_PRZYPIS_WYK</v>
          </cell>
          <cell r="F3657" t="str">
            <v>WYK_POP</v>
          </cell>
          <cell r="G3657" t="str">
            <v>04</v>
          </cell>
          <cell r="H3657" t="str">
            <v>PKK</v>
          </cell>
          <cell r="I3657" t="str">
            <v>RAZEM</v>
          </cell>
        </row>
        <row r="3658">
          <cell r="A3658" t="str">
            <v>OMS grup</v>
          </cell>
          <cell r="B3658" t="str">
            <v>XX09</v>
          </cell>
          <cell r="C3658" t="str">
            <v>P</v>
          </cell>
          <cell r="D3658">
            <v>1049</v>
          </cell>
          <cell r="E3658" t="str">
            <v>SKL_PRZYPIS_WYK</v>
          </cell>
          <cell r="F3658" t="str">
            <v>WYK_POP</v>
          </cell>
          <cell r="G3658" t="str">
            <v>04</v>
          </cell>
          <cell r="H3658" t="str">
            <v>PSA</v>
          </cell>
          <cell r="I3658" t="str">
            <v>RAZEM</v>
          </cell>
        </row>
        <row r="3659">
          <cell r="A3659" t="str">
            <v>OMS grup</v>
          </cell>
          <cell r="B3659" t="str">
            <v>XX09</v>
          </cell>
          <cell r="D3659">
            <v>19278.55</v>
          </cell>
          <cell r="E3659" t="str">
            <v>SKL_PRZYPIS_WYK</v>
          </cell>
          <cell r="F3659" t="str">
            <v>WYK_POP</v>
          </cell>
          <cell r="G3659" t="str">
            <v>05</v>
          </cell>
          <cell r="H3659" t="str">
            <v>PKK</v>
          </cell>
          <cell r="I3659" t="str">
            <v>RAZEM</v>
          </cell>
        </row>
        <row r="3660">
          <cell r="A3660" t="str">
            <v>OMS grup</v>
          </cell>
          <cell r="B3660" t="str">
            <v>XX09</v>
          </cell>
          <cell r="D3660">
            <v>3121.75</v>
          </cell>
          <cell r="E3660" t="str">
            <v>SKL_PRZYPIS_WYK</v>
          </cell>
          <cell r="F3660" t="str">
            <v>WYK_POP</v>
          </cell>
          <cell r="G3660" t="str">
            <v>05</v>
          </cell>
          <cell r="H3660" t="str">
            <v>PSA</v>
          </cell>
          <cell r="I3660" t="str">
            <v>RAZEM</v>
          </cell>
        </row>
        <row r="3661">
          <cell r="A3661" t="str">
            <v>OMS grup</v>
          </cell>
          <cell r="B3661" t="str">
            <v>XX09</v>
          </cell>
          <cell r="C3661" t="str">
            <v>N</v>
          </cell>
          <cell r="D3661">
            <v>20856.3</v>
          </cell>
          <cell r="E3661" t="str">
            <v>SKL_PRZYPIS_WYK</v>
          </cell>
          <cell r="F3661" t="str">
            <v>WYK_POP</v>
          </cell>
          <cell r="G3661" t="str">
            <v>05</v>
          </cell>
          <cell r="H3661" t="str">
            <v>PKK</v>
          </cell>
          <cell r="I3661" t="str">
            <v>RAZEM</v>
          </cell>
        </row>
        <row r="3662">
          <cell r="A3662" t="str">
            <v>OMS grup</v>
          </cell>
          <cell r="B3662" t="str">
            <v>XX09</v>
          </cell>
          <cell r="C3662" t="str">
            <v>N</v>
          </cell>
          <cell r="D3662">
            <v>1544</v>
          </cell>
          <cell r="E3662" t="str">
            <v>SKL_PRZYPIS_WYK</v>
          </cell>
          <cell r="F3662" t="str">
            <v>WYK_POP</v>
          </cell>
          <cell r="G3662" t="str">
            <v>05</v>
          </cell>
          <cell r="H3662" t="str">
            <v>PSA</v>
          </cell>
          <cell r="I3662" t="str">
            <v>RAZEM</v>
          </cell>
        </row>
        <row r="3663">
          <cell r="A3663" t="str">
            <v>OMS grup</v>
          </cell>
          <cell r="B3663" t="str">
            <v>XX09</v>
          </cell>
          <cell r="C3663" t="str">
            <v>P</v>
          </cell>
          <cell r="D3663">
            <v>137889.43</v>
          </cell>
          <cell r="E3663" t="str">
            <v>SKL_PRZYPIS_WYK</v>
          </cell>
          <cell r="F3663" t="str">
            <v>WYK_POP</v>
          </cell>
          <cell r="G3663" t="str">
            <v>05</v>
          </cell>
          <cell r="H3663" t="str">
            <v>PKK</v>
          </cell>
          <cell r="I3663" t="str">
            <v>RAZEM</v>
          </cell>
        </row>
        <row r="3664">
          <cell r="A3664" t="str">
            <v>OMS grup</v>
          </cell>
          <cell r="B3664" t="str">
            <v>XX09</v>
          </cell>
          <cell r="C3664" t="str">
            <v>P</v>
          </cell>
          <cell r="D3664">
            <v>1395.4</v>
          </cell>
          <cell r="E3664" t="str">
            <v>SKL_PRZYPIS_WYK</v>
          </cell>
          <cell r="F3664" t="str">
            <v>WYK_POP</v>
          </cell>
          <cell r="G3664" t="str">
            <v>05</v>
          </cell>
          <cell r="H3664" t="str">
            <v>PSA</v>
          </cell>
          <cell r="I3664" t="str">
            <v>RAZEM</v>
          </cell>
        </row>
        <row r="3665">
          <cell r="A3665" t="str">
            <v>OMS grup</v>
          </cell>
          <cell r="B3665" t="str">
            <v>XX09</v>
          </cell>
          <cell r="D3665">
            <v>32560.02</v>
          </cell>
          <cell r="E3665" t="str">
            <v>SKL_PRZYPIS_WYK</v>
          </cell>
          <cell r="F3665" t="str">
            <v>WYK_POP</v>
          </cell>
          <cell r="G3665" t="str">
            <v>06</v>
          </cell>
          <cell r="H3665" t="str">
            <v>PKK</v>
          </cell>
          <cell r="I3665" t="str">
            <v>RAZEM</v>
          </cell>
        </row>
        <row r="3666">
          <cell r="A3666" t="str">
            <v>OMS grup</v>
          </cell>
          <cell r="B3666" t="str">
            <v>XX09</v>
          </cell>
          <cell r="D3666">
            <v>4798</v>
          </cell>
          <cell r="E3666" t="str">
            <v>SKL_PRZYPIS_WYK</v>
          </cell>
          <cell r="F3666" t="str">
            <v>WYK_POP</v>
          </cell>
          <cell r="G3666" t="str">
            <v>06</v>
          </cell>
          <cell r="H3666" t="str">
            <v>PSA</v>
          </cell>
          <cell r="I3666" t="str">
            <v>RAZEM</v>
          </cell>
        </row>
        <row r="3667">
          <cell r="A3667" t="str">
            <v>OMS grup</v>
          </cell>
          <cell r="B3667" t="str">
            <v>XX09</v>
          </cell>
          <cell r="C3667" t="str">
            <v>N</v>
          </cell>
          <cell r="D3667">
            <v>34516.07</v>
          </cell>
          <cell r="E3667" t="str">
            <v>SKL_PRZYPIS_WYK</v>
          </cell>
          <cell r="F3667" t="str">
            <v>WYK_POP</v>
          </cell>
          <cell r="G3667" t="str">
            <v>06</v>
          </cell>
          <cell r="H3667" t="str">
            <v>PKK</v>
          </cell>
          <cell r="I3667" t="str">
            <v>RAZEM</v>
          </cell>
        </row>
        <row r="3668">
          <cell r="A3668" t="str">
            <v>OMS grup</v>
          </cell>
          <cell r="B3668" t="str">
            <v>XX09</v>
          </cell>
          <cell r="C3668" t="str">
            <v>N</v>
          </cell>
          <cell r="D3668">
            <v>2841.95</v>
          </cell>
          <cell r="E3668" t="str">
            <v>SKL_PRZYPIS_WYK</v>
          </cell>
          <cell r="F3668" t="str">
            <v>WYK_POP</v>
          </cell>
          <cell r="G3668" t="str">
            <v>06</v>
          </cell>
          <cell r="H3668" t="str">
            <v>PSA</v>
          </cell>
          <cell r="I3668" t="str">
            <v>RAZEM</v>
          </cell>
        </row>
        <row r="3669">
          <cell r="A3669" t="str">
            <v>OMS grup</v>
          </cell>
          <cell r="B3669" t="str">
            <v>XX09</v>
          </cell>
          <cell r="C3669" t="str">
            <v>P</v>
          </cell>
          <cell r="D3669">
            <v>212087.05</v>
          </cell>
          <cell r="E3669" t="str">
            <v>SKL_PRZYPIS_WYK</v>
          </cell>
          <cell r="F3669" t="str">
            <v>WYK_POP</v>
          </cell>
          <cell r="G3669" t="str">
            <v>06</v>
          </cell>
          <cell r="H3669" t="str">
            <v>PKK</v>
          </cell>
          <cell r="I3669" t="str">
            <v>RAZEM</v>
          </cell>
        </row>
        <row r="3670">
          <cell r="A3670" t="str">
            <v>OMS grup</v>
          </cell>
          <cell r="B3670" t="str">
            <v>XX09</v>
          </cell>
          <cell r="C3670" t="str">
            <v>P</v>
          </cell>
          <cell r="D3670">
            <v>1802.7</v>
          </cell>
          <cell r="E3670" t="str">
            <v>SKL_PRZYPIS_WYK</v>
          </cell>
          <cell r="F3670" t="str">
            <v>WYK_POP</v>
          </cell>
          <cell r="G3670" t="str">
            <v>06</v>
          </cell>
          <cell r="H3670" t="str">
            <v>PSA</v>
          </cell>
          <cell r="I3670" t="str">
            <v>RAZEM</v>
          </cell>
        </row>
        <row r="3671">
          <cell r="A3671" t="str">
            <v>OMS grup</v>
          </cell>
          <cell r="B3671" t="str">
            <v>XX09</v>
          </cell>
          <cell r="D3671">
            <v>46327.16</v>
          </cell>
          <cell r="E3671" t="str">
            <v>SKL_PRZYPIS_WYK</v>
          </cell>
          <cell r="F3671" t="str">
            <v>WYK_POP</v>
          </cell>
          <cell r="G3671" t="str">
            <v>07</v>
          </cell>
          <cell r="H3671" t="str">
            <v>PKK</v>
          </cell>
          <cell r="I3671" t="str">
            <v>RAZEM</v>
          </cell>
        </row>
        <row r="3672">
          <cell r="A3672" t="str">
            <v>OMS grup</v>
          </cell>
          <cell r="B3672" t="str">
            <v>XX09</v>
          </cell>
          <cell r="D3672">
            <v>7063.5</v>
          </cell>
          <cell r="E3672" t="str">
            <v>SKL_PRZYPIS_WYK</v>
          </cell>
          <cell r="F3672" t="str">
            <v>WYK_POP</v>
          </cell>
          <cell r="G3672" t="str">
            <v>07</v>
          </cell>
          <cell r="H3672" t="str">
            <v>PSA</v>
          </cell>
          <cell r="I3672" t="str">
            <v>RAZEM</v>
          </cell>
        </row>
        <row r="3673">
          <cell r="A3673" t="str">
            <v>OMS grup</v>
          </cell>
          <cell r="B3673" t="str">
            <v>XX09</v>
          </cell>
          <cell r="C3673" t="str">
            <v>N</v>
          </cell>
          <cell r="D3673">
            <v>49250.76</v>
          </cell>
          <cell r="E3673" t="str">
            <v>SKL_PRZYPIS_WYK</v>
          </cell>
          <cell r="F3673" t="str">
            <v>WYK_POP</v>
          </cell>
          <cell r="G3673" t="str">
            <v>07</v>
          </cell>
          <cell r="H3673" t="str">
            <v>PKK</v>
          </cell>
          <cell r="I3673" t="str">
            <v>RAZEM</v>
          </cell>
        </row>
        <row r="3674">
          <cell r="A3674" t="str">
            <v>OMS grup</v>
          </cell>
          <cell r="B3674" t="str">
            <v>XX09</v>
          </cell>
          <cell r="C3674" t="str">
            <v>N</v>
          </cell>
          <cell r="D3674">
            <v>4139.9</v>
          </cell>
          <cell r="E3674" t="str">
            <v>SKL_PRZYPIS_WYK</v>
          </cell>
          <cell r="F3674" t="str">
            <v>WYK_POP</v>
          </cell>
          <cell r="G3674" t="str">
            <v>07</v>
          </cell>
          <cell r="H3674" t="str">
            <v>PSA</v>
          </cell>
          <cell r="I3674" t="str">
            <v>RAZEM</v>
          </cell>
        </row>
        <row r="3675">
          <cell r="A3675" t="str">
            <v>OMS grup</v>
          </cell>
          <cell r="B3675" t="str">
            <v>XX09</v>
          </cell>
          <cell r="C3675" t="str">
            <v>P</v>
          </cell>
          <cell r="D3675">
            <v>306851.54</v>
          </cell>
          <cell r="E3675" t="str">
            <v>SKL_PRZYPIS_WYK</v>
          </cell>
          <cell r="F3675" t="str">
            <v>WYK_POP</v>
          </cell>
          <cell r="G3675" t="str">
            <v>07</v>
          </cell>
          <cell r="H3675" t="str">
            <v>PKK</v>
          </cell>
          <cell r="I3675" t="str">
            <v>RAZEM</v>
          </cell>
        </row>
        <row r="3676">
          <cell r="A3676" t="str">
            <v>OMS grup</v>
          </cell>
          <cell r="B3676" t="str">
            <v>XX09</v>
          </cell>
          <cell r="C3676" t="str">
            <v>P</v>
          </cell>
          <cell r="D3676">
            <v>2250.5</v>
          </cell>
          <cell r="E3676" t="str">
            <v>SKL_PRZYPIS_WYK</v>
          </cell>
          <cell r="F3676" t="str">
            <v>WYK_POP</v>
          </cell>
          <cell r="G3676" t="str">
            <v>07</v>
          </cell>
          <cell r="H3676" t="str">
            <v>PSA</v>
          </cell>
          <cell r="I3676" t="str">
            <v>RAZEM</v>
          </cell>
        </row>
        <row r="3677">
          <cell r="A3677" t="str">
            <v>OMS grup</v>
          </cell>
          <cell r="B3677" t="str">
            <v>XX09</v>
          </cell>
          <cell r="D3677">
            <v>59049.03</v>
          </cell>
          <cell r="E3677" t="str">
            <v>SKL_PRZYPIS_WYK</v>
          </cell>
          <cell r="F3677" t="str">
            <v>WYK_POP</v>
          </cell>
          <cell r="G3677" t="str">
            <v>08</v>
          </cell>
          <cell r="H3677" t="str">
            <v>PKK</v>
          </cell>
          <cell r="I3677" t="str">
            <v>RAZEM</v>
          </cell>
        </row>
        <row r="3678">
          <cell r="A3678" t="str">
            <v>OMS grup</v>
          </cell>
          <cell r="B3678" t="str">
            <v>XX09</v>
          </cell>
          <cell r="D3678">
            <v>9277.15</v>
          </cell>
          <cell r="E3678" t="str">
            <v>SKL_PRZYPIS_WYK</v>
          </cell>
          <cell r="F3678" t="str">
            <v>WYK_POP</v>
          </cell>
          <cell r="G3678" t="str">
            <v>08</v>
          </cell>
          <cell r="H3678" t="str">
            <v>PSA</v>
          </cell>
          <cell r="I3678" t="str">
            <v>RAZEM</v>
          </cell>
        </row>
        <row r="3679">
          <cell r="A3679" t="str">
            <v>OMS grup</v>
          </cell>
          <cell r="B3679" t="str">
            <v>XX09</v>
          </cell>
          <cell r="C3679" t="str">
            <v>N</v>
          </cell>
          <cell r="D3679">
            <v>62635.38</v>
          </cell>
          <cell r="E3679" t="str">
            <v>SKL_PRZYPIS_WYK</v>
          </cell>
          <cell r="F3679" t="str">
            <v>WYK_POP</v>
          </cell>
          <cell r="G3679" t="str">
            <v>08</v>
          </cell>
          <cell r="H3679" t="str">
            <v>PKK</v>
          </cell>
          <cell r="I3679" t="str">
            <v>RAZEM</v>
          </cell>
        </row>
        <row r="3680">
          <cell r="A3680" t="str">
            <v>OMS grup</v>
          </cell>
          <cell r="B3680" t="str">
            <v>XX09</v>
          </cell>
          <cell r="C3680" t="str">
            <v>N</v>
          </cell>
          <cell r="D3680">
            <v>5690.8</v>
          </cell>
          <cell r="E3680" t="str">
            <v>SKL_PRZYPIS_WYK</v>
          </cell>
          <cell r="F3680" t="str">
            <v>WYK_POP</v>
          </cell>
          <cell r="G3680" t="str">
            <v>08</v>
          </cell>
          <cell r="H3680" t="str">
            <v>PSA</v>
          </cell>
          <cell r="I3680" t="str">
            <v>RAZEM</v>
          </cell>
        </row>
        <row r="3681">
          <cell r="A3681" t="str">
            <v>OMS grup</v>
          </cell>
          <cell r="B3681" t="str">
            <v>XX09</v>
          </cell>
          <cell r="C3681" t="str">
            <v>P</v>
          </cell>
          <cell r="D3681">
            <v>412623.07</v>
          </cell>
          <cell r="E3681" t="str">
            <v>SKL_PRZYPIS_WYK</v>
          </cell>
          <cell r="F3681" t="str">
            <v>WYK_POP</v>
          </cell>
          <cell r="G3681" t="str">
            <v>08</v>
          </cell>
          <cell r="H3681" t="str">
            <v>PKK</v>
          </cell>
          <cell r="I3681" t="str">
            <v>RAZEM</v>
          </cell>
        </row>
        <row r="3682">
          <cell r="A3682" t="str">
            <v>OMS grup</v>
          </cell>
          <cell r="B3682" t="str">
            <v>XX09</v>
          </cell>
          <cell r="C3682" t="str">
            <v>P</v>
          </cell>
          <cell r="D3682">
            <v>2698.3</v>
          </cell>
          <cell r="E3682" t="str">
            <v>SKL_PRZYPIS_WYK</v>
          </cell>
          <cell r="F3682" t="str">
            <v>WYK_POP</v>
          </cell>
          <cell r="G3682" t="str">
            <v>08</v>
          </cell>
          <cell r="H3682" t="str">
            <v>PSA</v>
          </cell>
          <cell r="I3682" t="str">
            <v>RAZEM</v>
          </cell>
        </row>
        <row r="3683">
          <cell r="A3683" t="str">
            <v>OMS grup</v>
          </cell>
          <cell r="B3683" t="str">
            <v>XX09</v>
          </cell>
          <cell r="D3683">
            <v>77615.98</v>
          </cell>
          <cell r="E3683" t="str">
            <v>SKL_PRZYPIS_WYK</v>
          </cell>
          <cell r="F3683" t="str">
            <v>WYK_POP</v>
          </cell>
          <cell r="G3683" t="str">
            <v>09</v>
          </cell>
          <cell r="H3683" t="str">
            <v>PKK</v>
          </cell>
          <cell r="I3683" t="str">
            <v>RAZEM</v>
          </cell>
        </row>
        <row r="3684">
          <cell r="A3684" t="str">
            <v>OMS grup</v>
          </cell>
          <cell r="B3684" t="str">
            <v>XX09</v>
          </cell>
          <cell r="D3684">
            <v>11973.35</v>
          </cell>
          <cell r="E3684" t="str">
            <v>SKL_PRZYPIS_WYK</v>
          </cell>
          <cell r="F3684" t="str">
            <v>WYK_POP</v>
          </cell>
          <cell r="G3684" t="str">
            <v>09</v>
          </cell>
          <cell r="H3684" t="str">
            <v>PSA</v>
          </cell>
          <cell r="I3684" t="str">
            <v>RAZEM</v>
          </cell>
        </row>
        <row r="3685">
          <cell r="A3685" t="str">
            <v>OMS grup</v>
          </cell>
          <cell r="B3685" t="str">
            <v>XX09</v>
          </cell>
          <cell r="C3685" t="str">
            <v>N</v>
          </cell>
          <cell r="D3685">
            <v>82198.13</v>
          </cell>
          <cell r="E3685" t="str">
            <v>SKL_PRZYPIS_WYK</v>
          </cell>
          <cell r="F3685" t="str">
            <v>WYK_POP</v>
          </cell>
          <cell r="G3685" t="str">
            <v>09</v>
          </cell>
          <cell r="H3685" t="str">
            <v>PKK</v>
          </cell>
          <cell r="I3685" t="str">
            <v>RAZEM</v>
          </cell>
        </row>
        <row r="3686">
          <cell r="A3686" t="str">
            <v>OMS grup</v>
          </cell>
          <cell r="B3686" t="str">
            <v>XX09</v>
          </cell>
          <cell r="C3686" t="str">
            <v>N</v>
          </cell>
          <cell r="D3686">
            <v>7391.2</v>
          </cell>
          <cell r="E3686" t="str">
            <v>SKL_PRZYPIS_WYK</v>
          </cell>
          <cell r="F3686" t="str">
            <v>WYK_POP</v>
          </cell>
          <cell r="G3686" t="str">
            <v>09</v>
          </cell>
          <cell r="H3686" t="str">
            <v>PSA</v>
          </cell>
          <cell r="I3686" t="str">
            <v>RAZEM</v>
          </cell>
        </row>
        <row r="3687">
          <cell r="A3687" t="str">
            <v>OMS grup</v>
          </cell>
          <cell r="B3687" t="str">
            <v>XX09</v>
          </cell>
          <cell r="C3687" t="str">
            <v>P</v>
          </cell>
          <cell r="D3687">
            <v>528091.45</v>
          </cell>
          <cell r="E3687" t="str">
            <v>SKL_PRZYPIS_WYK</v>
          </cell>
          <cell r="F3687" t="str">
            <v>WYK_POP</v>
          </cell>
          <cell r="G3687" t="str">
            <v>09</v>
          </cell>
          <cell r="H3687" t="str">
            <v>PKK</v>
          </cell>
          <cell r="I3687" t="str">
            <v>RAZEM</v>
          </cell>
        </row>
        <row r="3688">
          <cell r="A3688" t="str">
            <v>OMS grup</v>
          </cell>
          <cell r="B3688" t="str">
            <v>XX09</v>
          </cell>
          <cell r="C3688" t="str">
            <v>P</v>
          </cell>
          <cell r="D3688">
            <v>3671.1</v>
          </cell>
          <cell r="E3688" t="str">
            <v>SKL_PRZYPIS_WYK</v>
          </cell>
          <cell r="F3688" t="str">
            <v>WYK_POP</v>
          </cell>
          <cell r="G3688" t="str">
            <v>09</v>
          </cell>
          <cell r="H3688" t="str">
            <v>PSA</v>
          </cell>
          <cell r="I3688" t="str">
            <v>RAZEM</v>
          </cell>
        </row>
        <row r="3689">
          <cell r="A3689" t="str">
            <v>OMS grup</v>
          </cell>
          <cell r="B3689" t="str">
            <v>XX09</v>
          </cell>
          <cell r="C3689" t="str">
            <v>N</v>
          </cell>
          <cell r="D3689">
            <v>169734.36</v>
          </cell>
          <cell r="E3689" t="str">
            <v>SKL_ROCZNA_WYK</v>
          </cell>
          <cell r="F3689" t="str">
            <v>PLAN</v>
          </cell>
          <cell r="G3689" t="str">
            <v>01</v>
          </cell>
          <cell r="H3689" t="str">
            <v>PKK</v>
          </cell>
          <cell r="I3689" t="str">
            <v>RAZEM</v>
          </cell>
        </row>
        <row r="3690">
          <cell r="A3690" t="str">
            <v>OMS grup</v>
          </cell>
          <cell r="B3690" t="str">
            <v>XX09</v>
          </cell>
          <cell r="C3690" t="str">
            <v>N</v>
          </cell>
          <cell r="D3690">
            <v>54720</v>
          </cell>
          <cell r="E3690" t="str">
            <v>SKL_ROCZNA_WYK</v>
          </cell>
          <cell r="F3690" t="str">
            <v>PLAN</v>
          </cell>
          <cell r="G3690" t="str">
            <v>01</v>
          </cell>
          <cell r="H3690" t="str">
            <v>PSA</v>
          </cell>
          <cell r="I3690" t="str">
            <v>RAZEM</v>
          </cell>
        </row>
        <row r="3691">
          <cell r="A3691" t="str">
            <v>OMS grup</v>
          </cell>
          <cell r="B3691" t="str">
            <v>XX09</v>
          </cell>
          <cell r="C3691" t="str">
            <v>P</v>
          </cell>
          <cell r="D3691">
            <v>1592294.7331199988</v>
          </cell>
          <cell r="E3691" t="str">
            <v>SKL_ROCZNA_WYK</v>
          </cell>
          <cell r="F3691" t="str">
            <v>PLAN</v>
          </cell>
          <cell r="G3691" t="str">
            <v>01</v>
          </cell>
          <cell r="H3691" t="str">
            <v>PKK</v>
          </cell>
          <cell r="I3691" t="str">
            <v>RAZEM</v>
          </cell>
        </row>
        <row r="3692">
          <cell r="A3692" t="str">
            <v>OMS grup</v>
          </cell>
          <cell r="B3692" t="str">
            <v>XX09</v>
          </cell>
          <cell r="C3692" t="str">
            <v>P</v>
          </cell>
          <cell r="D3692">
            <v>11592</v>
          </cell>
          <cell r="E3692" t="str">
            <v>SKL_ROCZNA_WYK</v>
          </cell>
          <cell r="F3692" t="str">
            <v>PLAN</v>
          </cell>
          <cell r="G3692" t="str">
            <v>01</v>
          </cell>
          <cell r="H3692" t="str">
            <v>PSA</v>
          </cell>
          <cell r="I3692" t="str">
            <v>RAZEM</v>
          </cell>
        </row>
        <row r="3693">
          <cell r="A3693" t="str">
            <v>OMS grup</v>
          </cell>
          <cell r="B3693" t="str">
            <v>XX09</v>
          </cell>
          <cell r="C3693" t="str">
            <v>N</v>
          </cell>
          <cell r="D3693">
            <v>357960.72</v>
          </cell>
          <cell r="E3693" t="str">
            <v>SKL_ROCZNA_WYK</v>
          </cell>
          <cell r="F3693" t="str">
            <v>PLAN</v>
          </cell>
          <cell r="G3693" t="str">
            <v>02</v>
          </cell>
          <cell r="H3693" t="str">
            <v>PKK</v>
          </cell>
          <cell r="I3693" t="str">
            <v>RAZEM</v>
          </cell>
        </row>
        <row r="3694">
          <cell r="A3694" t="str">
            <v>OMS grup</v>
          </cell>
          <cell r="B3694" t="str">
            <v>XX09</v>
          </cell>
          <cell r="C3694" t="str">
            <v>N</v>
          </cell>
          <cell r="D3694">
            <v>112320</v>
          </cell>
          <cell r="E3694" t="str">
            <v>SKL_ROCZNA_WYK</v>
          </cell>
          <cell r="F3694" t="str">
            <v>PLAN</v>
          </cell>
          <cell r="G3694" t="str">
            <v>02</v>
          </cell>
          <cell r="H3694" t="str">
            <v>PSA</v>
          </cell>
          <cell r="I3694" t="str">
            <v>RAZEM</v>
          </cell>
        </row>
        <row r="3695">
          <cell r="A3695" t="str">
            <v>OMS grup</v>
          </cell>
          <cell r="B3695" t="str">
            <v>XX09</v>
          </cell>
          <cell r="C3695" t="str">
            <v>P</v>
          </cell>
          <cell r="D3695">
            <v>1663856.063519999</v>
          </cell>
          <cell r="E3695" t="str">
            <v>SKL_ROCZNA_WYK</v>
          </cell>
          <cell r="F3695" t="str">
            <v>PLAN</v>
          </cell>
          <cell r="G3695" t="str">
            <v>02</v>
          </cell>
          <cell r="H3695" t="str">
            <v>PKK</v>
          </cell>
          <cell r="I3695" t="str">
            <v>RAZEM</v>
          </cell>
        </row>
        <row r="3696">
          <cell r="A3696" t="str">
            <v>OMS grup</v>
          </cell>
          <cell r="B3696" t="str">
            <v>XX09</v>
          </cell>
          <cell r="C3696" t="str">
            <v>P</v>
          </cell>
          <cell r="D3696">
            <v>11592</v>
          </cell>
          <cell r="E3696" t="str">
            <v>SKL_ROCZNA_WYK</v>
          </cell>
          <cell r="F3696" t="str">
            <v>PLAN</v>
          </cell>
          <cell r="G3696" t="str">
            <v>02</v>
          </cell>
          <cell r="H3696" t="str">
            <v>PSA</v>
          </cell>
          <cell r="I3696" t="str">
            <v>RAZEM</v>
          </cell>
        </row>
        <row r="3697">
          <cell r="A3697" t="str">
            <v>OMS grup</v>
          </cell>
          <cell r="B3697" t="str">
            <v>XX09</v>
          </cell>
          <cell r="C3697" t="str">
            <v>N</v>
          </cell>
          <cell r="D3697">
            <v>555943.08</v>
          </cell>
          <cell r="E3697" t="str">
            <v>SKL_ROCZNA_WYK</v>
          </cell>
          <cell r="F3697" t="str">
            <v>PLAN</v>
          </cell>
          <cell r="G3697" t="str">
            <v>03</v>
          </cell>
          <cell r="H3697" t="str">
            <v>PKK</v>
          </cell>
          <cell r="I3697" t="str">
            <v>RAZEM</v>
          </cell>
        </row>
        <row r="3698">
          <cell r="A3698" t="str">
            <v>OMS grup</v>
          </cell>
          <cell r="B3698" t="str">
            <v>XX09</v>
          </cell>
          <cell r="C3698" t="str">
            <v>N</v>
          </cell>
          <cell r="D3698">
            <v>180276</v>
          </cell>
          <cell r="E3698" t="str">
            <v>SKL_ROCZNA_WYK</v>
          </cell>
          <cell r="F3698" t="str">
            <v>PLAN</v>
          </cell>
          <cell r="G3698" t="str">
            <v>03</v>
          </cell>
          <cell r="H3698" t="str">
            <v>PSA</v>
          </cell>
          <cell r="I3698" t="str">
            <v>RAZEM</v>
          </cell>
        </row>
        <row r="3699">
          <cell r="A3699" t="str">
            <v>OMS grup</v>
          </cell>
          <cell r="B3699" t="str">
            <v>XX09</v>
          </cell>
          <cell r="C3699" t="str">
            <v>P</v>
          </cell>
          <cell r="D3699">
            <v>1828678.9469999988</v>
          </cell>
          <cell r="E3699" t="str">
            <v>SKL_ROCZNA_WYK</v>
          </cell>
          <cell r="F3699" t="str">
            <v>PLAN</v>
          </cell>
          <cell r="G3699" t="str">
            <v>03</v>
          </cell>
          <cell r="H3699" t="str">
            <v>PKK</v>
          </cell>
          <cell r="I3699" t="str">
            <v>RAZEM</v>
          </cell>
        </row>
        <row r="3700">
          <cell r="A3700" t="str">
            <v>OMS grup</v>
          </cell>
          <cell r="B3700" t="str">
            <v>XX09</v>
          </cell>
          <cell r="C3700" t="str">
            <v>P</v>
          </cell>
          <cell r="D3700">
            <v>11592</v>
          </cell>
          <cell r="E3700" t="str">
            <v>SKL_ROCZNA_WYK</v>
          </cell>
          <cell r="F3700" t="str">
            <v>PLAN</v>
          </cell>
          <cell r="G3700" t="str">
            <v>03</v>
          </cell>
          <cell r="H3700" t="str">
            <v>PSA</v>
          </cell>
          <cell r="I3700" t="str">
            <v>RAZEM</v>
          </cell>
        </row>
        <row r="3701">
          <cell r="A3701" t="str">
            <v>OMS grup</v>
          </cell>
          <cell r="B3701" t="str">
            <v>XX09</v>
          </cell>
          <cell r="C3701" t="str">
            <v>N</v>
          </cell>
          <cell r="D3701">
            <v>745669.44</v>
          </cell>
          <cell r="E3701" t="str">
            <v>SKL_ROCZNA_WYK</v>
          </cell>
          <cell r="F3701" t="str">
            <v>PLAN</v>
          </cell>
          <cell r="G3701" t="str">
            <v>04</v>
          </cell>
          <cell r="H3701" t="str">
            <v>PKK</v>
          </cell>
          <cell r="I3701" t="str">
            <v>RAZEM</v>
          </cell>
        </row>
        <row r="3702">
          <cell r="A3702" t="str">
            <v>OMS grup</v>
          </cell>
          <cell r="B3702" t="str">
            <v>XX09</v>
          </cell>
          <cell r="C3702" t="str">
            <v>N</v>
          </cell>
          <cell r="D3702">
            <v>240192</v>
          </cell>
          <cell r="E3702" t="str">
            <v>SKL_ROCZNA_WYK</v>
          </cell>
          <cell r="F3702" t="str">
            <v>PLAN</v>
          </cell>
          <cell r="G3702" t="str">
            <v>04</v>
          </cell>
          <cell r="H3702" t="str">
            <v>PSA</v>
          </cell>
          <cell r="I3702" t="str">
            <v>RAZEM</v>
          </cell>
        </row>
        <row r="3703">
          <cell r="A3703" t="str">
            <v>OMS grup</v>
          </cell>
          <cell r="B3703" t="str">
            <v>XX09</v>
          </cell>
          <cell r="C3703" t="str">
            <v>P</v>
          </cell>
          <cell r="D3703">
            <v>1935845.340119999</v>
          </cell>
          <cell r="E3703" t="str">
            <v>SKL_ROCZNA_WYK</v>
          </cell>
          <cell r="F3703" t="str">
            <v>PLAN</v>
          </cell>
          <cell r="G3703" t="str">
            <v>04</v>
          </cell>
          <cell r="H3703" t="str">
            <v>PKK</v>
          </cell>
          <cell r="I3703" t="str">
            <v>RAZEM</v>
          </cell>
        </row>
        <row r="3704">
          <cell r="A3704" t="str">
            <v>OMS grup</v>
          </cell>
          <cell r="B3704" t="str">
            <v>XX09</v>
          </cell>
          <cell r="C3704" t="str">
            <v>P</v>
          </cell>
          <cell r="D3704">
            <v>11592</v>
          </cell>
          <cell r="E3704" t="str">
            <v>SKL_ROCZNA_WYK</v>
          </cell>
          <cell r="F3704" t="str">
            <v>PLAN</v>
          </cell>
          <cell r="G3704" t="str">
            <v>04</v>
          </cell>
          <cell r="H3704" t="str">
            <v>PSA</v>
          </cell>
          <cell r="I3704" t="str">
            <v>RAZEM</v>
          </cell>
        </row>
        <row r="3705">
          <cell r="A3705" t="str">
            <v>OMS grup</v>
          </cell>
          <cell r="B3705" t="str">
            <v>XX09</v>
          </cell>
          <cell r="C3705" t="str">
            <v>N</v>
          </cell>
          <cell r="D3705">
            <v>936835.8</v>
          </cell>
          <cell r="E3705" t="str">
            <v>SKL_ROCZNA_WYK</v>
          </cell>
          <cell r="F3705" t="str">
            <v>PLAN</v>
          </cell>
          <cell r="G3705" t="str">
            <v>05</v>
          </cell>
          <cell r="H3705" t="str">
            <v>PKK</v>
          </cell>
          <cell r="I3705" t="str">
            <v>RAZEM</v>
          </cell>
        </row>
        <row r="3706">
          <cell r="A3706" t="str">
            <v>OMS grup</v>
          </cell>
          <cell r="B3706" t="str">
            <v>XX09</v>
          </cell>
          <cell r="C3706" t="str">
            <v>N</v>
          </cell>
          <cell r="D3706">
            <v>298488</v>
          </cell>
          <cell r="E3706" t="str">
            <v>SKL_ROCZNA_WYK</v>
          </cell>
          <cell r="F3706" t="str">
            <v>PLAN</v>
          </cell>
          <cell r="G3706" t="str">
            <v>05</v>
          </cell>
          <cell r="H3706" t="str">
            <v>PSA</v>
          </cell>
          <cell r="I3706" t="str">
            <v>RAZEM</v>
          </cell>
        </row>
        <row r="3707">
          <cell r="A3707" t="str">
            <v>OMS grup</v>
          </cell>
          <cell r="B3707" t="str">
            <v>XX09</v>
          </cell>
          <cell r="C3707" t="str">
            <v>P</v>
          </cell>
          <cell r="D3707">
            <v>2021006.3375999988</v>
          </cell>
          <cell r="E3707" t="str">
            <v>SKL_ROCZNA_WYK</v>
          </cell>
          <cell r="F3707" t="str">
            <v>PLAN</v>
          </cell>
          <cell r="G3707" t="str">
            <v>05</v>
          </cell>
          <cell r="H3707" t="str">
            <v>PKK</v>
          </cell>
          <cell r="I3707" t="str">
            <v>RAZEM</v>
          </cell>
        </row>
        <row r="3708">
          <cell r="A3708" t="str">
            <v>OMS grup</v>
          </cell>
          <cell r="B3708" t="str">
            <v>XX09</v>
          </cell>
          <cell r="C3708" t="str">
            <v>P</v>
          </cell>
          <cell r="D3708">
            <v>11592</v>
          </cell>
          <cell r="E3708" t="str">
            <v>SKL_ROCZNA_WYK</v>
          </cell>
          <cell r="F3708" t="str">
            <v>PLAN</v>
          </cell>
          <cell r="G3708" t="str">
            <v>05</v>
          </cell>
          <cell r="H3708" t="str">
            <v>PSA</v>
          </cell>
          <cell r="I3708" t="str">
            <v>RAZEM</v>
          </cell>
        </row>
        <row r="3709">
          <cell r="A3709" t="str">
            <v>OMS grup</v>
          </cell>
          <cell r="B3709" t="str">
            <v>XX09</v>
          </cell>
          <cell r="C3709" t="str">
            <v>N</v>
          </cell>
          <cell r="D3709">
            <v>1138694.16</v>
          </cell>
          <cell r="E3709" t="str">
            <v>SKL_ROCZNA_WYK</v>
          </cell>
          <cell r="F3709" t="str">
            <v>PLAN</v>
          </cell>
          <cell r="G3709" t="str">
            <v>06</v>
          </cell>
          <cell r="H3709" t="str">
            <v>PKK</v>
          </cell>
          <cell r="I3709" t="str">
            <v>RAZEM</v>
          </cell>
        </row>
        <row r="3710">
          <cell r="A3710" t="str">
            <v>OMS grup</v>
          </cell>
          <cell r="B3710" t="str">
            <v>XX09</v>
          </cell>
          <cell r="C3710" t="str">
            <v>N</v>
          </cell>
          <cell r="D3710">
            <v>367116</v>
          </cell>
          <cell r="E3710" t="str">
            <v>SKL_ROCZNA_WYK</v>
          </cell>
          <cell r="F3710" t="str">
            <v>PLAN</v>
          </cell>
          <cell r="G3710" t="str">
            <v>06</v>
          </cell>
          <cell r="H3710" t="str">
            <v>PSA</v>
          </cell>
          <cell r="I3710" t="str">
            <v>RAZEM</v>
          </cell>
        </row>
        <row r="3711">
          <cell r="A3711" t="str">
            <v>OMS grup</v>
          </cell>
          <cell r="B3711" t="str">
            <v>XX09</v>
          </cell>
          <cell r="C3711" t="str">
            <v>P</v>
          </cell>
          <cell r="D3711">
            <v>2100151.483439999</v>
          </cell>
          <cell r="E3711" t="str">
            <v>SKL_ROCZNA_WYK</v>
          </cell>
          <cell r="F3711" t="str">
            <v>PLAN</v>
          </cell>
          <cell r="G3711" t="str">
            <v>06</v>
          </cell>
          <cell r="H3711" t="str">
            <v>PKK</v>
          </cell>
          <cell r="I3711" t="str">
            <v>RAZEM</v>
          </cell>
        </row>
        <row r="3712">
          <cell r="A3712" t="str">
            <v>OMS grup</v>
          </cell>
          <cell r="B3712" t="str">
            <v>XX09</v>
          </cell>
          <cell r="C3712" t="str">
            <v>P</v>
          </cell>
          <cell r="D3712">
            <v>11592</v>
          </cell>
          <cell r="E3712" t="str">
            <v>SKL_ROCZNA_WYK</v>
          </cell>
          <cell r="F3712" t="str">
            <v>PLAN</v>
          </cell>
          <cell r="G3712" t="str">
            <v>06</v>
          </cell>
          <cell r="H3712" t="str">
            <v>PSA</v>
          </cell>
          <cell r="I3712" t="str">
            <v>RAZEM</v>
          </cell>
        </row>
        <row r="3713">
          <cell r="A3713" t="str">
            <v>OMS grup</v>
          </cell>
          <cell r="B3713" t="str">
            <v>XX09</v>
          </cell>
          <cell r="C3713" t="str">
            <v>N</v>
          </cell>
          <cell r="D3713">
            <v>1314608.52</v>
          </cell>
          <cell r="E3713" t="str">
            <v>SKL_ROCZNA_WYK</v>
          </cell>
          <cell r="F3713" t="str">
            <v>PLAN</v>
          </cell>
          <cell r="G3713" t="str">
            <v>07</v>
          </cell>
          <cell r="H3713" t="str">
            <v>PKK</v>
          </cell>
          <cell r="I3713" t="str">
            <v>RAZEM</v>
          </cell>
        </row>
        <row r="3714">
          <cell r="A3714" t="str">
            <v>OMS grup</v>
          </cell>
          <cell r="B3714" t="str">
            <v>XX09</v>
          </cell>
          <cell r="C3714" t="str">
            <v>N</v>
          </cell>
          <cell r="D3714">
            <v>425532</v>
          </cell>
          <cell r="E3714" t="str">
            <v>SKL_ROCZNA_WYK</v>
          </cell>
          <cell r="F3714" t="str">
            <v>PLAN</v>
          </cell>
          <cell r="G3714" t="str">
            <v>07</v>
          </cell>
          <cell r="H3714" t="str">
            <v>PSA</v>
          </cell>
          <cell r="I3714" t="str">
            <v>RAZEM</v>
          </cell>
        </row>
        <row r="3715">
          <cell r="A3715" t="str">
            <v>OMS grup</v>
          </cell>
          <cell r="B3715" t="str">
            <v>XX09</v>
          </cell>
          <cell r="C3715" t="str">
            <v>P</v>
          </cell>
          <cell r="D3715">
            <v>2187224.029199999</v>
          </cell>
          <cell r="E3715" t="str">
            <v>SKL_ROCZNA_WYK</v>
          </cell>
          <cell r="F3715" t="str">
            <v>PLAN</v>
          </cell>
          <cell r="G3715" t="str">
            <v>07</v>
          </cell>
          <cell r="H3715" t="str">
            <v>PKK</v>
          </cell>
          <cell r="I3715" t="str">
            <v>RAZEM</v>
          </cell>
        </row>
        <row r="3716">
          <cell r="A3716" t="str">
            <v>OMS grup</v>
          </cell>
          <cell r="B3716" t="str">
            <v>XX09</v>
          </cell>
          <cell r="C3716" t="str">
            <v>P</v>
          </cell>
          <cell r="D3716">
            <v>11340</v>
          </cell>
          <cell r="E3716" t="str">
            <v>SKL_ROCZNA_WYK</v>
          </cell>
          <cell r="F3716" t="str">
            <v>PLAN</v>
          </cell>
          <cell r="G3716" t="str">
            <v>07</v>
          </cell>
          <cell r="H3716" t="str">
            <v>PSA</v>
          </cell>
          <cell r="I3716" t="str">
            <v>RAZEM</v>
          </cell>
        </row>
        <row r="3717">
          <cell r="A3717" t="str">
            <v>OMS grup</v>
          </cell>
          <cell r="B3717" t="str">
            <v>XX09</v>
          </cell>
          <cell r="C3717" t="str">
            <v>N</v>
          </cell>
          <cell r="D3717">
            <v>1488086.88</v>
          </cell>
          <cell r="E3717" t="str">
            <v>SKL_ROCZNA_WYK</v>
          </cell>
          <cell r="F3717" t="str">
            <v>PLAN</v>
          </cell>
          <cell r="G3717" t="str">
            <v>08</v>
          </cell>
          <cell r="H3717" t="str">
            <v>PKK</v>
          </cell>
          <cell r="I3717" t="str">
            <v>RAZEM</v>
          </cell>
        </row>
        <row r="3718">
          <cell r="A3718" t="str">
            <v>OMS grup</v>
          </cell>
          <cell r="B3718" t="str">
            <v>XX09</v>
          </cell>
          <cell r="C3718" t="str">
            <v>N</v>
          </cell>
          <cell r="D3718">
            <v>485220</v>
          </cell>
          <cell r="E3718" t="str">
            <v>SKL_ROCZNA_WYK</v>
          </cell>
          <cell r="F3718" t="str">
            <v>PLAN</v>
          </cell>
          <cell r="G3718" t="str">
            <v>08</v>
          </cell>
          <cell r="H3718" t="str">
            <v>PSA</v>
          </cell>
          <cell r="I3718" t="str">
            <v>RAZEM</v>
          </cell>
        </row>
        <row r="3719">
          <cell r="A3719" t="str">
            <v>OMS grup</v>
          </cell>
          <cell r="B3719" t="str">
            <v>XX09</v>
          </cell>
          <cell r="C3719" t="str">
            <v>P</v>
          </cell>
          <cell r="D3719">
            <v>2274097.328159999</v>
          </cell>
          <cell r="E3719" t="str">
            <v>SKL_ROCZNA_WYK</v>
          </cell>
          <cell r="F3719" t="str">
            <v>PLAN</v>
          </cell>
          <cell r="G3719" t="str">
            <v>08</v>
          </cell>
          <cell r="H3719" t="str">
            <v>PKK</v>
          </cell>
          <cell r="I3719" t="str">
            <v>RAZEM</v>
          </cell>
        </row>
        <row r="3720">
          <cell r="A3720" t="str">
            <v>OMS grup</v>
          </cell>
          <cell r="B3720" t="str">
            <v>XX09</v>
          </cell>
          <cell r="C3720" t="str">
            <v>P</v>
          </cell>
          <cell r="D3720">
            <v>11340</v>
          </cell>
          <cell r="E3720" t="str">
            <v>SKL_ROCZNA_WYK</v>
          </cell>
          <cell r="F3720" t="str">
            <v>PLAN</v>
          </cell>
          <cell r="G3720" t="str">
            <v>08</v>
          </cell>
          <cell r="H3720" t="str">
            <v>PSA</v>
          </cell>
          <cell r="I3720" t="str">
            <v>RAZEM</v>
          </cell>
        </row>
        <row r="3721">
          <cell r="A3721" t="str">
            <v>OMS grup</v>
          </cell>
          <cell r="B3721" t="str">
            <v>XX09</v>
          </cell>
          <cell r="C3721" t="str">
            <v>N</v>
          </cell>
          <cell r="D3721">
            <v>1698069.24</v>
          </cell>
          <cell r="E3721" t="str">
            <v>SKL_ROCZNA_WYK</v>
          </cell>
          <cell r="F3721" t="str">
            <v>PLAN</v>
          </cell>
          <cell r="G3721" t="str">
            <v>09</v>
          </cell>
          <cell r="H3721" t="str">
            <v>PKK</v>
          </cell>
          <cell r="I3721" t="str">
            <v>RAZEM</v>
          </cell>
        </row>
        <row r="3722">
          <cell r="A3722" t="str">
            <v>OMS grup</v>
          </cell>
          <cell r="B3722" t="str">
            <v>XX09</v>
          </cell>
          <cell r="C3722" t="str">
            <v>N</v>
          </cell>
          <cell r="D3722">
            <v>554988</v>
          </cell>
          <cell r="E3722" t="str">
            <v>SKL_ROCZNA_WYK</v>
          </cell>
          <cell r="F3722" t="str">
            <v>PLAN</v>
          </cell>
          <cell r="G3722" t="str">
            <v>09</v>
          </cell>
          <cell r="H3722" t="str">
            <v>PSA</v>
          </cell>
          <cell r="I3722" t="str">
            <v>RAZEM</v>
          </cell>
        </row>
        <row r="3723">
          <cell r="A3723" t="str">
            <v>OMS grup</v>
          </cell>
          <cell r="B3723" t="str">
            <v>XX09</v>
          </cell>
          <cell r="C3723" t="str">
            <v>P</v>
          </cell>
          <cell r="D3723">
            <v>2349864.552479999</v>
          </cell>
          <cell r="E3723" t="str">
            <v>SKL_ROCZNA_WYK</v>
          </cell>
          <cell r="F3723" t="str">
            <v>PLAN</v>
          </cell>
          <cell r="G3723" t="str">
            <v>09</v>
          </cell>
          <cell r="H3723" t="str">
            <v>PKK</v>
          </cell>
          <cell r="I3723" t="str">
            <v>RAZEM</v>
          </cell>
        </row>
        <row r="3724">
          <cell r="A3724" t="str">
            <v>OMS grup</v>
          </cell>
          <cell r="B3724" t="str">
            <v>XX09</v>
          </cell>
          <cell r="C3724" t="str">
            <v>P</v>
          </cell>
          <cell r="D3724">
            <v>11340</v>
          </cell>
          <cell r="E3724" t="str">
            <v>SKL_ROCZNA_WYK</v>
          </cell>
          <cell r="F3724" t="str">
            <v>PLAN</v>
          </cell>
          <cell r="G3724" t="str">
            <v>09</v>
          </cell>
          <cell r="H3724" t="str">
            <v>PSA</v>
          </cell>
          <cell r="I3724" t="str">
            <v>RAZEM</v>
          </cell>
        </row>
        <row r="3725">
          <cell r="A3725" t="str">
            <v>OMS grup</v>
          </cell>
          <cell r="B3725" t="str">
            <v>XX09</v>
          </cell>
          <cell r="C3725" t="str">
            <v>N</v>
          </cell>
          <cell r="D3725">
            <v>1893723.6</v>
          </cell>
          <cell r="E3725" t="str">
            <v>SKL_ROCZNA_WYK</v>
          </cell>
          <cell r="F3725" t="str">
            <v>PLAN</v>
          </cell>
          <cell r="G3725" t="str">
            <v>10</v>
          </cell>
          <cell r="H3725" t="str">
            <v>PKK</v>
          </cell>
          <cell r="I3725" t="str">
            <v>RAZEM</v>
          </cell>
        </row>
        <row r="3726">
          <cell r="A3726" t="str">
            <v>OMS grup</v>
          </cell>
          <cell r="B3726" t="str">
            <v>XX09</v>
          </cell>
          <cell r="C3726" t="str">
            <v>N</v>
          </cell>
          <cell r="D3726">
            <v>619812</v>
          </cell>
          <cell r="E3726" t="str">
            <v>SKL_ROCZNA_WYK</v>
          </cell>
          <cell r="F3726" t="str">
            <v>PLAN</v>
          </cell>
          <cell r="G3726" t="str">
            <v>10</v>
          </cell>
          <cell r="H3726" t="str">
            <v>PSA</v>
          </cell>
          <cell r="I3726" t="str">
            <v>RAZEM</v>
          </cell>
        </row>
        <row r="3727">
          <cell r="A3727" t="str">
            <v>OMS grup</v>
          </cell>
          <cell r="B3727" t="str">
            <v>XX09</v>
          </cell>
          <cell r="C3727" t="str">
            <v>P</v>
          </cell>
          <cell r="D3727">
            <v>2435103.367319999</v>
          </cell>
          <cell r="E3727" t="str">
            <v>SKL_ROCZNA_WYK</v>
          </cell>
          <cell r="F3727" t="str">
            <v>PLAN</v>
          </cell>
          <cell r="G3727" t="str">
            <v>10</v>
          </cell>
          <cell r="H3727" t="str">
            <v>PKK</v>
          </cell>
          <cell r="I3727" t="str">
            <v>RAZEM</v>
          </cell>
        </row>
        <row r="3728">
          <cell r="A3728" t="str">
            <v>OMS grup</v>
          </cell>
          <cell r="B3728" t="str">
            <v>XX09</v>
          </cell>
          <cell r="C3728" t="str">
            <v>P</v>
          </cell>
          <cell r="D3728">
            <v>11340</v>
          </cell>
          <cell r="E3728" t="str">
            <v>SKL_ROCZNA_WYK</v>
          </cell>
          <cell r="F3728" t="str">
            <v>PLAN</v>
          </cell>
          <cell r="G3728" t="str">
            <v>10</v>
          </cell>
          <cell r="H3728" t="str">
            <v>PSA</v>
          </cell>
          <cell r="I3728" t="str">
            <v>RAZEM</v>
          </cell>
        </row>
        <row r="3729">
          <cell r="A3729" t="str">
            <v>OMS grup</v>
          </cell>
          <cell r="B3729" t="str">
            <v>XX09</v>
          </cell>
          <cell r="C3729" t="str">
            <v>N</v>
          </cell>
          <cell r="D3729">
            <v>2100669.96</v>
          </cell>
          <cell r="E3729" t="str">
            <v>SKL_ROCZNA_WYK</v>
          </cell>
          <cell r="F3729" t="str">
            <v>PLAN</v>
          </cell>
          <cell r="G3729" t="str">
            <v>11</v>
          </cell>
          <cell r="H3729" t="str">
            <v>PKK</v>
          </cell>
          <cell r="I3729" t="str">
            <v>RAZEM</v>
          </cell>
        </row>
        <row r="3730">
          <cell r="A3730" t="str">
            <v>OMS grup</v>
          </cell>
          <cell r="B3730" t="str">
            <v>XX09</v>
          </cell>
          <cell r="C3730" t="str">
            <v>N</v>
          </cell>
          <cell r="D3730">
            <v>680916</v>
          </cell>
          <cell r="E3730" t="str">
            <v>SKL_ROCZNA_WYK</v>
          </cell>
          <cell r="F3730" t="str">
            <v>PLAN</v>
          </cell>
          <cell r="G3730" t="str">
            <v>11</v>
          </cell>
          <cell r="H3730" t="str">
            <v>PSA</v>
          </cell>
          <cell r="I3730" t="str">
            <v>RAZEM</v>
          </cell>
        </row>
        <row r="3731">
          <cell r="A3731" t="str">
            <v>OMS grup</v>
          </cell>
          <cell r="B3731" t="str">
            <v>XX09</v>
          </cell>
          <cell r="C3731" t="str">
            <v>P</v>
          </cell>
          <cell r="D3731">
            <v>2517912.207359999</v>
          </cell>
          <cell r="E3731" t="str">
            <v>SKL_ROCZNA_WYK</v>
          </cell>
          <cell r="F3731" t="str">
            <v>PLAN</v>
          </cell>
          <cell r="G3731" t="str">
            <v>11</v>
          </cell>
          <cell r="H3731" t="str">
            <v>PKK</v>
          </cell>
          <cell r="I3731" t="str">
            <v>RAZEM</v>
          </cell>
        </row>
        <row r="3732">
          <cell r="A3732" t="str">
            <v>OMS grup</v>
          </cell>
          <cell r="B3732" t="str">
            <v>XX09</v>
          </cell>
          <cell r="C3732" t="str">
            <v>P</v>
          </cell>
          <cell r="D3732">
            <v>11340</v>
          </cell>
          <cell r="E3732" t="str">
            <v>SKL_ROCZNA_WYK</v>
          </cell>
          <cell r="F3732" t="str">
            <v>PLAN</v>
          </cell>
          <cell r="G3732" t="str">
            <v>11</v>
          </cell>
          <cell r="H3732" t="str">
            <v>PSA</v>
          </cell>
          <cell r="I3732" t="str">
            <v>RAZEM</v>
          </cell>
        </row>
        <row r="3733">
          <cell r="A3733" t="str">
            <v>OMS grup</v>
          </cell>
          <cell r="B3733" t="str">
            <v>XX09</v>
          </cell>
          <cell r="C3733" t="str">
            <v>N</v>
          </cell>
          <cell r="D3733">
            <v>2341732.32</v>
          </cell>
          <cell r="E3733" t="str">
            <v>SKL_ROCZNA_WYK</v>
          </cell>
          <cell r="F3733" t="str">
            <v>PLAN</v>
          </cell>
          <cell r="G3733" t="str">
            <v>12</v>
          </cell>
          <cell r="H3733" t="str">
            <v>PKK</v>
          </cell>
          <cell r="I3733" t="str">
            <v>RAZEM</v>
          </cell>
        </row>
        <row r="3734">
          <cell r="A3734" t="str">
            <v>OMS grup</v>
          </cell>
          <cell r="B3734" t="str">
            <v>XX09</v>
          </cell>
          <cell r="C3734" t="str">
            <v>N</v>
          </cell>
          <cell r="D3734">
            <v>740280</v>
          </cell>
          <cell r="E3734" t="str">
            <v>SKL_ROCZNA_WYK</v>
          </cell>
          <cell r="F3734" t="str">
            <v>PLAN</v>
          </cell>
          <cell r="G3734" t="str">
            <v>12</v>
          </cell>
          <cell r="H3734" t="str">
            <v>PSA</v>
          </cell>
          <cell r="I3734" t="str">
            <v>RAZEM</v>
          </cell>
        </row>
        <row r="3735">
          <cell r="A3735" t="str">
            <v>OMS grup</v>
          </cell>
          <cell r="B3735" t="str">
            <v>XX09</v>
          </cell>
          <cell r="C3735" t="str">
            <v>P</v>
          </cell>
          <cell r="D3735">
            <v>2602122.400679999</v>
          </cell>
          <cell r="E3735" t="str">
            <v>SKL_ROCZNA_WYK</v>
          </cell>
          <cell r="F3735" t="str">
            <v>PLAN</v>
          </cell>
          <cell r="G3735" t="str">
            <v>12</v>
          </cell>
          <cell r="H3735" t="str">
            <v>PKK</v>
          </cell>
          <cell r="I3735" t="str">
            <v>RAZEM</v>
          </cell>
        </row>
        <row r="3736">
          <cell r="A3736" t="str">
            <v>OMS grup</v>
          </cell>
          <cell r="B3736" t="str">
            <v>XX09</v>
          </cell>
          <cell r="C3736" t="str">
            <v>P</v>
          </cell>
          <cell r="D3736">
            <v>11340</v>
          </cell>
          <cell r="E3736" t="str">
            <v>SKL_ROCZNA_WYK</v>
          </cell>
          <cell r="F3736" t="str">
            <v>PLAN</v>
          </cell>
          <cell r="G3736" t="str">
            <v>12</v>
          </cell>
          <cell r="H3736" t="str">
            <v>PSA</v>
          </cell>
          <cell r="I3736" t="str">
            <v>RAZEM</v>
          </cell>
        </row>
        <row r="3737">
          <cell r="A3737" t="str">
            <v>OMS grup</v>
          </cell>
          <cell r="B3737" t="str">
            <v>XX09</v>
          </cell>
          <cell r="C3737" t="str">
            <v>N</v>
          </cell>
          <cell r="D3737">
            <v>225628.2</v>
          </cell>
          <cell r="E3737" t="str">
            <v>SKL_ROCZNA_WYK</v>
          </cell>
          <cell r="F3737" t="str">
            <v>PROGNOZA</v>
          </cell>
          <cell r="G3737" t="str">
            <v>10</v>
          </cell>
          <cell r="H3737" t="str">
            <v>PKK</v>
          </cell>
          <cell r="I3737" t="str">
            <v>RAZEM</v>
          </cell>
        </row>
        <row r="3738">
          <cell r="A3738" t="str">
            <v>OMS grup</v>
          </cell>
          <cell r="B3738" t="str">
            <v>XX09</v>
          </cell>
          <cell r="C3738" t="str">
            <v>N</v>
          </cell>
          <cell r="D3738">
            <v>4032</v>
          </cell>
          <cell r="E3738" t="str">
            <v>SKL_ROCZNA_WYK</v>
          </cell>
          <cell r="F3738" t="str">
            <v>PROGNOZA</v>
          </cell>
          <cell r="G3738" t="str">
            <v>10</v>
          </cell>
          <cell r="H3738" t="str">
            <v>PSA</v>
          </cell>
          <cell r="I3738" t="str">
            <v>RAZEM</v>
          </cell>
        </row>
        <row r="3739">
          <cell r="A3739" t="str">
            <v>OMS grup</v>
          </cell>
          <cell r="B3739" t="str">
            <v>XX09</v>
          </cell>
          <cell r="C3739" t="str">
            <v>P</v>
          </cell>
          <cell r="D3739">
            <v>1425963.309064747</v>
          </cell>
          <cell r="E3739" t="str">
            <v>SKL_ROCZNA_WYK</v>
          </cell>
          <cell r="F3739" t="str">
            <v>PROGNOZA</v>
          </cell>
          <cell r="G3739" t="str">
            <v>10</v>
          </cell>
          <cell r="H3739" t="str">
            <v>PKK</v>
          </cell>
          <cell r="I3739" t="str">
            <v>RAZEM</v>
          </cell>
        </row>
        <row r="3740">
          <cell r="A3740" t="str">
            <v>OMS grup</v>
          </cell>
          <cell r="B3740" t="str">
            <v>XX09</v>
          </cell>
          <cell r="C3740" t="str">
            <v>P</v>
          </cell>
          <cell r="D3740">
            <v>9636</v>
          </cell>
          <cell r="E3740" t="str">
            <v>SKL_ROCZNA_WYK</v>
          </cell>
          <cell r="F3740" t="str">
            <v>PROGNOZA</v>
          </cell>
          <cell r="G3740" t="str">
            <v>10</v>
          </cell>
          <cell r="H3740" t="str">
            <v>PSA</v>
          </cell>
          <cell r="I3740" t="str">
            <v>RAZEM</v>
          </cell>
        </row>
        <row r="3741">
          <cell r="A3741" t="str">
            <v>OMS grup</v>
          </cell>
          <cell r="B3741" t="str">
            <v>XX09</v>
          </cell>
          <cell r="C3741" t="str">
            <v>N</v>
          </cell>
          <cell r="D3741">
            <v>228215.4</v>
          </cell>
          <cell r="E3741" t="str">
            <v>SKL_ROCZNA_WYK</v>
          </cell>
          <cell r="F3741" t="str">
            <v>PROGNOZA</v>
          </cell>
          <cell r="G3741" t="str">
            <v>11</v>
          </cell>
          <cell r="H3741" t="str">
            <v>PKK</v>
          </cell>
          <cell r="I3741" t="str">
            <v>RAZEM</v>
          </cell>
        </row>
        <row r="3742">
          <cell r="A3742" t="str">
            <v>OMS grup</v>
          </cell>
          <cell r="B3742" t="str">
            <v>XX09</v>
          </cell>
          <cell r="C3742" t="str">
            <v>N</v>
          </cell>
          <cell r="D3742">
            <v>28416</v>
          </cell>
          <cell r="E3742" t="str">
            <v>SKL_ROCZNA_WYK</v>
          </cell>
          <cell r="F3742" t="str">
            <v>PROGNOZA</v>
          </cell>
          <cell r="G3742" t="str">
            <v>11</v>
          </cell>
          <cell r="H3742" t="str">
            <v>PSA</v>
          </cell>
          <cell r="I3742" t="str">
            <v>RAZEM</v>
          </cell>
        </row>
        <row r="3743">
          <cell r="A3743" t="str">
            <v>OMS grup</v>
          </cell>
          <cell r="B3743" t="str">
            <v>XX09</v>
          </cell>
          <cell r="C3743" t="str">
            <v>P</v>
          </cell>
          <cell r="D3743">
            <v>1423383.1191366897</v>
          </cell>
          <cell r="E3743" t="str">
            <v>SKL_ROCZNA_WYK</v>
          </cell>
          <cell r="F3743" t="str">
            <v>PROGNOZA</v>
          </cell>
          <cell r="G3743" t="str">
            <v>11</v>
          </cell>
          <cell r="H3743" t="str">
            <v>PKK</v>
          </cell>
          <cell r="I3743" t="str">
            <v>RAZEM</v>
          </cell>
        </row>
        <row r="3744">
          <cell r="A3744" t="str">
            <v>OMS grup</v>
          </cell>
          <cell r="B3744" t="str">
            <v>XX09</v>
          </cell>
          <cell r="C3744" t="str">
            <v>P</v>
          </cell>
          <cell r="D3744">
            <v>9636</v>
          </cell>
          <cell r="E3744" t="str">
            <v>SKL_ROCZNA_WYK</v>
          </cell>
          <cell r="F3744" t="str">
            <v>PROGNOZA</v>
          </cell>
          <cell r="G3744" t="str">
            <v>11</v>
          </cell>
          <cell r="H3744" t="str">
            <v>PSA</v>
          </cell>
          <cell r="I3744" t="str">
            <v>RAZEM</v>
          </cell>
        </row>
        <row r="3745">
          <cell r="A3745" t="str">
            <v>OMS grup</v>
          </cell>
          <cell r="B3745" t="str">
            <v>XX09</v>
          </cell>
          <cell r="C3745" t="str">
            <v>N</v>
          </cell>
          <cell r="D3745">
            <v>230709</v>
          </cell>
          <cell r="E3745" t="str">
            <v>SKL_ROCZNA_WYK</v>
          </cell>
          <cell r="F3745" t="str">
            <v>PROGNOZA</v>
          </cell>
          <cell r="G3745" t="str">
            <v>12</v>
          </cell>
          <cell r="H3745" t="str">
            <v>PKK</v>
          </cell>
          <cell r="I3745" t="str">
            <v>RAZEM</v>
          </cell>
        </row>
        <row r="3746">
          <cell r="A3746" t="str">
            <v>OMS grup</v>
          </cell>
          <cell r="B3746" t="str">
            <v>XX09</v>
          </cell>
          <cell r="C3746" t="str">
            <v>N</v>
          </cell>
          <cell r="D3746">
            <v>41712</v>
          </cell>
          <cell r="E3746" t="str">
            <v>SKL_ROCZNA_WYK</v>
          </cell>
          <cell r="F3746" t="str">
            <v>PROGNOZA</v>
          </cell>
          <cell r="G3746" t="str">
            <v>12</v>
          </cell>
          <cell r="H3746" t="str">
            <v>PSA</v>
          </cell>
          <cell r="I3746" t="str">
            <v>RAZEM</v>
          </cell>
        </row>
        <row r="3747">
          <cell r="A3747" t="str">
            <v>OMS grup</v>
          </cell>
          <cell r="B3747" t="str">
            <v>XX09</v>
          </cell>
          <cell r="C3747" t="str">
            <v>P</v>
          </cell>
          <cell r="D3747">
            <v>1431153.3781294953</v>
          </cell>
          <cell r="E3747" t="str">
            <v>SKL_ROCZNA_WYK</v>
          </cell>
          <cell r="F3747" t="str">
            <v>PROGNOZA</v>
          </cell>
          <cell r="G3747" t="str">
            <v>12</v>
          </cell>
          <cell r="H3747" t="str">
            <v>PKK</v>
          </cell>
          <cell r="I3747" t="str">
            <v>RAZEM</v>
          </cell>
        </row>
        <row r="3748">
          <cell r="A3748" t="str">
            <v>OMS grup</v>
          </cell>
          <cell r="B3748" t="str">
            <v>XX09</v>
          </cell>
          <cell r="C3748" t="str">
            <v>P</v>
          </cell>
          <cell r="D3748">
            <v>9636</v>
          </cell>
          <cell r="E3748" t="str">
            <v>SKL_ROCZNA_WYK</v>
          </cell>
          <cell r="F3748" t="str">
            <v>PROGNOZA</v>
          </cell>
          <cell r="G3748" t="str">
            <v>12</v>
          </cell>
          <cell r="H3748" t="str">
            <v>PSA</v>
          </cell>
          <cell r="I3748" t="str">
            <v>RAZEM</v>
          </cell>
        </row>
        <row r="3749">
          <cell r="A3749" t="str">
            <v>OMS grup</v>
          </cell>
          <cell r="B3749" t="str">
            <v>XX09</v>
          </cell>
          <cell r="C3749" t="str">
            <v>P</v>
          </cell>
          <cell r="D3749">
            <v>73596.6</v>
          </cell>
          <cell r="E3749" t="str">
            <v>SKL_ROCZNA_WYK</v>
          </cell>
          <cell r="F3749" t="str">
            <v>WYK_POP</v>
          </cell>
          <cell r="G3749" t="str">
            <v>01</v>
          </cell>
          <cell r="H3749" t="str">
            <v>PKK</v>
          </cell>
          <cell r="I3749" t="str">
            <v>RAZEM</v>
          </cell>
        </row>
        <row r="3750">
          <cell r="A3750" t="str">
            <v>OMS grup</v>
          </cell>
          <cell r="B3750" t="str">
            <v>XX09</v>
          </cell>
          <cell r="C3750" t="str">
            <v>P</v>
          </cell>
          <cell r="D3750">
            <v>2137.2</v>
          </cell>
          <cell r="E3750" t="str">
            <v>SKL_ROCZNA_WYK</v>
          </cell>
          <cell r="F3750" t="str">
            <v>WYK_POP</v>
          </cell>
          <cell r="G3750" t="str">
            <v>01</v>
          </cell>
          <cell r="H3750" t="str">
            <v>PSA</v>
          </cell>
          <cell r="I3750" t="str">
            <v>RAZEM</v>
          </cell>
        </row>
        <row r="3751">
          <cell r="A3751" t="str">
            <v>OMS grup</v>
          </cell>
          <cell r="B3751" t="str">
            <v>XX09</v>
          </cell>
          <cell r="C3751" t="str">
            <v>P</v>
          </cell>
          <cell r="D3751">
            <v>93832.2</v>
          </cell>
          <cell r="E3751" t="str">
            <v>SKL_ROCZNA_WYK</v>
          </cell>
          <cell r="F3751" t="str">
            <v>WYK_POP</v>
          </cell>
          <cell r="G3751" t="str">
            <v>02</v>
          </cell>
          <cell r="H3751" t="str">
            <v>PKK</v>
          </cell>
          <cell r="I3751" t="str">
            <v>RAZEM</v>
          </cell>
        </row>
        <row r="3752">
          <cell r="A3752" t="str">
            <v>OMS grup</v>
          </cell>
          <cell r="B3752" t="str">
            <v>XX09</v>
          </cell>
          <cell r="C3752" t="str">
            <v>P</v>
          </cell>
          <cell r="D3752">
            <v>6356.4</v>
          </cell>
          <cell r="E3752" t="str">
            <v>SKL_ROCZNA_WYK</v>
          </cell>
          <cell r="F3752" t="str">
            <v>WYK_POP</v>
          </cell>
          <cell r="G3752" t="str">
            <v>02</v>
          </cell>
          <cell r="H3752" t="str">
            <v>PSA</v>
          </cell>
          <cell r="I3752" t="str">
            <v>RAZEM</v>
          </cell>
        </row>
        <row r="3753">
          <cell r="A3753" t="str">
            <v>OMS grup</v>
          </cell>
          <cell r="B3753" t="str">
            <v>XX09</v>
          </cell>
          <cell r="D3753">
            <v>24466.2</v>
          </cell>
          <cell r="E3753" t="str">
            <v>SKL_ROCZNA_WYK</v>
          </cell>
          <cell r="F3753" t="str">
            <v>WYK_POP</v>
          </cell>
          <cell r="G3753" t="str">
            <v>03</v>
          </cell>
          <cell r="H3753" t="str">
            <v>PKK</v>
          </cell>
          <cell r="I3753" t="str">
            <v>RAZEM</v>
          </cell>
        </row>
        <row r="3754">
          <cell r="A3754" t="str">
            <v>OMS grup</v>
          </cell>
          <cell r="B3754" t="str">
            <v>XX09</v>
          </cell>
          <cell r="D3754">
            <v>4219.2</v>
          </cell>
          <cell r="E3754" t="str">
            <v>SKL_ROCZNA_WYK</v>
          </cell>
          <cell r="F3754" t="str">
            <v>WYK_POP</v>
          </cell>
          <cell r="G3754" t="str">
            <v>03</v>
          </cell>
          <cell r="H3754" t="str">
            <v>PSA</v>
          </cell>
          <cell r="I3754" t="str">
            <v>RAZEM</v>
          </cell>
        </row>
        <row r="3755">
          <cell r="A3755" t="str">
            <v>OMS grup</v>
          </cell>
          <cell r="B3755" t="str">
            <v>XX09</v>
          </cell>
          <cell r="C3755" t="str">
            <v>N</v>
          </cell>
          <cell r="D3755">
            <v>28685.4</v>
          </cell>
          <cell r="E3755" t="str">
            <v>SKL_ROCZNA_WYK</v>
          </cell>
          <cell r="F3755" t="str">
            <v>WYK_POP</v>
          </cell>
          <cell r="G3755" t="str">
            <v>03</v>
          </cell>
          <cell r="H3755" t="str">
            <v>PKK</v>
          </cell>
          <cell r="I3755" t="str">
            <v>RAZEM</v>
          </cell>
        </row>
        <row r="3756">
          <cell r="A3756" t="str">
            <v>OMS grup</v>
          </cell>
          <cell r="B3756" t="str">
            <v>XX09</v>
          </cell>
          <cell r="C3756" t="str">
            <v>P</v>
          </cell>
          <cell r="D3756">
            <v>231086.4</v>
          </cell>
          <cell r="E3756" t="str">
            <v>SKL_ROCZNA_WYK</v>
          </cell>
          <cell r="F3756" t="str">
            <v>WYK_POP</v>
          </cell>
          <cell r="G3756" t="str">
            <v>03</v>
          </cell>
          <cell r="H3756" t="str">
            <v>PKK</v>
          </cell>
          <cell r="I3756" t="str">
            <v>RAZEM</v>
          </cell>
        </row>
        <row r="3757">
          <cell r="A3757" t="str">
            <v>OMS grup</v>
          </cell>
          <cell r="B3757" t="str">
            <v>XX09</v>
          </cell>
          <cell r="C3757" t="str">
            <v>P</v>
          </cell>
          <cell r="D3757">
            <v>4156.8</v>
          </cell>
          <cell r="E3757" t="str">
            <v>SKL_ROCZNA_WYK</v>
          </cell>
          <cell r="F3757" t="str">
            <v>WYK_POP</v>
          </cell>
          <cell r="G3757" t="str">
            <v>03</v>
          </cell>
          <cell r="H3757" t="str">
            <v>PSA</v>
          </cell>
          <cell r="I3757" t="str">
            <v>RAZEM</v>
          </cell>
        </row>
        <row r="3758">
          <cell r="A3758" t="str">
            <v>OMS grup</v>
          </cell>
          <cell r="B3758" t="str">
            <v>XX09</v>
          </cell>
          <cell r="D3758">
            <v>95094</v>
          </cell>
          <cell r="E3758" t="str">
            <v>SKL_ROCZNA_WYK</v>
          </cell>
          <cell r="F3758" t="str">
            <v>WYK_POP</v>
          </cell>
          <cell r="G3758" t="str">
            <v>04</v>
          </cell>
          <cell r="H3758" t="str">
            <v>PKK</v>
          </cell>
          <cell r="I3758" t="str">
            <v>RAZEM</v>
          </cell>
        </row>
        <row r="3759">
          <cell r="A3759" t="str">
            <v>OMS grup</v>
          </cell>
          <cell r="B3759" t="str">
            <v>XX09</v>
          </cell>
          <cell r="D3759">
            <v>11915.4</v>
          </cell>
          <cell r="E3759" t="str">
            <v>SKL_ROCZNA_WYK</v>
          </cell>
          <cell r="F3759" t="str">
            <v>WYK_POP</v>
          </cell>
          <cell r="G3759" t="str">
            <v>04</v>
          </cell>
          <cell r="H3759" t="str">
            <v>PSA</v>
          </cell>
          <cell r="I3759" t="str">
            <v>RAZEM</v>
          </cell>
        </row>
        <row r="3760">
          <cell r="A3760" t="str">
            <v>OMS grup</v>
          </cell>
          <cell r="B3760" t="str">
            <v>XX09</v>
          </cell>
          <cell r="C3760" t="str">
            <v>N</v>
          </cell>
          <cell r="D3760">
            <v>98176.2</v>
          </cell>
          <cell r="E3760" t="str">
            <v>SKL_ROCZNA_WYK</v>
          </cell>
          <cell r="F3760" t="str">
            <v>WYK_POP</v>
          </cell>
          <cell r="G3760" t="str">
            <v>04</v>
          </cell>
          <cell r="H3760" t="str">
            <v>PKK</v>
          </cell>
          <cell r="I3760" t="str">
            <v>RAZEM</v>
          </cell>
        </row>
        <row r="3761">
          <cell r="A3761" t="str">
            <v>OMS grup</v>
          </cell>
          <cell r="B3761" t="str">
            <v>XX09</v>
          </cell>
          <cell r="C3761" t="str">
            <v>N</v>
          </cell>
          <cell r="D3761">
            <v>8833.2</v>
          </cell>
          <cell r="E3761" t="str">
            <v>SKL_ROCZNA_WYK</v>
          </cell>
          <cell r="F3761" t="str">
            <v>WYK_POP</v>
          </cell>
          <cell r="G3761" t="str">
            <v>04</v>
          </cell>
          <cell r="H3761" t="str">
            <v>PSA</v>
          </cell>
          <cell r="I3761" t="str">
            <v>RAZEM</v>
          </cell>
        </row>
        <row r="3762">
          <cell r="A3762" t="str">
            <v>OMS grup</v>
          </cell>
          <cell r="B3762" t="str">
            <v>XX09</v>
          </cell>
          <cell r="C3762" t="str">
            <v>P</v>
          </cell>
          <cell r="D3762">
            <v>564933.6</v>
          </cell>
          <cell r="E3762" t="str">
            <v>SKL_ROCZNA_WYK</v>
          </cell>
          <cell r="F3762" t="str">
            <v>WYK_POP</v>
          </cell>
          <cell r="G3762" t="str">
            <v>04</v>
          </cell>
          <cell r="H3762" t="str">
            <v>PKK</v>
          </cell>
          <cell r="I3762" t="str">
            <v>RAZEM</v>
          </cell>
        </row>
        <row r="3763">
          <cell r="A3763" t="str">
            <v>OMS grup</v>
          </cell>
          <cell r="B3763" t="str">
            <v>XX09</v>
          </cell>
          <cell r="C3763" t="str">
            <v>P</v>
          </cell>
          <cell r="D3763">
            <v>4156.8</v>
          </cell>
          <cell r="E3763" t="str">
            <v>SKL_ROCZNA_WYK</v>
          </cell>
          <cell r="F3763" t="str">
            <v>WYK_POP</v>
          </cell>
          <cell r="G3763" t="str">
            <v>04</v>
          </cell>
          <cell r="H3763" t="str">
            <v>PSA</v>
          </cell>
          <cell r="I3763" t="str">
            <v>RAZEM</v>
          </cell>
        </row>
        <row r="3764">
          <cell r="A3764" t="str">
            <v>OMS grup</v>
          </cell>
          <cell r="B3764" t="str">
            <v>XX09</v>
          </cell>
          <cell r="D3764">
            <v>114918.6</v>
          </cell>
          <cell r="E3764" t="str">
            <v>SKL_ROCZNA_WYK</v>
          </cell>
          <cell r="F3764" t="str">
            <v>WYK_POP</v>
          </cell>
          <cell r="G3764" t="str">
            <v>05</v>
          </cell>
          <cell r="H3764" t="str">
            <v>PKK</v>
          </cell>
          <cell r="I3764" t="str">
            <v>RAZEM</v>
          </cell>
        </row>
        <row r="3765">
          <cell r="A3765" t="str">
            <v>OMS grup</v>
          </cell>
          <cell r="B3765" t="str">
            <v>XX09</v>
          </cell>
          <cell r="D3765">
            <v>16390.8</v>
          </cell>
          <cell r="E3765" t="str">
            <v>SKL_ROCZNA_WYK</v>
          </cell>
          <cell r="F3765" t="str">
            <v>WYK_POP</v>
          </cell>
          <cell r="G3765" t="str">
            <v>05</v>
          </cell>
          <cell r="H3765" t="str">
            <v>PSA</v>
          </cell>
          <cell r="I3765" t="str">
            <v>RAZEM</v>
          </cell>
        </row>
        <row r="3766">
          <cell r="A3766" t="str">
            <v>OMS grup</v>
          </cell>
          <cell r="B3766" t="str">
            <v>XX09</v>
          </cell>
          <cell r="C3766" t="str">
            <v>N</v>
          </cell>
          <cell r="D3766">
            <v>121614.6</v>
          </cell>
          <cell r="E3766" t="str">
            <v>SKL_ROCZNA_WYK</v>
          </cell>
          <cell r="F3766" t="str">
            <v>WYK_POP</v>
          </cell>
          <cell r="G3766" t="str">
            <v>05</v>
          </cell>
          <cell r="H3766" t="str">
            <v>PKK</v>
          </cell>
          <cell r="I3766" t="str">
            <v>RAZEM</v>
          </cell>
        </row>
        <row r="3767">
          <cell r="A3767" t="str">
            <v>OMS grup</v>
          </cell>
          <cell r="B3767" t="str">
            <v>XX09</v>
          </cell>
          <cell r="C3767" t="str">
            <v>N</v>
          </cell>
          <cell r="D3767">
            <v>9694.8</v>
          </cell>
          <cell r="E3767" t="str">
            <v>SKL_ROCZNA_WYK</v>
          </cell>
          <cell r="F3767" t="str">
            <v>WYK_POP</v>
          </cell>
          <cell r="G3767" t="str">
            <v>05</v>
          </cell>
          <cell r="H3767" t="str">
            <v>PSA</v>
          </cell>
          <cell r="I3767" t="str">
            <v>RAZEM</v>
          </cell>
        </row>
        <row r="3768">
          <cell r="A3768" t="str">
            <v>OMS grup</v>
          </cell>
          <cell r="B3768" t="str">
            <v>XX09</v>
          </cell>
          <cell r="C3768" t="str">
            <v>P</v>
          </cell>
          <cell r="D3768">
            <v>685149.96</v>
          </cell>
          <cell r="E3768" t="str">
            <v>SKL_ROCZNA_WYK</v>
          </cell>
          <cell r="F3768" t="str">
            <v>WYK_POP</v>
          </cell>
          <cell r="G3768" t="str">
            <v>05</v>
          </cell>
          <cell r="H3768" t="str">
            <v>PKK</v>
          </cell>
          <cell r="I3768" t="str">
            <v>RAZEM</v>
          </cell>
        </row>
        <row r="3769">
          <cell r="A3769" t="str">
            <v>OMS grup</v>
          </cell>
          <cell r="B3769" t="str">
            <v>XX09</v>
          </cell>
          <cell r="C3769" t="str">
            <v>P</v>
          </cell>
          <cell r="D3769">
            <v>4156.8</v>
          </cell>
          <cell r="E3769" t="str">
            <v>SKL_ROCZNA_WYK</v>
          </cell>
          <cell r="F3769" t="str">
            <v>WYK_POP</v>
          </cell>
          <cell r="G3769" t="str">
            <v>05</v>
          </cell>
          <cell r="H3769" t="str">
            <v>PSA</v>
          </cell>
          <cell r="I3769" t="str">
            <v>RAZEM</v>
          </cell>
        </row>
        <row r="3770">
          <cell r="A3770" t="str">
            <v>OMS grup</v>
          </cell>
          <cell r="B3770" t="str">
            <v>XX09</v>
          </cell>
          <cell r="D3770">
            <v>159377.64</v>
          </cell>
          <cell r="E3770" t="str">
            <v>SKL_ROCZNA_WYK</v>
          </cell>
          <cell r="F3770" t="str">
            <v>WYK_POP</v>
          </cell>
          <cell r="G3770" t="str">
            <v>06</v>
          </cell>
          <cell r="H3770" t="str">
            <v>PKK</v>
          </cell>
          <cell r="I3770" t="str">
            <v>RAZEM</v>
          </cell>
        </row>
        <row r="3771">
          <cell r="A3771" t="str">
            <v>OMS grup</v>
          </cell>
          <cell r="B3771" t="str">
            <v>XX09</v>
          </cell>
          <cell r="D3771">
            <v>20831.4</v>
          </cell>
          <cell r="E3771" t="str">
            <v>SKL_ROCZNA_WYK</v>
          </cell>
          <cell r="F3771" t="str">
            <v>WYK_POP</v>
          </cell>
          <cell r="G3771" t="str">
            <v>06</v>
          </cell>
          <cell r="H3771" t="str">
            <v>PSA</v>
          </cell>
          <cell r="I3771" t="str">
            <v>RAZEM</v>
          </cell>
        </row>
        <row r="3772">
          <cell r="A3772" t="str">
            <v>OMS grup</v>
          </cell>
          <cell r="B3772" t="str">
            <v>XX09</v>
          </cell>
          <cell r="C3772" t="str">
            <v>N</v>
          </cell>
          <cell r="D3772">
            <v>164633.64</v>
          </cell>
          <cell r="E3772" t="str">
            <v>SKL_ROCZNA_WYK</v>
          </cell>
          <cell r="F3772" t="str">
            <v>WYK_POP</v>
          </cell>
          <cell r="G3772" t="str">
            <v>06</v>
          </cell>
          <cell r="H3772" t="str">
            <v>PKK</v>
          </cell>
          <cell r="I3772" t="str">
            <v>RAZEM</v>
          </cell>
        </row>
        <row r="3773">
          <cell r="A3773" t="str">
            <v>OMS grup</v>
          </cell>
          <cell r="B3773" t="str">
            <v>XX09</v>
          </cell>
          <cell r="C3773" t="str">
            <v>N</v>
          </cell>
          <cell r="D3773">
            <v>15575.4</v>
          </cell>
          <cell r="E3773" t="str">
            <v>SKL_ROCZNA_WYK</v>
          </cell>
          <cell r="F3773" t="str">
            <v>WYK_POP</v>
          </cell>
          <cell r="G3773" t="str">
            <v>06</v>
          </cell>
          <cell r="H3773" t="str">
            <v>PSA</v>
          </cell>
          <cell r="I3773" t="str">
            <v>RAZEM</v>
          </cell>
        </row>
        <row r="3774">
          <cell r="A3774" t="str">
            <v>OMS grup</v>
          </cell>
          <cell r="B3774" t="str">
            <v>XX09</v>
          </cell>
          <cell r="C3774" t="str">
            <v>P</v>
          </cell>
          <cell r="D3774">
            <v>894505.44</v>
          </cell>
          <cell r="E3774" t="str">
            <v>SKL_ROCZNA_WYK</v>
          </cell>
          <cell r="F3774" t="str">
            <v>WYK_POP</v>
          </cell>
          <cell r="G3774" t="str">
            <v>06</v>
          </cell>
          <cell r="H3774" t="str">
            <v>PKK</v>
          </cell>
          <cell r="I3774" t="str">
            <v>RAZEM</v>
          </cell>
        </row>
        <row r="3775">
          <cell r="A3775" t="str">
            <v>OMS grup</v>
          </cell>
          <cell r="B3775" t="str">
            <v>XX09</v>
          </cell>
          <cell r="C3775" t="str">
            <v>P</v>
          </cell>
          <cell r="D3775">
            <v>4887.6</v>
          </cell>
          <cell r="E3775" t="str">
            <v>SKL_ROCZNA_WYK</v>
          </cell>
          <cell r="F3775" t="str">
            <v>WYK_POP</v>
          </cell>
          <cell r="G3775" t="str">
            <v>06</v>
          </cell>
          <cell r="H3775" t="str">
            <v>PSA</v>
          </cell>
          <cell r="I3775" t="str">
            <v>RAZEM</v>
          </cell>
        </row>
        <row r="3776">
          <cell r="A3776" t="str">
            <v>OMS grup</v>
          </cell>
          <cell r="B3776" t="str">
            <v>XX09</v>
          </cell>
          <cell r="D3776">
            <v>165684.48</v>
          </cell>
          <cell r="E3776" t="str">
            <v>SKL_ROCZNA_WYK</v>
          </cell>
          <cell r="F3776" t="str">
            <v>WYK_POP</v>
          </cell>
          <cell r="G3776" t="str">
            <v>07</v>
          </cell>
          <cell r="H3776" t="str">
            <v>PKK</v>
          </cell>
          <cell r="I3776" t="str">
            <v>RAZEM</v>
          </cell>
        </row>
        <row r="3777">
          <cell r="A3777" t="str">
            <v>OMS grup</v>
          </cell>
          <cell r="B3777" t="str">
            <v>XX09</v>
          </cell>
          <cell r="D3777">
            <v>25753.2</v>
          </cell>
          <cell r="E3777" t="str">
            <v>SKL_ROCZNA_WYK</v>
          </cell>
          <cell r="F3777" t="str">
            <v>WYK_POP</v>
          </cell>
          <cell r="G3777" t="str">
            <v>07</v>
          </cell>
          <cell r="H3777" t="str">
            <v>PSA</v>
          </cell>
          <cell r="I3777" t="str">
            <v>RAZEM</v>
          </cell>
        </row>
        <row r="3778">
          <cell r="A3778" t="str">
            <v>OMS grup</v>
          </cell>
          <cell r="B3778" t="str">
            <v>XX09</v>
          </cell>
          <cell r="C3778" t="str">
            <v>N</v>
          </cell>
          <cell r="D3778">
            <v>175862.28</v>
          </cell>
          <cell r="E3778" t="str">
            <v>SKL_ROCZNA_WYK</v>
          </cell>
          <cell r="F3778" t="str">
            <v>WYK_POP</v>
          </cell>
          <cell r="G3778" t="str">
            <v>07</v>
          </cell>
          <cell r="H3778" t="str">
            <v>PKK</v>
          </cell>
          <cell r="I3778" t="str">
            <v>RAZEM</v>
          </cell>
        </row>
        <row r="3779">
          <cell r="A3779" t="str">
            <v>OMS grup</v>
          </cell>
          <cell r="B3779" t="str">
            <v>XX09</v>
          </cell>
          <cell r="C3779" t="str">
            <v>N</v>
          </cell>
          <cell r="D3779">
            <v>15575.4</v>
          </cell>
          <cell r="E3779" t="str">
            <v>SKL_ROCZNA_WYK</v>
          </cell>
          <cell r="F3779" t="str">
            <v>WYK_POP</v>
          </cell>
          <cell r="G3779" t="str">
            <v>07</v>
          </cell>
          <cell r="H3779" t="str">
            <v>PSA</v>
          </cell>
          <cell r="I3779" t="str">
            <v>RAZEM</v>
          </cell>
        </row>
        <row r="3780">
          <cell r="A3780" t="str">
            <v>OMS grup</v>
          </cell>
          <cell r="B3780" t="str">
            <v>XX09</v>
          </cell>
          <cell r="C3780" t="str">
            <v>P</v>
          </cell>
          <cell r="D3780">
            <v>1145385.48</v>
          </cell>
          <cell r="E3780" t="str">
            <v>SKL_ROCZNA_WYK</v>
          </cell>
          <cell r="F3780" t="str">
            <v>WYK_POP</v>
          </cell>
          <cell r="G3780" t="str">
            <v>07</v>
          </cell>
          <cell r="H3780" t="str">
            <v>PKK</v>
          </cell>
          <cell r="I3780" t="str">
            <v>RAZEM</v>
          </cell>
        </row>
        <row r="3781">
          <cell r="A3781" t="str">
            <v>OMS grup</v>
          </cell>
          <cell r="B3781" t="str">
            <v>XX09</v>
          </cell>
          <cell r="C3781" t="str">
            <v>P</v>
          </cell>
          <cell r="D3781">
            <v>5373.6</v>
          </cell>
          <cell r="E3781" t="str">
            <v>SKL_ROCZNA_WYK</v>
          </cell>
          <cell r="F3781" t="str">
            <v>WYK_POP</v>
          </cell>
          <cell r="G3781" t="str">
            <v>07</v>
          </cell>
          <cell r="H3781" t="str">
            <v>PSA</v>
          </cell>
          <cell r="I3781" t="str">
            <v>RAZEM</v>
          </cell>
        </row>
        <row r="3782">
          <cell r="A3782" t="str">
            <v>OMS grup</v>
          </cell>
          <cell r="B3782" t="str">
            <v>XX09</v>
          </cell>
          <cell r="D3782">
            <v>152153.88</v>
          </cell>
          <cell r="E3782" t="str">
            <v>SKL_ROCZNA_WYK</v>
          </cell>
          <cell r="F3782" t="str">
            <v>WYK_POP</v>
          </cell>
          <cell r="G3782" t="str">
            <v>08</v>
          </cell>
          <cell r="H3782" t="str">
            <v>PKK</v>
          </cell>
          <cell r="I3782" t="str">
            <v>RAZEM</v>
          </cell>
        </row>
        <row r="3783">
          <cell r="A3783" t="str">
            <v>OMS grup</v>
          </cell>
          <cell r="B3783" t="str">
            <v>XX09</v>
          </cell>
          <cell r="D3783">
            <v>28285.8</v>
          </cell>
          <cell r="E3783" t="str">
            <v>SKL_ROCZNA_WYK</v>
          </cell>
          <cell r="F3783" t="str">
            <v>WYK_POP</v>
          </cell>
          <cell r="G3783" t="str">
            <v>08</v>
          </cell>
          <cell r="H3783" t="str">
            <v>PSA</v>
          </cell>
          <cell r="I3783" t="str">
            <v>RAZEM</v>
          </cell>
        </row>
        <row r="3784">
          <cell r="A3784" t="str">
            <v>OMS grup</v>
          </cell>
          <cell r="B3784" t="str">
            <v>XX09</v>
          </cell>
          <cell r="C3784" t="str">
            <v>N</v>
          </cell>
          <cell r="D3784">
            <v>161828.88</v>
          </cell>
          <cell r="E3784" t="str">
            <v>SKL_ROCZNA_WYK</v>
          </cell>
          <cell r="F3784" t="str">
            <v>WYK_POP</v>
          </cell>
          <cell r="G3784" t="str">
            <v>08</v>
          </cell>
          <cell r="H3784" t="str">
            <v>PKK</v>
          </cell>
          <cell r="I3784" t="str">
            <v>RAZEM</v>
          </cell>
        </row>
        <row r="3785">
          <cell r="A3785" t="str">
            <v>OMS grup</v>
          </cell>
          <cell r="B3785" t="str">
            <v>XX09</v>
          </cell>
          <cell r="C3785" t="str">
            <v>N</v>
          </cell>
          <cell r="D3785">
            <v>18610.8</v>
          </cell>
          <cell r="E3785" t="str">
            <v>SKL_ROCZNA_WYK</v>
          </cell>
          <cell r="F3785" t="str">
            <v>WYK_POP</v>
          </cell>
          <cell r="G3785" t="str">
            <v>08</v>
          </cell>
          <cell r="H3785" t="str">
            <v>PSA</v>
          </cell>
          <cell r="I3785" t="str">
            <v>RAZEM</v>
          </cell>
        </row>
        <row r="3786">
          <cell r="A3786" t="str">
            <v>OMS grup</v>
          </cell>
          <cell r="B3786" t="str">
            <v>XX09</v>
          </cell>
          <cell r="C3786" t="str">
            <v>P</v>
          </cell>
          <cell r="D3786">
            <v>1284182.76</v>
          </cell>
          <cell r="E3786" t="str">
            <v>SKL_ROCZNA_WYK</v>
          </cell>
          <cell r="F3786" t="str">
            <v>WYK_POP</v>
          </cell>
          <cell r="G3786" t="str">
            <v>08</v>
          </cell>
          <cell r="H3786" t="str">
            <v>PKK</v>
          </cell>
          <cell r="I3786" t="str">
            <v>RAZEM</v>
          </cell>
        </row>
        <row r="3787">
          <cell r="A3787" t="str">
            <v>OMS grup</v>
          </cell>
          <cell r="B3787" t="str">
            <v>XX09</v>
          </cell>
          <cell r="C3787" t="str">
            <v>P</v>
          </cell>
          <cell r="D3787">
            <v>5373.6</v>
          </cell>
          <cell r="E3787" t="str">
            <v>SKL_ROCZNA_WYK</v>
          </cell>
          <cell r="F3787" t="str">
            <v>WYK_POP</v>
          </cell>
          <cell r="G3787" t="str">
            <v>08</v>
          </cell>
          <cell r="H3787" t="str">
            <v>PSA</v>
          </cell>
          <cell r="I3787" t="str">
            <v>RAZEM</v>
          </cell>
        </row>
        <row r="3788">
          <cell r="A3788" t="str">
            <v>OMS grup</v>
          </cell>
          <cell r="B3788" t="str">
            <v>XX09</v>
          </cell>
          <cell r="D3788">
            <v>216394.2</v>
          </cell>
          <cell r="E3788" t="str">
            <v>SKL_ROCZNA_WYK</v>
          </cell>
          <cell r="F3788" t="str">
            <v>WYK_POP</v>
          </cell>
          <cell r="G3788" t="str">
            <v>09</v>
          </cell>
          <cell r="H3788" t="str">
            <v>PKK</v>
          </cell>
          <cell r="I3788" t="str">
            <v>RAZEM</v>
          </cell>
        </row>
        <row r="3789">
          <cell r="A3789" t="str">
            <v>OMS grup</v>
          </cell>
          <cell r="B3789" t="str">
            <v>XX09</v>
          </cell>
          <cell r="D3789">
            <v>33070.8</v>
          </cell>
          <cell r="E3789" t="str">
            <v>SKL_ROCZNA_WYK</v>
          </cell>
          <cell r="F3789" t="str">
            <v>WYK_POP</v>
          </cell>
          <cell r="G3789" t="str">
            <v>09</v>
          </cell>
          <cell r="H3789" t="str">
            <v>PSA</v>
          </cell>
          <cell r="I3789" t="str">
            <v>RAZEM</v>
          </cell>
        </row>
        <row r="3790">
          <cell r="A3790" t="str">
            <v>OMS grup</v>
          </cell>
          <cell r="B3790" t="str">
            <v>XX09</v>
          </cell>
          <cell r="C3790" t="str">
            <v>N</v>
          </cell>
          <cell r="D3790">
            <v>229060.2</v>
          </cell>
          <cell r="E3790" t="str">
            <v>SKL_ROCZNA_WYK</v>
          </cell>
          <cell r="F3790" t="str">
            <v>WYK_POP</v>
          </cell>
          <cell r="G3790" t="str">
            <v>09</v>
          </cell>
          <cell r="H3790" t="str">
            <v>PKK</v>
          </cell>
          <cell r="I3790" t="str">
            <v>RAZEM</v>
          </cell>
        </row>
        <row r="3791">
          <cell r="A3791" t="str">
            <v>OMS grup</v>
          </cell>
          <cell r="B3791" t="str">
            <v>XX09</v>
          </cell>
          <cell r="C3791" t="str">
            <v>N</v>
          </cell>
          <cell r="D3791">
            <v>20404.8</v>
          </cell>
          <cell r="E3791" t="str">
            <v>SKL_ROCZNA_WYK</v>
          </cell>
          <cell r="F3791" t="str">
            <v>WYK_POP</v>
          </cell>
          <cell r="G3791" t="str">
            <v>09</v>
          </cell>
          <cell r="H3791" t="str">
            <v>PSA</v>
          </cell>
          <cell r="I3791" t="str">
            <v>RAZEM</v>
          </cell>
        </row>
        <row r="3792">
          <cell r="A3792" t="str">
            <v>OMS grup</v>
          </cell>
          <cell r="B3792" t="str">
            <v>XX09</v>
          </cell>
          <cell r="C3792" t="str">
            <v>P</v>
          </cell>
          <cell r="D3792">
            <v>1369949.64</v>
          </cell>
          <cell r="E3792" t="str">
            <v>SKL_ROCZNA_WYK</v>
          </cell>
          <cell r="F3792" t="str">
            <v>WYK_POP</v>
          </cell>
          <cell r="G3792" t="str">
            <v>09</v>
          </cell>
          <cell r="H3792" t="str">
            <v>PKK</v>
          </cell>
          <cell r="I3792" t="str">
            <v>RAZEM</v>
          </cell>
        </row>
        <row r="3793">
          <cell r="A3793" t="str">
            <v>OMS grup</v>
          </cell>
          <cell r="B3793" t="str">
            <v>XX09</v>
          </cell>
          <cell r="C3793" t="str">
            <v>P</v>
          </cell>
          <cell r="D3793">
            <v>11673.6</v>
          </cell>
          <cell r="E3793" t="str">
            <v>SKL_ROCZNA_WYK</v>
          </cell>
          <cell r="F3793" t="str">
            <v>WYK_POP</v>
          </cell>
          <cell r="G3793" t="str">
            <v>09</v>
          </cell>
          <cell r="H3793" t="str">
            <v>PSA</v>
          </cell>
          <cell r="I3793" t="str">
            <v>RAZEM</v>
          </cell>
        </row>
        <row r="3794">
          <cell r="A3794" t="str">
            <v>P prac + P na życie + P Plus grup</v>
          </cell>
          <cell r="B3794" t="str">
            <v>X202</v>
          </cell>
          <cell r="C3794" t="str">
            <v>N</v>
          </cell>
          <cell r="D3794">
            <v>428</v>
          </cell>
          <cell r="E3794" t="str">
            <v>L_UBEZP</v>
          </cell>
          <cell r="F3794" t="str">
            <v>PLAN</v>
          </cell>
          <cell r="G3794" t="str">
            <v>01</v>
          </cell>
          <cell r="H3794" t="str">
            <v>PKK</v>
          </cell>
          <cell r="I3794" t="str">
            <v>RAZEM</v>
          </cell>
        </row>
        <row r="3795">
          <cell r="A3795" t="str">
            <v>P prac + P na życie + P Plus grup</v>
          </cell>
          <cell r="B3795" t="str">
            <v>X202</v>
          </cell>
          <cell r="C3795" t="str">
            <v>N</v>
          </cell>
          <cell r="D3795">
            <v>2481.25</v>
          </cell>
          <cell r="E3795" t="str">
            <v>L_UBEZP</v>
          </cell>
          <cell r="F3795" t="str">
            <v>PLAN</v>
          </cell>
          <cell r="G3795" t="str">
            <v>01</v>
          </cell>
          <cell r="H3795" t="str">
            <v>PSA</v>
          </cell>
          <cell r="I3795" t="str">
            <v>RAZEM</v>
          </cell>
        </row>
        <row r="3796">
          <cell r="A3796" t="str">
            <v>P prac + P na życie + P Plus grup</v>
          </cell>
          <cell r="B3796" t="str">
            <v>X202</v>
          </cell>
          <cell r="C3796" t="str">
            <v>N</v>
          </cell>
          <cell r="D3796">
            <v>812</v>
          </cell>
          <cell r="E3796" t="str">
            <v>L_UBEZP</v>
          </cell>
          <cell r="F3796" t="str">
            <v>PLAN</v>
          </cell>
          <cell r="G3796" t="str">
            <v>02</v>
          </cell>
          <cell r="H3796" t="str">
            <v>PKK</v>
          </cell>
          <cell r="I3796" t="str">
            <v>RAZEM</v>
          </cell>
        </row>
        <row r="3797">
          <cell r="A3797" t="str">
            <v>P prac + P na życie + P Plus grup</v>
          </cell>
          <cell r="B3797" t="str">
            <v>X202</v>
          </cell>
          <cell r="C3797" t="str">
            <v>N</v>
          </cell>
          <cell r="D3797">
            <v>4955.166666666667</v>
          </cell>
          <cell r="E3797" t="str">
            <v>L_UBEZP</v>
          </cell>
          <cell r="F3797" t="str">
            <v>PLAN</v>
          </cell>
          <cell r="G3797" t="str">
            <v>02</v>
          </cell>
          <cell r="H3797" t="str">
            <v>PSA</v>
          </cell>
          <cell r="I3797" t="str">
            <v>RAZEM</v>
          </cell>
        </row>
        <row r="3798">
          <cell r="A3798" t="str">
            <v>P prac + P na życie + P Plus grup</v>
          </cell>
          <cell r="B3798" t="str">
            <v>X202</v>
          </cell>
          <cell r="C3798" t="str">
            <v>N</v>
          </cell>
          <cell r="D3798">
            <v>1212</v>
          </cell>
          <cell r="E3798" t="str">
            <v>L_UBEZP</v>
          </cell>
          <cell r="F3798" t="str">
            <v>PLAN</v>
          </cell>
          <cell r="G3798" t="str">
            <v>03</v>
          </cell>
          <cell r="H3798" t="str">
            <v>PKK</v>
          </cell>
          <cell r="I3798" t="str">
            <v>RAZEM</v>
          </cell>
        </row>
        <row r="3799">
          <cell r="A3799" t="str">
            <v>P prac + P na życie + P Plus grup</v>
          </cell>
          <cell r="B3799" t="str">
            <v>X202</v>
          </cell>
          <cell r="C3799" t="str">
            <v>N</v>
          </cell>
          <cell r="D3799">
            <v>7747.75</v>
          </cell>
          <cell r="E3799" t="str">
            <v>L_UBEZP</v>
          </cell>
          <cell r="F3799" t="str">
            <v>PLAN</v>
          </cell>
          <cell r="G3799" t="str">
            <v>03</v>
          </cell>
          <cell r="H3799" t="str">
            <v>PSA</v>
          </cell>
          <cell r="I3799" t="str">
            <v>RAZEM</v>
          </cell>
        </row>
        <row r="3800">
          <cell r="A3800" t="str">
            <v>P prac + P na życie + P Plus grup</v>
          </cell>
          <cell r="B3800" t="str">
            <v>X202</v>
          </cell>
          <cell r="C3800" t="str">
            <v>N</v>
          </cell>
          <cell r="D3800">
            <v>1646</v>
          </cell>
          <cell r="E3800" t="str">
            <v>L_UBEZP</v>
          </cell>
          <cell r="F3800" t="str">
            <v>PLAN</v>
          </cell>
          <cell r="G3800" t="str">
            <v>04</v>
          </cell>
          <cell r="H3800" t="str">
            <v>PKK</v>
          </cell>
          <cell r="I3800" t="str">
            <v>RAZEM</v>
          </cell>
        </row>
        <row r="3801">
          <cell r="A3801" t="str">
            <v>P prac + P na życie + P Plus grup</v>
          </cell>
          <cell r="B3801" t="str">
            <v>X202</v>
          </cell>
          <cell r="C3801" t="str">
            <v>N</v>
          </cell>
          <cell r="D3801">
            <v>10651</v>
          </cell>
          <cell r="E3801" t="str">
            <v>L_UBEZP</v>
          </cell>
          <cell r="F3801" t="str">
            <v>PLAN</v>
          </cell>
          <cell r="G3801" t="str">
            <v>04</v>
          </cell>
          <cell r="H3801" t="str">
            <v>PSA</v>
          </cell>
          <cell r="I3801" t="str">
            <v>RAZEM</v>
          </cell>
        </row>
        <row r="3802">
          <cell r="A3802" t="str">
            <v>P prac + P na życie + P Plus grup</v>
          </cell>
          <cell r="B3802" t="str">
            <v>X202</v>
          </cell>
          <cell r="C3802" t="str">
            <v>N</v>
          </cell>
          <cell r="D3802">
            <v>2160</v>
          </cell>
          <cell r="E3802" t="str">
            <v>L_UBEZP</v>
          </cell>
          <cell r="F3802" t="str">
            <v>PLAN</v>
          </cell>
          <cell r="G3802" t="str">
            <v>05</v>
          </cell>
          <cell r="H3802" t="str">
            <v>PKK</v>
          </cell>
          <cell r="I3802" t="str">
            <v>RAZEM</v>
          </cell>
        </row>
        <row r="3803">
          <cell r="A3803" t="str">
            <v>P prac + P na życie + P Plus grup</v>
          </cell>
          <cell r="B3803" t="str">
            <v>X202</v>
          </cell>
          <cell r="C3803" t="str">
            <v>N</v>
          </cell>
          <cell r="D3803">
            <v>13359.916666666666</v>
          </cell>
          <cell r="E3803" t="str">
            <v>L_UBEZP</v>
          </cell>
          <cell r="F3803" t="str">
            <v>PLAN</v>
          </cell>
          <cell r="G3803" t="str">
            <v>05</v>
          </cell>
          <cell r="H3803" t="str">
            <v>PSA</v>
          </cell>
          <cell r="I3803" t="str">
            <v>RAZEM</v>
          </cell>
        </row>
        <row r="3804">
          <cell r="A3804" t="str">
            <v>P prac + P na życie + P Plus grup</v>
          </cell>
          <cell r="B3804" t="str">
            <v>X202</v>
          </cell>
          <cell r="C3804" t="str">
            <v>N</v>
          </cell>
          <cell r="D3804">
            <v>2652</v>
          </cell>
          <cell r="E3804" t="str">
            <v>L_UBEZP</v>
          </cell>
          <cell r="F3804" t="str">
            <v>PLAN</v>
          </cell>
          <cell r="G3804" t="str">
            <v>06</v>
          </cell>
          <cell r="H3804" t="str">
            <v>PKK</v>
          </cell>
          <cell r="I3804" t="str">
            <v>RAZEM</v>
          </cell>
        </row>
        <row r="3805">
          <cell r="A3805" t="str">
            <v>P prac + P na życie + P Plus grup</v>
          </cell>
          <cell r="B3805" t="str">
            <v>X202</v>
          </cell>
          <cell r="C3805" t="str">
            <v>N</v>
          </cell>
          <cell r="D3805">
            <v>16579.5</v>
          </cell>
          <cell r="E3805" t="str">
            <v>L_UBEZP</v>
          </cell>
          <cell r="F3805" t="str">
            <v>PLAN</v>
          </cell>
          <cell r="G3805" t="str">
            <v>06</v>
          </cell>
          <cell r="H3805" t="str">
            <v>PSA</v>
          </cell>
          <cell r="I3805" t="str">
            <v>RAZEM</v>
          </cell>
        </row>
        <row r="3806">
          <cell r="A3806" t="str">
            <v>P prac + P na życie + P Plus grup</v>
          </cell>
          <cell r="B3806" t="str">
            <v>X202</v>
          </cell>
          <cell r="C3806" t="str">
            <v>N</v>
          </cell>
          <cell r="D3806">
            <v>3204</v>
          </cell>
          <cell r="E3806" t="str">
            <v>L_UBEZP</v>
          </cell>
          <cell r="F3806" t="str">
            <v>PLAN</v>
          </cell>
          <cell r="G3806" t="str">
            <v>07</v>
          </cell>
          <cell r="H3806" t="str">
            <v>PKK</v>
          </cell>
          <cell r="I3806" t="str">
            <v>RAZEM</v>
          </cell>
        </row>
        <row r="3807">
          <cell r="A3807" t="str">
            <v>P prac + P na życie + P Plus grup</v>
          </cell>
          <cell r="B3807" t="str">
            <v>X202</v>
          </cell>
          <cell r="C3807" t="str">
            <v>N</v>
          </cell>
          <cell r="D3807">
            <v>18710.083333333332</v>
          </cell>
          <cell r="E3807" t="str">
            <v>L_UBEZP</v>
          </cell>
          <cell r="F3807" t="str">
            <v>PLAN</v>
          </cell>
          <cell r="G3807" t="str">
            <v>07</v>
          </cell>
          <cell r="H3807" t="str">
            <v>PSA</v>
          </cell>
          <cell r="I3807" t="str">
            <v>RAZEM</v>
          </cell>
        </row>
        <row r="3808">
          <cell r="A3808" t="str">
            <v>P prac + P na życie + P Plus grup</v>
          </cell>
          <cell r="B3808" t="str">
            <v>X202</v>
          </cell>
          <cell r="C3808" t="str">
            <v>N</v>
          </cell>
          <cell r="D3808">
            <v>3620</v>
          </cell>
          <cell r="E3808" t="str">
            <v>L_UBEZP</v>
          </cell>
          <cell r="F3808" t="str">
            <v>PLAN</v>
          </cell>
          <cell r="G3808" t="str">
            <v>08</v>
          </cell>
          <cell r="H3808" t="str">
            <v>PKK</v>
          </cell>
          <cell r="I3808" t="str">
            <v>RAZEM</v>
          </cell>
        </row>
        <row r="3809">
          <cell r="A3809" t="str">
            <v>P prac + P na życie + P Plus grup</v>
          </cell>
          <cell r="B3809" t="str">
            <v>X202</v>
          </cell>
          <cell r="C3809" t="str">
            <v>N</v>
          </cell>
          <cell r="D3809">
            <v>21370.666666666668</v>
          </cell>
          <cell r="E3809" t="str">
            <v>L_UBEZP</v>
          </cell>
          <cell r="F3809" t="str">
            <v>PLAN</v>
          </cell>
          <cell r="G3809" t="str">
            <v>08</v>
          </cell>
          <cell r="H3809" t="str">
            <v>PSA</v>
          </cell>
          <cell r="I3809" t="str">
            <v>RAZEM</v>
          </cell>
        </row>
        <row r="3810">
          <cell r="A3810" t="str">
            <v>P prac + P na życie + P Plus grup</v>
          </cell>
          <cell r="B3810" t="str">
            <v>X202</v>
          </cell>
          <cell r="C3810" t="str">
            <v>N</v>
          </cell>
          <cell r="D3810">
            <v>4120</v>
          </cell>
          <cell r="E3810" t="str">
            <v>L_UBEZP</v>
          </cell>
          <cell r="F3810" t="str">
            <v>PLAN</v>
          </cell>
          <cell r="G3810" t="str">
            <v>09</v>
          </cell>
          <cell r="H3810" t="str">
            <v>PKK</v>
          </cell>
          <cell r="I3810" t="str">
            <v>RAZEM</v>
          </cell>
        </row>
        <row r="3811">
          <cell r="A3811" t="str">
            <v>P prac + P na życie + P Plus grup</v>
          </cell>
          <cell r="B3811" t="str">
            <v>X202</v>
          </cell>
          <cell r="C3811" t="str">
            <v>N</v>
          </cell>
          <cell r="D3811">
            <v>24530.25</v>
          </cell>
          <cell r="E3811" t="str">
            <v>L_UBEZP</v>
          </cell>
          <cell r="F3811" t="str">
            <v>PLAN</v>
          </cell>
          <cell r="G3811" t="str">
            <v>09</v>
          </cell>
          <cell r="H3811" t="str">
            <v>PSA</v>
          </cell>
          <cell r="I3811" t="str">
            <v>RAZEM</v>
          </cell>
        </row>
        <row r="3812">
          <cell r="A3812" t="str">
            <v>P prac + P na życie + P Plus grup</v>
          </cell>
          <cell r="B3812" t="str">
            <v>X202</v>
          </cell>
          <cell r="C3812" t="str">
            <v>N</v>
          </cell>
          <cell r="D3812">
            <v>4592</v>
          </cell>
          <cell r="E3812" t="str">
            <v>L_UBEZP</v>
          </cell>
          <cell r="F3812" t="str">
            <v>PLAN</v>
          </cell>
          <cell r="G3812" t="str">
            <v>10</v>
          </cell>
          <cell r="H3812" t="str">
            <v>PKK</v>
          </cell>
          <cell r="I3812" t="str">
            <v>RAZEM</v>
          </cell>
        </row>
        <row r="3813">
          <cell r="A3813" t="str">
            <v>P prac + P na życie + P Plus grup</v>
          </cell>
          <cell r="B3813" t="str">
            <v>X202</v>
          </cell>
          <cell r="C3813" t="str">
            <v>N</v>
          </cell>
          <cell r="D3813">
            <v>27363.833333333332</v>
          </cell>
          <cell r="E3813" t="str">
            <v>L_UBEZP</v>
          </cell>
          <cell r="F3813" t="str">
            <v>PLAN</v>
          </cell>
          <cell r="G3813" t="str">
            <v>10</v>
          </cell>
          <cell r="H3813" t="str">
            <v>PSA</v>
          </cell>
          <cell r="I3813" t="str">
            <v>RAZEM</v>
          </cell>
        </row>
        <row r="3814">
          <cell r="A3814" t="str">
            <v>P prac + P na życie + P Plus grup</v>
          </cell>
          <cell r="B3814" t="str">
            <v>X202</v>
          </cell>
          <cell r="C3814" t="str">
            <v>N</v>
          </cell>
          <cell r="D3814">
            <v>5048</v>
          </cell>
          <cell r="E3814" t="str">
            <v>L_UBEZP</v>
          </cell>
          <cell r="F3814" t="str">
            <v>PLAN</v>
          </cell>
          <cell r="G3814" t="str">
            <v>11</v>
          </cell>
          <cell r="H3814" t="str">
            <v>PKK</v>
          </cell>
          <cell r="I3814" t="str">
            <v>RAZEM</v>
          </cell>
        </row>
        <row r="3815">
          <cell r="A3815" t="str">
            <v>P prac + P na życie + P Plus grup</v>
          </cell>
          <cell r="B3815" t="str">
            <v>X202</v>
          </cell>
          <cell r="C3815" t="str">
            <v>N</v>
          </cell>
          <cell r="D3815">
            <v>30276.416666666668</v>
          </cell>
          <cell r="E3815" t="str">
            <v>L_UBEZP</v>
          </cell>
          <cell r="F3815" t="str">
            <v>PLAN</v>
          </cell>
          <cell r="G3815" t="str">
            <v>11</v>
          </cell>
          <cell r="H3815" t="str">
            <v>PSA</v>
          </cell>
          <cell r="I3815" t="str">
            <v>RAZEM</v>
          </cell>
        </row>
        <row r="3816">
          <cell r="A3816" t="str">
            <v>P prac + P na życie + P Plus grup</v>
          </cell>
          <cell r="B3816" t="str">
            <v>X202</v>
          </cell>
          <cell r="C3816" t="str">
            <v>N</v>
          </cell>
          <cell r="D3816">
            <v>5478</v>
          </cell>
          <cell r="E3816" t="str">
            <v>L_UBEZP</v>
          </cell>
          <cell r="F3816" t="str">
            <v>PLAN</v>
          </cell>
          <cell r="G3816" t="str">
            <v>12</v>
          </cell>
          <cell r="H3816" t="str">
            <v>PKK</v>
          </cell>
          <cell r="I3816" t="str">
            <v>RAZEM</v>
          </cell>
        </row>
        <row r="3817">
          <cell r="A3817" t="str">
            <v>P prac + P na życie + P Plus grup</v>
          </cell>
          <cell r="B3817" t="str">
            <v>X202</v>
          </cell>
          <cell r="C3817" t="str">
            <v>N</v>
          </cell>
          <cell r="D3817">
            <v>32695</v>
          </cell>
          <cell r="E3817" t="str">
            <v>L_UBEZP</v>
          </cell>
          <cell r="F3817" t="str">
            <v>PLAN</v>
          </cell>
          <cell r="G3817" t="str">
            <v>12</v>
          </cell>
          <cell r="H3817" t="str">
            <v>PSA</v>
          </cell>
          <cell r="I3817" t="str">
            <v>RAZEM</v>
          </cell>
        </row>
        <row r="3818">
          <cell r="A3818" t="str">
            <v>P prac + P na życie + P Plus grup</v>
          </cell>
          <cell r="B3818" t="str">
            <v>X202</v>
          </cell>
          <cell r="C3818" t="str">
            <v>N</v>
          </cell>
          <cell r="D3818">
            <v>22979</v>
          </cell>
          <cell r="E3818" t="str">
            <v>L_UBEZP</v>
          </cell>
          <cell r="F3818" t="str">
            <v>PROGNOZA</v>
          </cell>
          <cell r="G3818" t="str">
            <v>10</v>
          </cell>
          <cell r="H3818" t="str">
            <v>PKK</v>
          </cell>
          <cell r="I3818" t="str">
            <v>RAZEM</v>
          </cell>
        </row>
        <row r="3819">
          <cell r="A3819" t="str">
            <v>P prac + P na życie + P Plus grup</v>
          </cell>
          <cell r="B3819" t="str">
            <v>X202</v>
          </cell>
          <cell r="C3819" t="str">
            <v>N</v>
          </cell>
          <cell r="D3819">
            <v>42893</v>
          </cell>
          <cell r="E3819" t="str">
            <v>L_UBEZP</v>
          </cell>
          <cell r="F3819" t="str">
            <v>PROGNOZA</v>
          </cell>
          <cell r="G3819" t="str">
            <v>10</v>
          </cell>
          <cell r="H3819" t="str">
            <v>PSA</v>
          </cell>
          <cell r="I3819" t="str">
            <v>RAZEM</v>
          </cell>
        </row>
        <row r="3820">
          <cell r="A3820" t="str">
            <v>P prac + P na życie + P Plus grup</v>
          </cell>
          <cell r="B3820" t="str">
            <v>X202</v>
          </cell>
          <cell r="C3820" t="str">
            <v>N</v>
          </cell>
          <cell r="D3820">
            <v>23352</v>
          </cell>
          <cell r="E3820" t="str">
            <v>L_UBEZP</v>
          </cell>
          <cell r="F3820" t="str">
            <v>PROGNOZA</v>
          </cell>
          <cell r="G3820" t="str">
            <v>11</v>
          </cell>
          <cell r="H3820" t="str">
            <v>PKK</v>
          </cell>
          <cell r="I3820" t="str">
            <v>RAZEM</v>
          </cell>
        </row>
        <row r="3821">
          <cell r="A3821" t="str">
            <v>P prac + P na życie + P Plus grup</v>
          </cell>
          <cell r="B3821" t="str">
            <v>X202</v>
          </cell>
          <cell r="C3821" t="str">
            <v>N</v>
          </cell>
          <cell r="D3821">
            <v>44979</v>
          </cell>
          <cell r="E3821" t="str">
            <v>L_UBEZP</v>
          </cell>
          <cell r="F3821" t="str">
            <v>PROGNOZA</v>
          </cell>
          <cell r="G3821" t="str">
            <v>11</v>
          </cell>
          <cell r="H3821" t="str">
            <v>PSA</v>
          </cell>
          <cell r="I3821" t="str">
            <v>RAZEM</v>
          </cell>
        </row>
        <row r="3822">
          <cell r="A3822" t="str">
            <v>P prac + P na życie + P Plus grup</v>
          </cell>
          <cell r="B3822" t="str">
            <v>X202</v>
          </cell>
          <cell r="C3822" t="str">
            <v>N</v>
          </cell>
          <cell r="D3822">
            <v>23577</v>
          </cell>
          <cell r="E3822" t="str">
            <v>L_UBEZP</v>
          </cell>
          <cell r="F3822" t="str">
            <v>PROGNOZA</v>
          </cell>
          <cell r="G3822" t="str">
            <v>12</v>
          </cell>
          <cell r="H3822" t="str">
            <v>PKK</v>
          </cell>
          <cell r="I3822" t="str">
            <v>RAZEM</v>
          </cell>
        </row>
        <row r="3823">
          <cell r="A3823" t="str">
            <v>P prac + P na życie + P Plus grup</v>
          </cell>
          <cell r="B3823" t="str">
            <v>X202</v>
          </cell>
          <cell r="C3823" t="str">
            <v>N</v>
          </cell>
          <cell r="D3823">
            <v>46852</v>
          </cell>
          <cell r="E3823" t="str">
            <v>L_UBEZP</v>
          </cell>
          <cell r="F3823" t="str">
            <v>PROGNOZA</v>
          </cell>
          <cell r="G3823" t="str">
            <v>12</v>
          </cell>
          <cell r="H3823" t="str">
            <v>PSA</v>
          </cell>
          <cell r="I3823" t="str">
            <v>RAZEM</v>
          </cell>
        </row>
        <row r="3824">
          <cell r="A3824" t="str">
            <v>P prac + P na życie + P Plus grup</v>
          </cell>
          <cell r="B3824" t="str">
            <v>X202</v>
          </cell>
          <cell r="D3824">
            <v>13192</v>
          </cell>
          <cell r="E3824" t="str">
            <v>L_UBEZP</v>
          </cell>
          <cell r="F3824" t="str">
            <v>WYK_POP</v>
          </cell>
          <cell r="G3824" t="str">
            <v>03</v>
          </cell>
          <cell r="H3824" t="str">
            <v>PKK</v>
          </cell>
          <cell r="I3824" t="str">
            <v>RAZEM</v>
          </cell>
        </row>
        <row r="3825">
          <cell r="A3825" t="str">
            <v>P prac + P na życie + P Plus grup</v>
          </cell>
          <cell r="B3825" t="str">
            <v>X202</v>
          </cell>
          <cell r="D3825">
            <v>15649</v>
          </cell>
          <cell r="E3825" t="str">
            <v>L_UBEZP</v>
          </cell>
          <cell r="F3825" t="str">
            <v>WYK_POP</v>
          </cell>
          <cell r="G3825" t="str">
            <v>03</v>
          </cell>
          <cell r="H3825" t="str">
            <v>PSA</v>
          </cell>
          <cell r="I3825" t="str">
            <v>RAZEM</v>
          </cell>
        </row>
        <row r="3826">
          <cell r="A3826" t="str">
            <v>P prac + P na życie + P Plus grup</v>
          </cell>
          <cell r="B3826" t="str">
            <v>X202</v>
          </cell>
          <cell r="C3826" t="str">
            <v>N</v>
          </cell>
          <cell r="D3826">
            <v>12496</v>
          </cell>
          <cell r="E3826" t="str">
            <v>L_UBEZP</v>
          </cell>
          <cell r="F3826" t="str">
            <v>WYK_POP</v>
          </cell>
          <cell r="G3826" t="str">
            <v>03</v>
          </cell>
          <cell r="H3826" t="str">
            <v>PKK</v>
          </cell>
          <cell r="I3826" t="str">
            <v>RAZEM</v>
          </cell>
        </row>
        <row r="3827">
          <cell r="A3827" t="str">
            <v>P prac + P na życie + P Plus grup</v>
          </cell>
          <cell r="B3827" t="str">
            <v>X202</v>
          </cell>
          <cell r="C3827" t="str">
            <v>N</v>
          </cell>
          <cell r="D3827">
            <v>16345</v>
          </cell>
          <cell r="E3827" t="str">
            <v>L_UBEZP</v>
          </cell>
          <cell r="F3827" t="str">
            <v>WYK_POP</v>
          </cell>
          <cell r="G3827" t="str">
            <v>03</v>
          </cell>
          <cell r="H3827" t="str">
            <v>PSA</v>
          </cell>
          <cell r="I3827" t="str">
            <v>RAZEM</v>
          </cell>
        </row>
        <row r="3828">
          <cell r="A3828" t="str">
            <v>P prac + P na życie + P Plus grup</v>
          </cell>
          <cell r="B3828" t="str">
            <v>X202</v>
          </cell>
          <cell r="D3828">
            <v>16722</v>
          </cell>
          <cell r="E3828" t="str">
            <v>L_UBEZP</v>
          </cell>
          <cell r="F3828" t="str">
            <v>WYK_POP</v>
          </cell>
          <cell r="G3828" t="str">
            <v>04</v>
          </cell>
          <cell r="H3828" t="str">
            <v>PKK</v>
          </cell>
          <cell r="I3828" t="str">
            <v>RAZEM</v>
          </cell>
        </row>
        <row r="3829">
          <cell r="A3829" t="str">
            <v>P prac + P na życie + P Plus grup</v>
          </cell>
          <cell r="B3829" t="str">
            <v>X202</v>
          </cell>
          <cell r="D3829">
            <v>22159</v>
          </cell>
          <cell r="E3829" t="str">
            <v>L_UBEZP</v>
          </cell>
          <cell r="F3829" t="str">
            <v>WYK_POP</v>
          </cell>
          <cell r="G3829" t="str">
            <v>04</v>
          </cell>
          <cell r="H3829" t="str">
            <v>PSA</v>
          </cell>
          <cell r="I3829" t="str">
            <v>RAZEM</v>
          </cell>
        </row>
        <row r="3830">
          <cell r="A3830" t="str">
            <v>P prac + P na życie + P Plus grup</v>
          </cell>
          <cell r="B3830" t="str">
            <v>X202</v>
          </cell>
          <cell r="C3830" t="str">
            <v>N</v>
          </cell>
          <cell r="D3830">
            <v>15303</v>
          </cell>
          <cell r="E3830" t="str">
            <v>L_UBEZP</v>
          </cell>
          <cell r="F3830" t="str">
            <v>WYK_POP</v>
          </cell>
          <cell r="G3830" t="str">
            <v>04</v>
          </cell>
          <cell r="H3830" t="str">
            <v>PKK</v>
          </cell>
          <cell r="I3830" t="str">
            <v>RAZEM</v>
          </cell>
        </row>
        <row r="3831">
          <cell r="A3831" t="str">
            <v>P prac + P na życie + P Plus grup</v>
          </cell>
          <cell r="B3831" t="str">
            <v>X202</v>
          </cell>
          <cell r="C3831" t="str">
            <v>N</v>
          </cell>
          <cell r="D3831">
            <v>23578</v>
          </cell>
          <cell r="E3831" t="str">
            <v>L_UBEZP</v>
          </cell>
          <cell r="F3831" t="str">
            <v>WYK_POP</v>
          </cell>
          <cell r="G3831" t="str">
            <v>04</v>
          </cell>
          <cell r="H3831" t="str">
            <v>PSA</v>
          </cell>
          <cell r="I3831" t="str">
            <v>RAZEM</v>
          </cell>
        </row>
        <row r="3832">
          <cell r="A3832" t="str">
            <v>P prac + P na życie + P Plus grup</v>
          </cell>
          <cell r="B3832" t="str">
            <v>X202</v>
          </cell>
          <cell r="D3832">
            <v>18773</v>
          </cell>
          <cell r="E3832" t="str">
            <v>L_UBEZP</v>
          </cell>
          <cell r="F3832" t="str">
            <v>WYK_POP</v>
          </cell>
          <cell r="G3832" t="str">
            <v>05</v>
          </cell>
          <cell r="H3832" t="str">
            <v>PKK</v>
          </cell>
          <cell r="I3832" t="str">
            <v>RAZEM</v>
          </cell>
        </row>
        <row r="3833">
          <cell r="A3833" t="str">
            <v>P prac + P na życie + P Plus grup</v>
          </cell>
          <cell r="B3833" t="str">
            <v>X202</v>
          </cell>
          <cell r="D3833">
            <v>25650</v>
          </cell>
          <cell r="E3833" t="str">
            <v>L_UBEZP</v>
          </cell>
          <cell r="F3833" t="str">
            <v>WYK_POP</v>
          </cell>
          <cell r="G3833" t="str">
            <v>05</v>
          </cell>
          <cell r="H3833" t="str">
            <v>PSA</v>
          </cell>
          <cell r="I3833" t="str">
            <v>RAZEM</v>
          </cell>
        </row>
        <row r="3834">
          <cell r="A3834" t="str">
            <v>P prac + P na życie + P Plus grup</v>
          </cell>
          <cell r="B3834" t="str">
            <v>X202</v>
          </cell>
          <cell r="C3834" t="str">
            <v>N</v>
          </cell>
          <cell r="D3834">
            <v>16210</v>
          </cell>
          <cell r="E3834" t="str">
            <v>L_UBEZP</v>
          </cell>
          <cell r="F3834" t="str">
            <v>WYK_POP</v>
          </cell>
          <cell r="G3834" t="str">
            <v>05</v>
          </cell>
          <cell r="H3834" t="str">
            <v>PKK</v>
          </cell>
          <cell r="I3834" t="str">
            <v>RAZEM</v>
          </cell>
        </row>
        <row r="3835">
          <cell r="A3835" t="str">
            <v>P prac + P na życie + P Plus grup</v>
          </cell>
          <cell r="B3835" t="str">
            <v>X202</v>
          </cell>
          <cell r="C3835" t="str">
            <v>N</v>
          </cell>
          <cell r="D3835">
            <v>28213</v>
          </cell>
          <cell r="E3835" t="str">
            <v>L_UBEZP</v>
          </cell>
          <cell r="F3835" t="str">
            <v>WYK_POP</v>
          </cell>
          <cell r="G3835" t="str">
            <v>05</v>
          </cell>
          <cell r="H3835" t="str">
            <v>PSA</v>
          </cell>
          <cell r="I3835" t="str">
            <v>RAZEM</v>
          </cell>
        </row>
        <row r="3836">
          <cell r="A3836" t="str">
            <v>P prac + P na życie + P Plus grup</v>
          </cell>
          <cell r="B3836" t="str">
            <v>X202</v>
          </cell>
          <cell r="D3836">
            <v>21268</v>
          </cell>
          <cell r="E3836" t="str">
            <v>L_UBEZP</v>
          </cell>
          <cell r="F3836" t="str">
            <v>WYK_POP</v>
          </cell>
          <cell r="G3836" t="str">
            <v>06</v>
          </cell>
          <cell r="H3836" t="str">
            <v>PKK</v>
          </cell>
          <cell r="I3836" t="str">
            <v>RAZEM</v>
          </cell>
        </row>
        <row r="3837">
          <cell r="A3837" t="str">
            <v>P prac + P na życie + P Plus grup</v>
          </cell>
          <cell r="B3837" t="str">
            <v>X202</v>
          </cell>
          <cell r="D3837">
            <v>30640</v>
          </cell>
          <cell r="E3837" t="str">
            <v>L_UBEZP</v>
          </cell>
          <cell r="F3837" t="str">
            <v>WYK_POP</v>
          </cell>
          <cell r="G3837" t="str">
            <v>06</v>
          </cell>
          <cell r="H3837" t="str">
            <v>PSA</v>
          </cell>
          <cell r="I3837" t="str">
            <v>RAZEM</v>
          </cell>
        </row>
        <row r="3838">
          <cell r="A3838" t="str">
            <v>P prac + P na życie + P Plus grup</v>
          </cell>
          <cell r="B3838" t="str">
            <v>X202</v>
          </cell>
          <cell r="C3838" t="str">
            <v>N</v>
          </cell>
          <cell r="D3838">
            <v>18106</v>
          </cell>
          <cell r="E3838" t="str">
            <v>L_UBEZP</v>
          </cell>
          <cell r="F3838" t="str">
            <v>WYK_POP</v>
          </cell>
          <cell r="G3838" t="str">
            <v>06</v>
          </cell>
          <cell r="H3838" t="str">
            <v>PKK</v>
          </cell>
          <cell r="I3838" t="str">
            <v>RAZEM</v>
          </cell>
        </row>
        <row r="3839">
          <cell r="A3839" t="str">
            <v>P prac + P na życie + P Plus grup</v>
          </cell>
          <cell r="B3839" t="str">
            <v>X202</v>
          </cell>
          <cell r="C3839" t="str">
            <v>N</v>
          </cell>
          <cell r="D3839">
            <v>33802</v>
          </cell>
          <cell r="E3839" t="str">
            <v>L_UBEZP</v>
          </cell>
          <cell r="F3839" t="str">
            <v>WYK_POP</v>
          </cell>
          <cell r="G3839" t="str">
            <v>06</v>
          </cell>
          <cell r="H3839" t="str">
            <v>PSA</v>
          </cell>
          <cell r="I3839" t="str">
            <v>RAZEM</v>
          </cell>
        </row>
        <row r="3840">
          <cell r="A3840" t="str">
            <v>P prac + P na życie + P Plus grup</v>
          </cell>
          <cell r="B3840" t="str">
            <v>X202</v>
          </cell>
          <cell r="D3840">
            <v>23207</v>
          </cell>
          <cell r="E3840" t="str">
            <v>L_UBEZP</v>
          </cell>
          <cell r="F3840" t="str">
            <v>WYK_POP</v>
          </cell>
          <cell r="G3840" t="str">
            <v>07</v>
          </cell>
          <cell r="H3840" t="str">
            <v>PKK</v>
          </cell>
          <cell r="I3840" t="str">
            <v>RAZEM</v>
          </cell>
        </row>
        <row r="3841">
          <cell r="A3841" t="str">
            <v>P prac + P na życie + P Plus grup</v>
          </cell>
          <cell r="B3841" t="str">
            <v>X202</v>
          </cell>
          <cell r="D3841">
            <v>35168</v>
          </cell>
          <cell r="E3841" t="str">
            <v>L_UBEZP</v>
          </cell>
          <cell r="F3841" t="str">
            <v>WYK_POP</v>
          </cell>
          <cell r="G3841" t="str">
            <v>07</v>
          </cell>
          <cell r="H3841" t="str">
            <v>PSA</v>
          </cell>
          <cell r="I3841" t="str">
            <v>RAZEM</v>
          </cell>
        </row>
        <row r="3842">
          <cell r="A3842" t="str">
            <v>P prac + P na życie + P Plus grup</v>
          </cell>
          <cell r="B3842" t="str">
            <v>X202</v>
          </cell>
          <cell r="C3842" t="str">
            <v>N</v>
          </cell>
          <cell r="D3842">
            <v>19583</v>
          </cell>
          <cell r="E3842" t="str">
            <v>L_UBEZP</v>
          </cell>
          <cell r="F3842" t="str">
            <v>WYK_POP</v>
          </cell>
          <cell r="G3842" t="str">
            <v>07</v>
          </cell>
          <cell r="H3842" t="str">
            <v>PKK</v>
          </cell>
          <cell r="I3842" t="str">
            <v>RAZEM</v>
          </cell>
        </row>
        <row r="3843">
          <cell r="A3843" t="str">
            <v>P prac + P na życie + P Plus grup</v>
          </cell>
          <cell r="B3843" t="str">
            <v>X202</v>
          </cell>
          <cell r="C3843" t="str">
            <v>N</v>
          </cell>
          <cell r="D3843">
            <v>38792</v>
          </cell>
          <cell r="E3843" t="str">
            <v>L_UBEZP</v>
          </cell>
          <cell r="F3843" t="str">
            <v>WYK_POP</v>
          </cell>
          <cell r="G3843" t="str">
            <v>07</v>
          </cell>
          <cell r="H3843" t="str">
            <v>PSA</v>
          </cell>
          <cell r="I3843" t="str">
            <v>RAZEM</v>
          </cell>
        </row>
        <row r="3844">
          <cell r="A3844" t="str">
            <v>P prac + P na życie + P Plus grup</v>
          </cell>
          <cell r="B3844" t="str">
            <v>X202</v>
          </cell>
          <cell r="D3844">
            <v>24276</v>
          </cell>
          <cell r="E3844" t="str">
            <v>L_UBEZP</v>
          </cell>
          <cell r="F3844" t="str">
            <v>WYK_POP</v>
          </cell>
          <cell r="G3844" t="str">
            <v>08</v>
          </cell>
          <cell r="H3844" t="str">
            <v>PKK</v>
          </cell>
          <cell r="I3844" t="str">
            <v>RAZEM</v>
          </cell>
        </row>
        <row r="3845">
          <cell r="A3845" t="str">
            <v>P prac + P na życie + P Plus grup</v>
          </cell>
          <cell r="B3845" t="str">
            <v>X202</v>
          </cell>
          <cell r="D3845">
            <v>36432</v>
          </cell>
          <cell r="E3845" t="str">
            <v>L_UBEZP</v>
          </cell>
          <cell r="F3845" t="str">
            <v>WYK_POP</v>
          </cell>
          <cell r="G3845" t="str">
            <v>08</v>
          </cell>
          <cell r="H3845" t="str">
            <v>PSA</v>
          </cell>
          <cell r="I3845" t="str">
            <v>RAZEM</v>
          </cell>
        </row>
        <row r="3846">
          <cell r="A3846" t="str">
            <v>P prac + P na życie + P Plus grup</v>
          </cell>
          <cell r="B3846" t="str">
            <v>X202</v>
          </cell>
          <cell r="C3846" t="str">
            <v>N</v>
          </cell>
          <cell r="D3846">
            <v>20903</v>
          </cell>
          <cell r="E3846" t="str">
            <v>L_UBEZP</v>
          </cell>
          <cell r="F3846" t="str">
            <v>WYK_POP</v>
          </cell>
          <cell r="G3846" t="str">
            <v>08</v>
          </cell>
          <cell r="H3846" t="str">
            <v>PKK</v>
          </cell>
          <cell r="I3846" t="str">
            <v>RAZEM</v>
          </cell>
        </row>
        <row r="3847">
          <cell r="A3847" t="str">
            <v>P prac + P na życie + P Plus grup</v>
          </cell>
          <cell r="B3847" t="str">
            <v>X202</v>
          </cell>
          <cell r="C3847" t="str">
            <v>N</v>
          </cell>
          <cell r="D3847">
            <v>39805</v>
          </cell>
          <cell r="E3847" t="str">
            <v>L_UBEZP</v>
          </cell>
          <cell r="F3847" t="str">
            <v>WYK_POP</v>
          </cell>
          <cell r="G3847" t="str">
            <v>08</v>
          </cell>
          <cell r="H3847" t="str">
            <v>PSA</v>
          </cell>
          <cell r="I3847" t="str">
            <v>RAZEM</v>
          </cell>
        </row>
        <row r="3848">
          <cell r="A3848" t="str">
            <v>P prac + P na życie + P Plus grup</v>
          </cell>
          <cell r="B3848" t="str">
            <v>X202</v>
          </cell>
          <cell r="D3848">
            <v>26285</v>
          </cell>
          <cell r="E3848" t="str">
            <v>L_UBEZP</v>
          </cell>
          <cell r="F3848" t="str">
            <v>WYK_POP</v>
          </cell>
          <cell r="G3848" t="str">
            <v>09</v>
          </cell>
          <cell r="H3848" t="str">
            <v>PKK</v>
          </cell>
          <cell r="I3848" t="str">
            <v>RAZEM</v>
          </cell>
        </row>
        <row r="3849">
          <cell r="A3849" t="str">
            <v>P prac + P na życie + P Plus grup</v>
          </cell>
          <cell r="B3849" t="str">
            <v>X202</v>
          </cell>
          <cell r="D3849">
            <v>37250</v>
          </cell>
          <cell r="E3849" t="str">
            <v>L_UBEZP</v>
          </cell>
          <cell r="F3849" t="str">
            <v>WYK_POP</v>
          </cell>
          <cell r="G3849" t="str">
            <v>09</v>
          </cell>
          <cell r="H3849" t="str">
            <v>PSA</v>
          </cell>
          <cell r="I3849" t="str">
            <v>RAZEM</v>
          </cell>
        </row>
        <row r="3850">
          <cell r="A3850" t="str">
            <v>P prac + P na życie + P Plus grup</v>
          </cell>
          <cell r="B3850" t="str">
            <v>X202</v>
          </cell>
          <cell r="C3850" t="str">
            <v>N</v>
          </cell>
          <cell r="D3850">
            <v>22534</v>
          </cell>
          <cell r="E3850" t="str">
            <v>L_UBEZP</v>
          </cell>
          <cell r="F3850" t="str">
            <v>WYK_POP</v>
          </cell>
          <cell r="G3850" t="str">
            <v>09</v>
          </cell>
          <cell r="H3850" t="str">
            <v>PKK</v>
          </cell>
          <cell r="I3850" t="str">
            <v>RAZEM</v>
          </cell>
        </row>
        <row r="3851">
          <cell r="A3851" t="str">
            <v>P prac + P na życie + P Plus grup</v>
          </cell>
          <cell r="B3851" t="str">
            <v>X202</v>
          </cell>
          <cell r="C3851" t="str">
            <v>N</v>
          </cell>
          <cell r="D3851">
            <v>41001</v>
          </cell>
          <cell r="E3851" t="str">
            <v>L_UBEZP</v>
          </cell>
          <cell r="F3851" t="str">
            <v>WYK_POP</v>
          </cell>
          <cell r="G3851" t="str">
            <v>09</v>
          </cell>
          <cell r="H3851" t="str">
            <v>PSA</v>
          </cell>
          <cell r="I3851" t="str">
            <v>RAZEM</v>
          </cell>
        </row>
        <row r="3852">
          <cell r="A3852" t="str">
            <v>P prac + P na życie + P Plus grup</v>
          </cell>
          <cell r="B3852" t="str">
            <v>X202</v>
          </cell>
          <cell r="C3852" t="str">
            <v>N</v>
          </cell>
          <cell r="D3852">
            <v>17435.912375195778</v>
          </cell>
          <cell r="E3852" t="str">
            <v>PRZYPIS_MIES_WYK</v>
          </cell>
          <cell r="F3852" t="str">
            <v>PLAN</v>
          </cell>
          <cell r="G3852" t="str">
            <v>01</v>
          </cell>
          <cell r="H3852" t="str">
            <v>PKK</v>
          </cell>
          <cell r="I3852" t="str">
            <v>RAZEM</v>
          </cell>
        </row>
        <row r="3853">
          <cell r="A3853" t="str">
            <v>P prac + P na życie + P Plus grup</v>
          </cell>
          <cell r="B3853" t="str">
            <v>X202</v>
          </cell>
          <cell r="C3853" t="str">
            <v>N</v>
          </cell>
          <cell r="D3853">
            <v>104610.25</v>
          </cell>
          <cell r="E3853" t="str">
            <v>PRZYPIS_MIES_WYK</v>
          </cell>
          <cell r="F3853" t="str">
            <v>PLAN</v>
          </cell>
          <cell r="G3853" t="str">
            <v>01</v>
          </cell>
          <cell r="H3853" t="str">
            <v>PSA</v>
          </cell>
          <cell r="I3853" t="str">
            <v>RAZEM</v>
          </cell>
        </row>
        <row r="3854">
          <cell r="A3854" t="str">
            <v>P prac + P na życie + P Plus grup</v>
          </cell>
          <cell r="B3854" t="str">
            <v>X202</v>
          </cell>
          <cell r="C3854" t="str">
            <v>N</v>
          </cell>
          <cell r="D3854">
            <v>33105.753167284936</v>
          </cell>
          <cell r="E3854" t="str">
            <v>PRZYPIS_MIES_WYK</v>
          </cell>
          <cell r="F3854" t="str">
            <v>PLAN</v>
          </cell>
          <cell r="G3854" t="str">
            <v>02</v>
          </cell>
          <cell r="H3854" t="str">
            <v>PKK</v>
          </cell>
          <cell r="I3854" t="str">
            <v>RAZEM</v>
          </cell>
        </row>
        <row r="3855">
          <cell r="A3855" t="str">
            <v>P prac + P na życie + P Plus grup</v>
          </cell>
          <cell r="B3855" t="str">
            <v>X202</v>
          </cell>
          <cell r="C3855" t="str">
            <v>N</v>
          </cell>
          <cell r="D3855">
            <v>210453.83333333334</v>
          </cell>
          <cell r="E3855" t="str">
            <v>PRZYPIS_MIES_WYK</v>
          </cell>
          <cell r="F3855" t="str">
            <v>PLAN</v>
          </cell>
          <cell r="G3855" t="str">
            <v>02</v>
          </cell>
          <cell r="H3855" t="str">
            <v>PSA</v>
          </cell>
          <cell r="I3855" t="str">
            <v>RAZEM</v>
          </cell>
        </row>
        <row r="3856">
          <cell r="A3856" t="str">
            <v>P prac + P na życie + P Plus grup</v>
          </cell>
          <cell r="B3856" t="str">
            <v>X202</v>
          </cell>
          <cell r="C3856" t="str">
            <v>N</v>
          </cell>
          <cell r="D3856">
            <v>49694.24832330302</v>
          </cell>
          <cell r="E3856" t="str">
            <v>PRZYPIS_MIES_WYK</v>
          </cell>
          <cell r="F3856" t="str">
            <v>PLAN</v>
          </cell>
          <cell r="G3856" t="str">
            <v>03</v>
          </cell>
          <cell r="H3856" t="str">
            <v>PKK</v>
          </cell>
          <cell r="I3856" t="str">
            <v>RAZEM</v>
          </cell>
        </row>
        <row r="3857">
          <cell r="A3857" t="str">
            <v>P prac + P na życie + P Plus grup</v>
          </cell>
          <cell r="B3857" t="str">
            <v>X202</v>
          </cell>
          <cell r="C3857" t="str">
            <v>N</v>
          </cell>
          <cell r="D3857">
            <v>330764.75</v>
          </cell>
          <cell r="E3857" t="str">
            <v>PRZYPIS_MIES_WYK</v>
          </cell>
          <cell r="F3857" t="str">
            <v>PLAN</v>
          </cell>
          <cell r="G3857" t="str">
            <v>03</v>
          </cell>
          <cell r="H3857" t="str">
            <v>PSA</v>
          </cell>
          <cell r="I3857" t="str">
            <v>RAZEM</v>
          </cell>
        </row>
        <row r="3858">
          <cell r="A3858" t="str">
            <v>P prac + P na życie + P Plus grup</v>
          </cell>
          <cell r="B3858" t="str">
            <v>X202</v>
          </cell>
          <cell r="C3858" t="str">
            <v>N</v>
          </cell>
          <cell r="D3858">
            <v>67431.17182558675</v>
          </cell>
          <cell r="E3858" t="str">
            <v>PRZYPIS_MIES_WYK</v>
          </cell>
          <cell r="F3858" t="str">
            <v>PLAN</v>
          </cell>
          <cell r="G3858" t="str">
            <v>04</v>
          </cell>
          <cell r="H3858" t="str">
            <v>PKK</v>
          </cell>
          <cell r="I3858" t="str">
            <v>RAZEM</v>
          </cell>
        </row>
        <row r="3859">
          <cell r="A3859" t="str">
            <v>P prac + P na życie + P Plus grup</v>
          </cell>
          <cell r="B3859" t="str">
            <v>X202</v>
          </cell>
          <cell r="C3859" t="str">
            <v>N</v>
          </cell>
          <cell r="D3859">
            <v>455129.6666666666</v>
          </cell>
          <cell r="E3859" t="str">
            <v>PRZYPIS_MIES_WYK</v>
          </cell>
          <cell r="F3859" t="str">
            <v>PLAN</v>
          </cell>
          <cell r="G3859" t="str">
            <v>04</v>
          </cell>
          <cell r="H3859" t="str">
            <v>PSA</v>
          </cell>
          <cell r="I3859" t="str">
            <v>RAZEM</v>
          </cell>
        </row>
        <row r="3860">
          <cell r="A3860" t="str">
            <v>P prac + P na życie + P Plus grup</v>
          </cell>
          <cell r="B3860" t="str">
            <v>X202</v>
          </cell>
          <cell r="C3860" t="str">
            <v>N</v>
          </cell>
          <cell r="D3860">
            <v>88951.85876171014</v>
          </cell>
          <cell r="E3860" t="str">
            <v>PRZYPIS_MIES_WYK</v>
          </cell>
          <cell r="F3860" t="str">
            <v>PLAN</v>
          </cell>
          <cell r="G3860" t="str">
            <v>05</v>
          </cell>
          <cell r="H3860" t="str">
            <v>PKK</v>
          </cell>
          <cell r="I3860" t="str">
            <v>RAZEM</v>
          </cell>
        </row>
        <row r="3861">
          <cell r="A3861" t="str">
            <v>P prac + P na życie + P Plus grup</v>
          </cell>
          <cell r="B3861" t="str">
            <v>X202</v>
          </cell>
          <cell r="C3861" t="str">
            <v>N</v>
          </cell>
          <cell r="D3861">
            <v>571751.5833333333</v>
          </cell>
          <cell r="E3861" t="str">
            <v>PRZYPIS_MIES_WYK</v>
          </cell>
          <cell r="F3861" t="str">
            <v>PLAN</v>
          </cell>
          <cell r="G3861" t="str">
            <v>05</v>
          </cell>
          <cell r="H3861" t="str">
            <v>PSA</v>
          </cell>
          <cell r="I3861" t="str">
            <v>RAZEM</v>
          </cell>
        </row>
        <row r="3862">
          <cell r="A3862" t="str">
            <v>P prac + P na życie + P Plus grup</v>
          </cell>
          <cell r="B3862" t="str">
            <v>X202</v>
          </cell>
          <cell r="C3862" t="str">
            <v>N</v>
          </cell>
          <cell r="D3862">
            <v>109044.77103604509</v>
          </cell>
          <cell r="E3862" t="str">
            <v>PRZYPIS_MIES_WYK</v>
          </cell>
          <cell r="F3862" t="str">
            <v>PLAN</v>
          </cell>
          <cell r="G3862" t="str">
            <v>06</v>
          </cell>
          <cell r="H3862" t="str">
            <v>PKK</v>
          </cell>
          <cell r="I3862" t="str">
            <v>RAZEM</v>
          </cell>
        </row>
        <row r="3863">
          <cell r="A3863" t="str">
            <v>P prac + P na życie + P Plus grup</v>
          </cell>
          <cell r="B3863" t="str">
            <v>X202</v>
          </cell>
          <cell r="C3863" t="str">
            <v>N</v>
          </cell>
          <cell r="D3863">
            <v>710548.5</v>
          </cell>
          <cell r="E3863" t="str">
            <v>PRZYPIS_MIES_WYK</v>
          </cell>
          <cell r="F3863" t="str">
            <v>PLAN</v>
          </cell>
          <cell r="G3863" t="str">
            <v>06</v>
          </cell>
          <cell r="H3863" t="str">
            <v>PSA</v>
          </cell>
          <cell r="I3863" t="str">
            <v>RAZEM</v>
          </cell>
        </row>
        <row r="3864">
          <cell r="A3864" t="str">
            <v>P prac + P na życie + P Plus grup</v>
          </cell>
          <cell r="B3864" t="str">
            <v>X202</v>
          </cell>
          <cell r="C3864" t="str">
            <v>N</v>
          </cell>
          <cell r="D3864">
            <v>132366.67982228895</v>
          </cell>
          <cell r="E3864" t="str">
            <v>PRZYPIS_MIES_WYK</v>
          </cell>
          <cell r="F3864" t="str">
            <v>PLAN</v>
          </cell>
          <cell r="G3864" t="str">
            <v>07</v>
          </cell>
          <cell r="H3864" t="str">
            <v>PKK</v>
          </cell>
          <cell r="I3864" t="str">
            <v>RAZEM</v>
          </cell>
        </row>
        <row r="3865">
          <cell r="A3865" t="str">
            <v>P prac + P na życie + P Plus grup</v>
          </cell>
          <cell r="B3865" t="str">
            <v>X202</v>
          </cell>
          <cell r="C3865" t="str">
            <v>N</v>
          </cell>
          <cell r="D3865">
            <v>801273.4166666666</v>
          </cell>
          <cell r="E3865" t="str">
            <v>PRZYPIS_MIES_WYK</v>
          </cell>
          <cell r="F3865" t="str">
            <v>PLAN</v>
          </cell>
          <cell r="G3865" t="str">
            <v>07</v>
          </cell>
          <cell r="H3865" t="str">
            <v>PSA</v>
          </cell>
          <cell r="I3865" t="str">
            <v>RAZEM</v>
          </cell>
        </row>
        <row r="3866">
          <cell r="A3866" t="str">
            <v>P prac + P na życie + P Plus grup</v>
          </cell>
          <cell r="B3866" t="str">
            <v>X202</v>
          </cell>
          <cell r="C3866" t="str">
            <v>N</v>
          </cell>
          <cell r="D3866">
            <v>149379.1469301256</v>
          </cell>
          <cell r="E3866" t="str">
            <v>PRZYPIS_MIES_WYK</v>
          </cell>
          <cell r="F3866" t="str">
            <v>PLAN</v>
          </cell>
          <cell r="G3866" t="str">
            <v>08</v>
          </cell>
          <cell r="H3866" t="str">
            <v>PKK</v>
          </cell>
          <cell r="I3866" t="str">
            <v>RAZEM</v>
          </cell>
        </row>
        <row r="3867">
          <cell r="A3867" t="str">
            <v>P prac + P na życie + P Plus grup</v>
          </cell>
          <cell r="B3867" t="str">
            <v>X202</v>
          </cell>
          <cell r="C3867" t="str">
            <v>N</v>
          </cell>
          <cell r="D3867">
            <v>915135.3333333333</v>
          </cell>
          <cell r="E3867" t="str">
            <v>PRZYPIS_MIES_WYK</v>
          </cell>
          <cell r="F3867" t="str">
            <v>PLAN</v>
          </cell>
          <cell r="G3867" t="str">
            <v>08</v>
          </cell>
          <cell r="H3867" t="str">
            <v>PSA</v>
          </cell>
          <cell r="I3867" t="str">
            <v>RAZEM</v>
          </cell>
        </row>
        <row r="3868">
          <cell r="A3868" t="str">
            <v>P prac + P na życie + P Plus grup</v>
          </cell>
          <cell r="B3868" t="str">
            <v>X202</v>
          </cell>
          <cell r="C3868" t="str">
            <v>N</v>
          </cell>
          <cell r="D3868">
            <v>169968.51784099007</v>
          </cell>
          <cell r="E3868" t="str">
            <v>PRZYPIS_MIES_WYK</v>
          </cell>
          <cell r="F3868" t="str">
            <v>PLAN</v>
          </cell>
          <cell r="G3868" t="str">
            <v>09</v>
          </cell>
          <cell r="H3868" t="str">
            <v>PKK</v>
          </cell>
          <cell r="I3868" t="str">
            <v>RAZEM</v>
          </cell>
        </row>
        <row r="3869">
          <cell r="A3869" t="str">
            <v>P prac + P na życie + P Plus grup</v>
          </cell>
          <cell r="B3869" t="str">
            <v>X202</v>
          </cell>
          <cell r="C3869" t="str">
            <v>N</v>
          </cell>
          <cell r="D3869">
            <v>1051014.25</v>
          </cell>
          <cell r="E3869" t="str">
            <v>PRZYPIS_MIES_WYK</v>
          </cell>
          <cell r="F3869" t="str">
            <v>PLAN</v>
          </cell>
          <cell r="G3869" t="str">
            <v>09</v>
          </cell>
          <cell r="H3869" t="str">
            <v>PSA</v>
          </cell>
          <cell r="I3869" t="str">
            <v>RAZEM</v>
          </cell>
        </row>
        <row r="3870">
          <cell r="A3870" t="str">
            <v>P prac + P na życie + P Plus grup</v>
          </cell>
          <cell r="B3870" t="str">
            <v>X202</v>
          </cell>
          <cell r="C3870" t="str">
            <v>N</v>
          </cell>
          <cell r="D3870">
            <v>192400.02657982925</v>
          </cell>
          <cell r="E3870" t="str">
            <v>PRZYPIS_MIES_WYK</v>
          </cell>
          <cell r="F3870" t="str">
            <v>PLAN</v>
          </cell>
          <cell r="G3870" t="str">
            <v>10</v>
          </cell>
          <cell r="H3870" t="str">
            <v>PKK</v>
          </cell>
          <cell r="I3870" t="str">
            <v>RAZEM</v>
          </cell>
        </row>
        <row r="3871">
          <cell r="A3871" t="str">
            <v>P prac + P na życie + P Plus grup</v>
          </cell>
          <cell r="B3871" t="str">
            <v>X202</v>
          </cell>
          <cell r="C3871" t="str">
            <v>N</v>
          </cell>
          <cell r="D3871">
            <v>1172864.1666666667</v>
          </cell>
          <cell r="E3871" t="str">
            <v>PRZYPIS_MIES_WYK</v>
          </cell>
          <cell r="F3871" t="str">
            <v>PLAN</v>
          </cell>
          <cell r="G3871" t="str">
            <v>10</v>
          </cell>
          <cell r="H3871" t="str">
            <v>PSA</v>
          </cell>
          <cell r="I3871" t="str">
            <v>RAZEM</v>
          </cell>
        </row>
        <row r="3872">
          <cell r="A3872" t="str">
            <v>P prac + P na życie + P Plus grup</v>
          </cell>
          <cell r="B3872" t="str">
            <v>X202</v>
          </cell>
          <cell r="C3872" t="str">
            <v>N</v>
          </cell>
          <cell r="D3872">
            <v>211069.62111715917</v>
          </cell>
          <cell r="E3872" t="str">
            <v>PRZYPIS_MIES_WYK</v>
          </cell>
          <cell r="F3872" t="str">
            <v>PLAN</v>
          </cell>
          <cell r="G3872" t="str">
            <v>11</v>
          </cell>
          <cell r="H3872" t="str">
            <v>PKK</v>
          </cell>
          <cell r="I3872" t="str">
            <v>RAZEM</v>
          </cell>
        </row>
        <row r="3873">
          <cell r="A3873" t="str">
            <v>P prac + P na życie + P Plus grup</v>
          </cell>
          <cell r="B3873" t="str">
            <v>X202</v>
          </cell>
          <cell r="C3873" t="str">
            <v>N</v>
          </cell>
          <cell r="D3873">
            <v>1300745.0833333335</v>
          </cell>
          <cell r="E3873" t="str">
            <v>PRZYPIS_MIES_WYK</v>
          </cell>
          <cell r="F3873" t="str">
            <v>PLAN</v>
          </cell>
          <cell r="G3873" t="str">
            <v>11</v>
          </cell>
          <cell r="H3873" t="str">
            <v>PSA</v>
          </cell>
          <cell r="I3873" t="str">
            <v>RAZEM</v>
          </cell>
        </row>
        <row r="3874">
          <cell r="A3874" t="str">
            <v>P prac + P na życie + P Plus grup</v>
          </cell>
          <cell r="B3874" t="str">
            <v>X202</v>
          </cell>
          <cell r="C3874" t="str">
            <v>N</v>
          </cell>
          <cell r="D3874">
            <v>228395.05134179068</v>
          </cell>
          <cell r="E3874" t="str">
            <v>PRZYPIS_MIES_WYK</v>
          </cell>
          <cell r="F3874" t="str">
            <v>PLAN</v>
          </cell>
          <cell r="G3874" t="str">
            <v>12</v>
          </cell>
          <cell r="H3874" t="str">
            <v>PKK</v>
          </cell>
          <cell r="I3874" t="str">
            <v>RAZEM</v>
          </cell>
        </row>
        <row r="3875">
          <cell r="A3875" t="str">
            <v>P prac + P na życie + P Plus grup</v>
          </cell>
          <cell r="B3875" t="str">
            <v>X202</v>
          </cell>
          <cell r="C3875" t="str">
            <v>N</v>
          </cell>
          <cell r="D3875">
            <v>1404408</v>
          </cell>
          <cell r="E3875" t="str">
            <v>PRZYPIS_MIES_WYK</v>
          </cell>
          <cell r="F3875" t="str">
            <v>PLAN</v>
          </cell>
          <cell r="G3875" t="str">
            <v>12</v>
          </cell>
          <cell r="H3875" t="str">
            <v>PSA</v>
          </cell>
          <cell r="I3875" t="str">
            <v>RAZEM</v>
          </cell>
        </row>
        <row r="3876">
          <cell r="A3876" t="str">
            <v>P prac + P na życie + P Plus grup</v>
          </cell>
          <cell r="B3876" t="str">
            <v>X202</v>
          </cell>
          <cell r="C3876" t="str">
            <v>N</v>
          </cell>
          <cell r="D3876">
            <v>1021444.3676828167</v>
          </cell>
          <cell r="E3876" t="str">
            <v>PRZYPIS_MIES_WYK</v>
          </cell>
          <cell r="F3876" t="str">
            <v>PROGNOZA</v>
          </cell>
          <cell r="G3876" t="str">
            <v>10</v>
          </cell>
          <cell r="H3876" t="str">
            <v>PKK</v>
          </cell>
          <cell r="I3876" t="str">
            <v>RAZEM</v>
          </cell>
        </row>
        <row r="3877">
          <cell r="A3877" t="str">
            <v>P prac + P na życie + P Plus grup</v>
          </cell>
          <cell r="B3877" t="str">
            <v>X202</v>
          </cell>
          <cell r="C3877" t="str">
            <v>N</v>
          </cell>
          <cell r="D3877">
            <v>1650423.3881348628</v>
          </cell>
          <cell r="E3877" t="str">
            <v>PRZYPIS_MIES_WYK</v>
          </cell>
          <cell r="F3877" t="str">
            <v>PROGNOZA</v>
          </cell>
          <cell r="G3877" t="str">
            <v>10</v>
          </cell>
          <cell r="H3877" t="str">
            <v>PSA</v>
          </cell>
          <cell r="I3877" t="str">
            <v>RAZEM</v>
          </cell>
        </row>
        <row r="3878">
          <cell r="A3878" t="str">
            <v>P prac + P na życie + P Plus grup</v>
          </cell>
          <cell r="B3878" t="str">
            <v>X202</v>
          </cell>
          <cell r="C3878" t="str">
            <v>N</v>
          </cell>
          <cell r="D3878">
            <v>1036409.7443232554</v>
          </cell>
          <cell r="E3878" t="str">
            <v>PRZYPIS_MIES_WYK</v>
          </cell>
          <cell r="F3878" t="str">
            <v>PROGNOZA</v>
          </cell>
          <cell r="G3878" t="str">
            <v>11</v>
          </cell>
          <cell r="H3878" t="str">
            <v>PKK</v>
          </cell>
          <cell r="I3878" t="str">
            <v>RAZEM</v>
          </cell>
        </row>
        <row r="3879">
          <cell r="A3879" t="str">
            <v>P prac + P na życie + P Plus grup</v>
          </cell>
          <cell r="B3879" t="str">
            <v>X202</v>
          </cell>
          <cell r="C3879" t="str">
            <v>N</v>
          </cell>
          <cell r="D3879">
            <v>1723529.3816722946</v>
          </cell>
          <cell r="E3879" t="str">
            <v>PRZYPIS_MIES_WYK</v>
          </cell>
          <cell r="F3879" t="str">
            <v>PROGNOZA</v>
          </cell>
          <cell r="G3879" t="str">
            <v>11</v>
          </cell>
          <cell r="H3879" t="str">
            <v>PSA</v>
          </cell>
          <cell r="I3879" t="str">
            <v>RAZEM</v>
          </cell>
        </row>
        <row r="3880">
          <cell r="A3880" t="str">
            <v>P prac + P na życie + P Plus grup</v>
          </cell>
          <cell r="B3880" t="str">
            <v>X202</v>
          </cell>
          <cell r="C3880" t="str">
            <v>N</v>
          </cell>
          <cell r="D3880">
            <v>1045702.2432354181</v>
          </cell>
          <cell r="E3880" t="str">
            <v>PRZYPIS_MIES_WYK</v>
          </cell>
          <cell r="F3880" t="str">
            <v>PROGNOZA</v>
          </cell>
          <cell r="G3880" t="str">
            <v>12</v>
          </cell>
          <cell r="H3880" t="str">
            <v>PKK</v>
          </cell>
          <cell r="I3880" t="str">
            <v>RAZEM</v>
          </cell>
        </row>
        <row r="3881">
          <cell r="A3881" t="str">
            <v>P prac + P na życie + P Plus grup</v>
          </cell>
          <cell r="B3881" t="str">
            <v>X202</v>
          </cell>
          <cell r="C3881" t="str">
            <v>N</v>
          </cell>
          <cell r="D3881">
            <v>1740427.3420327103</v>
          </cell>
          <cell r="E3881" t="str">
            <v>PRZYPIS_MIES_WYK</v>
          </cell>
          <cell r="F3881" t="str">
            <v>PROGNOZA</v>
          </cell>
          <cell r="G3881" t="str">
            <v>12</v>
          </cell>
          <cell r="H3881" t="str">
            <v>PSA</v>
          </cell>
          <cell r="I3881" t="str">
            <v>RAZEM</v>
          </cell>
        </row>
        <row r="3882">
          <cell r="A3882" t="str">
            <v>P prac + P na życie + P Plus grup</v>
          </cell>
          <cell r="B3882" t="str">
            <v>X202</v>
          </cell>
          <cell r="D3882">
            <v>1207951.75</v>
          </cell>
          <cell r="E3882" t="str">
            <v>PRZYPIS_MIES_WYK</v>
          </cell>
          <cell r="F3882" t="str">
            <v>WYK_POP</v>
          </cell>
          <cell r="G3882" t="str">
            <v>03</v>
          </cell>
          <cell r="H3882" t="str">
            <v>PKK</v>
          </cell>
          <cell r="I3882" t="str">
            <v>RAZEM</v>
          </cell>
        </row>
        <row r="3883">
          <cell r="A3883" t="str">
            <v>P prac + P na życie + P Plus grup</v>
          </cell>
          <cell r="B3883" t="str">
            <v>X202</v>
          </cell>
          <cell r="D3883">
            <v>1317978.32</v>
          </cell>
          <cell r="E3883" t="str">
            <v>PRZYPIS_MIES_WYK</v>
          </cell>
          <cell r="F3883" t="str">
            <v>WYK_POP</v>
          </cell>
          <cell r="G3883" t="str">
            <v>03</v>
          </cell>
          <cell r="H3883" t="str">
            <v>PSA</v>
          </cell>
          <cell r="I3883" t="str">
            <v>RAZEM</v>
          </cell>
        </row>
        <row r="3884">
          <cell r="A3884" t="str">
            <v>P prac + P na życie + P Plus grup</v>
          </cell>
          <cell r="B3884" t="str">
            <v>X202</v>
          </cell>
          <cell r="D3884">
            <v>748802.77</v>
          </cell>
          <cell r="E3884" t="str">
            <v>PRZYPIS_MIES_WYK</v>
          </cell>
          <cell r="F3884" t="str">
            <v>WYK_POP</v>
          </cell>
          <cell r="G3884" t="str">
            <v>04</v>
          </cell>
          <cell r="H3884" t="str">
            <v>PKK</v>
          </cell>
          <cell r="I3884" t="str">
            <v>RAZEM</v>
          </cell>
        </row>
        <row r="3885">
          <cell r="A3885" t="str">
            <v>P prac + P na życie + P Plus grup</v>
          </cell>
          <cell r="B3885" t="str">
            <v>X202</v>
          </cell>
          <cell r="D3885">
            <v>895950.39</v>
          </cell>
          <cell r="E3885" t="str">
            <v>PRZYPIS_MIES_WYK</v>
          </cell>
          <cell r="F3885" t="str">
            <v>WYK_POP</v>
          </cell>
          <cell r="G3885" t="str">
            <v>04</v>
          </cell>
          <cell r="H3885" t="str">
            <v>PSA</v>
          </cell>
          <cell r="I3885" t="str">
            <v>RAZEM</v>
          </cell>
        </row>
        <row r="3886">
          <cell r="A3886" t="str">
            <v>P prac + P na życie + P Plus grup</v>
          </cell>
          <cell r="B3886" t="str">
            <v>X202</v>
          </cell>
          <cell r="C3886" t="str">
            <v>N</v>
          </cell>
          <cell r="D3886">
            <v>692317.4</v>
          </cell>
          <cell r="E3886" t="str">
            <v>PRZYPIS_MIES_WYK</v>
          </cell>
          <cell r="F3886" t="str">
            <v>WYK_POP</v>
          </cell>
          <cell r="G3886" t="str">
            <v>04</v>
          </cell>
          <cell r="H3886" t="str">
            <v>PKK</v>
          </cell>
          <cell r="I3886" t="str">
            <v>RAZEM</v>
          </cell>
        </row>
        <row r="3887">
          <cell r="A3887" t="str">
            <v>P prac + P na życie + P Plus grup</v>
          </cell>
          <cell r="B3887" t="str">
            <v>X202</v>
          </cell>
          <cell r="C3887" t="str">
            <v>N</v>
          </cell>
          <cell r="D3887">
            <v>952435.76</v>
          </cell>
          <cell r="E3887" t="str">
            <v>PRZYPIS_MIES_WYK</v>
          </cell>
          <cell r="F3887" t="str">
            <v>WYK_POP</v>
          </cell>
          <cell r="G3887" t="str">
            <v>04</v>
          </cell>
          <cell r="H3887" t="str">
            <v>PSA</v>
          </cell>
          <cell r="I3887" t="str">
            <v>RAZEM</v>
          </cell>
        </row>
        <row r="3888">
          <cell r="A3888" t="str">
            <v>P prac + P na życie + P Plus grup</v>
          </cell>
          <cell r="B3888" t="str">
            <v>X202</v>
          </cell>
          <cell r="D3888">
            <v>822311.78</v>
          </cell>
          <cell r="E3888" t="str">
            <v>PRZYPIS_MIES_WYK</v>
          </cell>
          <cell r="F3888" t="str">
            <v>WYK_POP</v>
          </cell>
          <cell r="G3888" t="str">
            <v>05</v>
          </cell>
          <cell r="H3888" t="str">
            <v>PKK</v>
          </cell>
          <cell r="I3888" t="str">
            <v>RAZEM</v>
          </cell>
        </row>
        <row r="3889">
          <cell r="A3889" t="str">
            <v>P prac + P na życie + P Plus grup</v>
          </cell>
          <cell r="B3889" t="str">
            <v>X202</v>
          </cell>
          <cell r="D3889">
            <v>1040485.12</v>
          </cell>
          <cell r="E3889" t="str">
            <v>PRZYPIS_MIES_WYK</v>
          </cell>
          <cell r="F3889" t="str">
            <v>WYK_POP</v>
          </cell>
          <cell r="G3889" t="str">
            <v>05</v>
          </cell>
          <cell r="H3889" t="str">
            <v>PSA</v>
          </cell>
          <cell r="I3889" t="str">
            <v>RAZEM</v>
          </cell>
        </row>
        <row r="3890">
          <cell r="A3890" t="str">
            <v>P prac + P na życie + P Plus grup</v>
          </cell>
          <cell r="B3890" t="str">
            <v>X202</v>
          </cell>
          <cell r="C3890" t="str">
            <v>N</v>
          </cell>
          <cell r="D3890">
            <v>634482.97</v>
          </cell>
          <cell r="E3890" t="str">
            <v>PRZYPIS_MIES_WYK</v>
          </cell>
          <cell r="F3890" t="str">
            <v>WYK_POP</v>
          </cell>
          <cell r="G3890" t="str">
            <v>05</v>
          </cell>
          <cell r="H3890" t="str">
            <v>PKK</v>
          </cell>
          <cell r="I3890" t="str">
            <v>RAZEM</v>
          </cell>
        </row>
        <row r="3891">
          <cell r="A3891" t="str">
            <v>P prac + P na życie + P Plus grup</v>
          </cell>
          <cell r="B3891" t="str">
            <v>X202</v>
          </cell>
          <cell r="C3891" t="str">
            <v>N</v>
          </cell>
          <cell r="D3891">
            <v>1228313.93</v>
          </cell>
          <cell r="E3891" t="str">
            <v>PRZYPIS_MIES_WYK</v>
          </cell>
          <cell r="F3891" t="str">
            <v>WYK_POP</v>
          </cell>
          <cell r="G3891" t="str">
            <v>05</v>
          </cell>
          <cell r="H3891" t="str">
            <v>PSA</v>
          </cell>
          <cell r="I3891" t="str">
            <v>RAZEM</v>
          </cell>
        </row>
        <row r="3892">
          <cell r="A3892" t="str">
            <v>P prac + P na życie + P Plus grup</v>
          </cell>
          <cell r="B3892" t="str">
            <v>X202</v>
          </cell>
          <cell r="D3892">
            <v>945909.75</v>
          </cell>
          <cell r="E3892" t="str">
            <v>PRZYPIS_MIES_WYK</v>
          </cell>
          <cell r="F3892" t="str">
            <v>WYK_POP</v>
          </cell>
          <cell r="G3892" t="str">
            <v>06</v>
          </cell>
          <cell r="H3892" t="str">
            <v>PKK</v>
          </cell>
          <cell r="I3892" t="str">
            <v>RAZEM</v>
          </cell>
        </row>
        <row r="3893">
          <cell r="A3893" t="str">
            <v>P prac + P na życie + P Plus grup</v>
          </cell>
          <cell r="B3893" t="str">
            <v>X202</v>
          </cell>
          <cell r="D3893">
            <v>1226741.38</v>
          </cell>
          <cell r="E3893" t="str">
            <v>PRZYPIS_MIES_WYK</v>
          </cell>
          <cell r="F3893" t="str">
            <v>WYK_POP</v>
          </cell>
          <cell r="G3893" t="str">
            <v>06</v>
          </cell>
          <cell r="H3893" t="str">
            <v>PSA</v>
          </cell>
          <cell r="I3893" t="str">
            <v>RAZEM</v>
          </cell>
        </row>
        <row r="3894">
          <cell r="A3894" t="str">
            <v>P prac + P na życie + P Plus grup</v>
          </cell>
          <cell r="B3894" t="str">
            <v>X202</v>
          </cell>
          <cell r="C3894" t="str">
            <v>N</v>
          </cell>
          <cell r="D3894">
            <v>812717.48</v>
          </cell>
          <cell r="E3894" t="str">
            <v>PRZYPIS_MIES_WYK</v>
          </cell>
          <cell r="F3894" t="str">
            <v>WYK_POP</v>
          </cell>
          <cell r="G3894" t="str">
            <v>06</v>
          </cell>
          <cell r="H3894" t="str">
            <v>PKK</v>
          </cell>
          <cell r="I3894" t="str">
            <v>RAZEM</v>
          </cell>
        </row>
        <row r="3895">
          <cell r="A3895" t="str">
            <v>P prac + P na życie + P Plus grup</v>
          </cell>
          <cell r="B3895" t="str">
            <v>X202</v>
          </cell>
          <cell r="C3895" t="str">
            <v>N</v>
          </cell>
          <cell r="D3895">
            <v>1359933.65</v>
          </cell>
          <cell r="E3895" t="str">
            <v>PRZYPIS_MIES_WYK</v>
          </cell>
          <cell r="F3895" t="str">
            <v>WYK_POP</v>
          </cell>
          <cell r="G3895" t="str">
            <v>06</v>
          </cell>
          <cell r="H3895" t="str">
            <v>PSA</v>
          </cell>
          <cell r="I3895" t="str">
            <v>RAZEM</v>
          </cell>
        </row>
        <row r="3896">
          <cell r="A3896" t="str">
            <v>P prac + P na życie + P Plus grup</v>
          </cell>
          <cell r="B3896" t="str">
            <v>X202</v>
          </cell>
          <cell r="D3896">
            <v>986306.39</v>
          </cell>
          <cell r="E3896" t="str">
            <v>PRZYPIS_MIES_WYK</v>
          </cell>
          <cell r="F3896" t="str">
            <v>WYK_POP</v>
          </cell>
          <cell r="G3896" t="str">
            <v>07</v>
          </cell>
          <cell r="H3896" t="str">
            <v>PKK</v>
          </cell>
          <cell r="I3896" t="str">
            <v>RAZEM</v>
          </cell>
        </row>
        <row r="3897">
          <cell r="A3897" t="str">
            <v>P prac + P na życie + P Plus grup</v>
          </cell>
          <cell r="B3897" t="str">
            <v>X202</v>
          </cell>
          <cell r="D3897">
            <v>1397732.39</v>
          </cell>
          <cell r="E3897" t="str">
            <v>PRZYPIS_MIES_WYK</v>
          </cell>
          <cell r="F3897" t="str">
            <v>WYK_POP</v>
          </cell>
          <cell r="G3897" t="str">
            <v>07</v>
          </cell>
          <cell r="H3897" t="str">
            <v>PSA</v>
          </cell>
          <cell r="I3897" t="str">
            <v>RAZEM</v>
          </cell>
        </row>
        <row r="3898">
          <cell r="A3898" t="str">
            <v>P prac + P na życie + P Plus grup</v>
          </cell>
          <cell r="B3898" t="str">
            <v>X202</v>
          </cell>
          <cell r="C3898" t="str">
            <v>N</v>
          </cell>
          <cell r="D3898">
            <v>831298.64</v>
          </cell>
          <cell r="E3898" t="str">
            <v>PRZYPIS_MIES_WYK</v>
          </cell>
          <cell r="F3898" t="str">
            <v>WYK_POP</v>
          </cell>
          <cell r="G3898" t="str">
            <v>07</v>
          </cell>
          <cell r="H3898" t="str">
            <v>PKK</v>
          </cell>
          <cell r="I3898" t="str">
            <v>RAZEM</v>
          </cell>
        </row>
        <row r="3899">
          <cell r="A3899" t="str">
            <v>P prac + P na życie + P Plus grup</v>
          </cell>
          <cell r="B3899" t="str">
            <v>X202</v>
          </cell>
          <cell r="C3899" t="str">
            <v>N</v>
          </cell>
          <cell r="D3899">
            <v>1552740.14</v>
          </cell>
          <cell r="E3899" t="str">
            <v>PRZYPIS_MIES_WYK</v>
          </cell>
          <cell r="F3899" t="str">
            <v>WYK_POP</v>
          </cell>
          <cell r="G3899" t="str">
            <v>07</v>
          </cell>
          <cell r="H3899" t="str">
            <v>PSA</v>
          </cell>
          <cell r="I3899" t="str">
            <v>RAZEM</v>
          </cell>
        </row>
        <row r="3900">
          <cell r="A3900" t="str">
            <v>P prac + P na życie + P Plus grup</v>
          </cell>
          <cell r="B3900" t="str">
            <v>X202</v>
          </cell>
          <cell r="D3900">
            <v>1066556.67</v>
          </cell>
          <cell r="E3900" t="str">
            <v>PRZYPIS_MIES_WYK</v>
          </cell>
          <cell r="F3900" t="str">
            <v>WYK_POP</v>
          </cell>
          <cell r="G3900" t="str">
            <v>08</v>
          </cell>
          <cell r="H3900" t="str">
            <v>PKK</v>
          </cell>
          <cell r="I3900" t="str">
            <v>RAZEM</v>
          </cell>
        </row>
        <row r="3901">
          <cell r="A3901" t="str">
            <v>P prac + P na życie + P Plus grup</v>
          </cell>
          <cell r="B3901" t="str">
            <v>X202</v>
          </cell>
          <cell r="D3901">
            <v>1455222.43</v>
          </cell>
          <cell r="E3901" t="str">
            <v>PRZYPIS_MIES_WYK</v>
          </cell>
          <cell r="F3901" t="str">
            <v>WYK_POP</v>
          </cell>
          <cell r="G3901" t="str">
            <v>08</v>
          </cell>
          <cell r="H3901" t="str">
            <v>PSA</v>
          </cell>
          <cell r="I3901" t="str">
            <v>RAZEM</v>
          </cell>
        </row>
        <row r="3902">
          <cell r="A3902" t="str">
            <v>P prac + P na życie + P Plus grup</v>
          </cell>
          <cell r="B3902" t="str">
            <v>X202</v>
          </cell>
          <cell r="C3902" t="str">
            <v>N</v>
          </cell>
          <cell r="D3902">
            <v>933257.79</v>
          </cell>
          <cell r="E3902" t="str">
            <v>PRZYPIS_MIES_WYK</v>
          </cell>
          <cell r="F3902" t="str">
            <v>WYK_POP</v>
          </cell>
          <cell r="G3902" t="str">
            <v>08</v>
          </cell>
          <cell r="H3902" t="str">
            <v>PKK</v>
          </cell>
          <cell r="I3902" t="str">
            <v>RAZEM</v>
          </cell>
        </row>
        <row r="3903">
          <cell r="A3903" t="str">
            <v>P prac + P na życie + P Plus grup</v>
          </cell>
          <cell r="B3903" t="str">
            <v>X202</v>
          </cell>
          <cell r="C3903" t="str">
            <v>N</v>
          </cell>
          <cell r="D3903">
            <v>1588521.31</v>
          </cell>
          <cell r="E3903" t="str">
            <v>PRZYPIS_MIES_WYK</v>
          </cell>
          <cell r="F3903" t="str">
            <v>WYK_POP</v>
          </cell>
          <cell r="G3903" t="str">
            <v>08</v>
          </cell>
          <cell r="H3903" t="str">
            <v>PSA</v>
          </cell>
          <cell r="I3903" t="str">
            <v>RAZEM</v>
          </cell>
        </row>
        <row r="3904">
          <cell r="A3904" t="str">
            <v>P prac + P na życie + P Plus grup</v>
          </cell>
          <cell r="B3904" t="str">
            <v>X202</v>
          </cell>
          <cell r="D3904">
            <v>1161044.63</v>
          </cell>
          <cell r="E3904" t="str">
            <v>PRZYPIS_MIES_WYK</v>
          </cell>
          <cell r="F3904" t="str">
            <v>WYK_POP</v>
          </cell>
          <cell r="G3904" t="str">
            <v>09</v>
          </cell>
          <cell r="H3904" t="str">
            <v>PKK</v>
          </cell>
          <cell r="I3904" t="str">
            <v>RAZEM</v>
          </cell>
        </row>
        <row r="3905">
          <cell r="A3905" t="str">
            <v>P prac + P na życie + P Plus grup</v>
          </cell>
          <cell r="B3905" t="str">
            <v>X202</v>
          </cell>
          <cell r="D3905">
            <v>1505145.33</v>
          </cell>
          <cell r="E3905" t="str">
            <v>PRZYPIS_MIES_WYK</v>
          </cell>
          <cell r="F3905" t="str">
            <v>WYK_POP</v>
          </cell>
          <cell r="G3905" t="str">
            <v>09</v>
          </cell>
          <cell r="H3905" t="str">
            <v>PSA</v>
          </cell>
          <cell r="I3905" t="str">
            <v>RAZEM</v>
          </cell>
        </row>
        <row r="3906">
          <cell r="A3906" t="str">
            <v>P prac + P na życie + P Plus grup</v>
          </cell>
          <cell r="B3906" t="str">
            <v>X202</v>
          </cell>
          <cell r="C3906" t="str">
            <v>N</v>
          </cell>
          <cell r="D3906">
            <v>995756.28</v>
          </cell>
          <cell r="E3906" t="str">
            <v>PRZYPIS_MIES_WYK</v>
          </cell>
          <cell r="F3906" t="str">
            <v>WYK_POP</v>
          </cell>
          <cell r="G3906" t="str">
            <v>09</v>
          </cell>
          <cell r="H3906" t="str">
            <v>PKK</v>
          </cell>
          <cell r="I3906" t="str">
            <v>RAZEM</v>
          </cell>
        </row>
        <row r="3907">
          <cell r="A3907" t="str">
            <v>P prac + P na życie + P Plus grup</v>
          </cell>
          <cell r="B3907" t="str">
            <v>X202</v>
          </cell>
          <cell r="C3907" t="str">
            <v>N</v>
          </cell>
          <cell r="D3907">
            <v>1670433.68</v>
          </cell>
          <cell r="E3907" t="str">
            <v>PRZYPIS_MIES_WYK</v>
          </cell>
          <cell r="F3907" t="str">
            <v>WYK_POP</v>
          </cell>
          <cell r="G3907" t="str">
            <v>09</v>
          </cell>
          <cell r="H3907" t="str">
            <v>PSA</v>
          </cell>
          <cell r="I3907" t="str">
            <v>RAZEM</v>
          </cell>
        </row>
        <row r="3908">
          <cell r="A3908" t="str">
            <v>P prac + P na życie + P Plus grup</v>
          </cell>
          <cell r="B3908" t="str">
            <v>X202</v>
          </cell>
          <cell r="C3908" t="str">
            <v>N</v>
          </cell>
          <cell r="D3908">
            <v>17435.912375195778</v>
          </cell>
          <cell r="E3908" t="str">
            <v>SKL_PRZYPIS_WYK</v>
          </cell>
          <cell r="F3908" t="str">
            <v>PLAN</v>
          </cell>
          <cell r="G3908" t="str">
            <v>01</v>
          </cell>
          <cell r="H3908" t="str">
            <v>PKK</v>
          </cell>
          <cell r="I3908" t="str">
            <v>RAZEM</v>
          </cell>
        </row>
        <row r="3909">
          <cell r="A3909" t="str">
            <v>P prac + P na życie + P Plus grup</v>
          </cell>
          <cell r="B3909" t="str">
            <v>X202</v>
          </cell>
          <cell r="C3909" t="str">
            <v>N</v>
          </cell>
          <cell r="D3909">
            <v>104610.25</v>
          </cell>
          <cell r="E3909" t="str">
            <v>SKL_PRZYPIS_WYK</v>
          </cell>
          <cell r="F3909" t="str">
            <v>PLAN</v>
          </cell>
          <cell r="G3909" t="str">
            <v>01</v>
          </cell>
          <cell r="H3909" t="str">
            <v>PSA</v>
          </cell>
          <cell r="I3909" t="str">
            <v>RAZEM</v>
          </cell>
        </row>
        <row r="3910">
          <cell r="A3910" t="str">
            <v>P prac + P na życie + P Plus grup</v>
          </cell>
          <cell r="B3910" t="str">
            <v>X202</v>
          </cell>
          <cell r="C3910" t="str">
            <v>N</v>
          </cell>
          <cell r="D3910">
            <v>50541.66554248071</v>
          </cell>
          <cell r="E3910" t="str">
            <v>SKL_PRZYPIS_WYK</v>
          </cell>
          <cell r="F3910" t="str">
            <v>PLAN</v>
          </cell>
          <cell r="G3910" t="str">
            <v>02</v>
          </cell>
          <cell r="H3910" t="str">
            <v>PKK</v>
          </cell>
          <cell r="I3910" t="str">
            <v>RAZEM</v>
          </cell>
        </row>
        <row r="3911">
          <cell r="A3911" t="str">
            <v>P prac + P na życie + P Plus grup</v>
          </cell>
          <cell r="B3911" t="str">
            <v>X202</v>
          </cell>
          <cell r="C3911" t="str">
            <v>N</v>
          </cell>
          <cell r="D3911">
            <v>315064.0833333334</v>
          </cell>
          <cell r="E3911" t="str">
            <v>SKL_PRZYPIS_WYK</v>
          </cell>
          <cell r="F3911" t="str">
            <v>PLAN</v>
          </cell>
          <cell r="G3911" t="str">
            <v>02</v>
          </cell>
          <cell r="H3911" t="str">
            <v>PSA</v>
          </cell>
          <cell r="I3911" t="str">
            <v>RAZEM</v>
          </cell>
        </row>
        <row r="3912">
          <cell r="A3912" t="str">
            <v>P prac + P na życie + P Plus grup</v>
          </cell>
          <cell r="B3912" t="str">
            <v>X202</v>
          </cell>
          <cell r="C3912" t="str">
            <v>N</v>
          </cell>
          <cell r="D3912">
            <v>100235.91386578373</v>
          </cell>
          <cell r="E3912" t="str">
            <v>SKL_PRZYPIS_WYK</v>
          </cell>
          <cell r="F3912" t="str">
            <v>PLAN</v>
          </cell>
          <cell r="G3912" t="str">
            <v>03</v>
          </cell>
          <cell r="H3912" t="str">
            <v>PKK</v>
          </cell>
          <cell r="I3912" t="str">
            <v>RAZEM</v>
          </cell>
        </row>
        <row r="3913">
          <cell r="A3913" t="str">
            <v>P prac + P na życie + P Plus grup</v>
          </cell>
          <cell r="B3913" t="str">
            <v>X202</v>
          </cell>
          <cell r="C3913" t="str">
            <v>N</v>
          </cell>
          <cell r="D3913">
            <v>645828.8333333334</v>
          </cell>
          <cell r="E3913" t="str">
            <v>SKL_PRZYPIS_WYK</v>
          </cell>
          <cell r="F3913" t="str">
            <v>PLAN</v>
          </cell>
          <cell r="G3913" t="str">
            <v>03</v>
          </cell>
          <cell r="H3913" t="str">
            <v>PSA</v>
          </cell>
          <cell r="I3913" t="str">
            <v>RAZEM</v>
          </cell>
        </row>
        <row r="3914">
          <cell r="A3914" t="str">
            <v>P prac + P na życie + P Plus grup</v>
          </cell>
          <cell r="B3914" t="str">
            <v>X202</v>
          </cell>
          <cell r="C3914" t="str">
            <v>N</v>
          </cell>
          <cell r="D3914">
            <v>167667.0856913705</v>
          </cell>
          <cell r="E3914" t="str">
            <v>SKL_PRZYPIS_WYK</v>
          </cell>
          <cell r="F3914" t="str">
            <v>PLAN</v>
          </cell>
          <cell r="G3914" t="str">
            <v>04</v>
          </cell>
          <cell r="H3914" t="str">
            <v>PKK</v>
          </cell>
          <cell r="I3914" t="str">
            <v>RAZEM</v>
          </cell>
        </row>
        <row r="3915">
          <cell r="A3915" t="str">
            <v>P prac + P na życie + P Plus grup</v>
          </cell>
          <cell r="B3915" t="str">
            <v>X202</v>
          </cell>
          <cell r="C3915" t="str">
            <v>N</v>
          </cell>
          <cell r="D3915">
            <v>1100958.5</v>
          </cell>
          <cell r="E3915" t="str">
            <v>SKL_PRZYPIS_WYK</v>
          </cell>
          <cell r="F3915" t="str">
            <v>PLAN</v>
          </cell>
          <cell r="G3915" t="str">
            <v>04</v>
          </cell>
          <cell r="H3915" t="str">
            <v>PSA</v>
          </cell>
          <cell r="I3915" t="str">
            <v>RAZEM</v>
          </cell>
        </row>
        <row r="3916">
          <cell r="A3916" t="str">
            <v>P prac + P na życie + P Plus grup</v>
          </cell>
          <cell r="B3916" t="str">
            <v>X202</v>
          </cell>
          <cell r="C3916" t="str">
            <v>N</v>
          </cell>
          <cell r="D3916">
            <v>256618.94445308065</v>
          </cell>
          <cell r="E3916" t="str">
            <v>SKL_PRZYPIS_WYK</v>
          </cell>
          <cell r="F3916" t="str">
            <v>PLAN</v>
          </cell>
          <cell r="G3916" t="str">
            <v>05</v>
          </cell>
          <cell r="H3916" t="str">
            <v>PKK</v>
          </cell>
          <cell r="I3916" t="str">
            <v>RAZEM</v>
          </cell>
        </row>
        <row r="3917">
          <cell r="A3917" t="str">
            <v>P prac + P na życie + P Plus grup</v>
          </cell>
          <cell r="B3917" t="str">
            <v>X202</v>
          </cell>
          <cell r="C3917" t="str">
            <v>N</v>
          </cell>
          <cell r="D3917">
            <v>1672710.0833333333</v>
          </cell>
          <cell r="E3917" t="str">
            <v>SKL_PRZYPIS_WYK</v>
          </cell>
          <cell r="F3917" t="str">
            <v>PLAN</v>
          </cell>
          <cell r="G3917" t="str">
            <v>05</v>
          </cell>
          <cell r="H3917" t="str">
            <v>PSA</v>
          </cell>
          <cell r="I3917" t="str">
            <v>RAZEM</v>
          </cell>
        </row>
        <row r="3918">
          <cell r="A3918" t="str">
            <v>P prac + P na życie + P Plus grup</v>
          </cell>
          <cell r="B3918" t="str">
            <v>X202</v>
          </cell>
          <cell r="C3918" t="str">
            <v>N</v>
          </cell>
          <cell r="D3918">
            <v>365663.7154891257</v>
          </cell>
          <cell r="E3918" t="str">
            <v>SKL_PRZYPIS_WYK</v>
          </cell>
          <cell r="F3918" t="str">
            <v>PLAN</v>
          </cell>
          <cell r="G3918" t="str">
            <v>06</v>
          </cell>
          <cell r="H3918" t="str">
            <v>PKK</v>
          </cell>
          <cell r="I3918" t="str">
            <v>RAZEM</v>
          </cell>
        </row>
        <row r="3919">
          <cell r="A3919" t="str">
            <v>P prac + P na życie + P Plus grup</v>
          </cell>
          <cell r="B3919" t="str">
            <v>X202</v>
          </cell>
          <cell r="C3919" t="str">
            <v>N</v>
          </cell>
          <cell r="D3919">
            <v>2383258.583333333</v>
          </cell>
          <cell r="E3919" t="str">
            <v>SKL_PRZYPIS_WYK</v>
          </cell>
          <cell r="F3919" t="str">
            <v>PLAN</v>
          </cell>
          <cell r="G3919" t="str">
            <v>06</v>
          </cell>
          <cell r="H3919" t="str">
            <v>PSA</v>
          </cell>
          <cell r="I3919" t="str">
            <v>RAZEM</v>
          </cell>
        </row>
        <row r="3920">
          <cell r="A3920" t="str">
            <v>P prac + P na życie + P Plus grup</v>
          </cell>
          <cell r="B3920" t="str">
            <v>X202</v>
          </cell>
          <cell r="C3920" t="str">
            <v>N</v>
          </cell>
          <cell r="D3920">
            <v>498030.3953114146</v>
          </cell>
          <cell r="E3920" t="str">
            <v>SKL_PRZYPIS_WYK</v>
          </cell>
          <cell r="F3920" t="str">
            <v>PLAN</v>
          </cell>
          <cell r="G3920" t="str">
            <v>07</v>
          </cell>
          <cell r="H3920" t="str">
            <v>PKK</v>
          </cell>
          <cell r="I3920" t="str">
            <v>RAZEM</v>
          </cell>
        </row>
        <row r="3921">
          <cell r="A3921" t="str">
            <v>P prac + P na życie + P Plus grup</v>
          </cell>
          <cell r="B3921" t="str">
            <v>X202</v>
          </cell>
          <cell r="C3921" t="str">
            <v>N</v>
          </cell>
          <cell r="D3921">
            <v>3184532</v>
          </cell>
          <cell r="E3921" t="str">
            <v>SKL_PRZYPIS_WYK</v>
          </cell>
          <cell r="F3921" t="str">
            <v>PLAN</v>
          </cell>
          <cell r="G3921" t="str">
            <v>07</v>
          </cell>
          <cell r="H3921" t="str">
            <v>PSA</v>
          </cell>
          <cell r="I3921" t="str">
            <v>RAZEM</v>
          </cell>
        </row>
        <row r="3922">
          <cell r="A3922" t="str">
            <v>P prac + P na życie + P Plus grup</v>
          </cell>
          <cell r="B3922" t="str">
            <v>X202</v>
          </cell>
          <cell r="C3922" t="str">
            <v>N</v>
          </cell>
          <cell r="D3922">
            <v>647409.5422415403</v>
          </cell>
          <cell r="E3922" t="str">
            <v>SKL_PRZYPIS_WYK</v>
          </cell>
          <cell r="F3922" t="str">
            <v>PLAN</v>
          </cell>
          <cell r="G3922" t="str">
            <v>08</v>
          </cell>
          <cell r="H3922" t="str">
            <v>PKK</v>
          </cell>
          <cell r="I3922" t="str">
            <v>RAZEM</v>
          </cell>
        </row>
        <row r="3923">
          <cell r="A3923" t="str">
            <v>P prac + P na życie + P Plus grup</v>
          </cell>
          <cell r="B3923" t="str">
            <v>X202</v>
          </cell>
          <cell r="C3923" t="str">
            <v>N</v>
          </cell>
          <cell r="D3923">
            <v>4099667.333333333</v>
          </cell>
          <cell r="E3923" t="str">
            <v>SKL_PRZYPIS_WYK</v>
          </cell>
          <cell r="F3923" t="str">
            <v>PLAN</v>
          </cell>
          <cell r="G3923" t="str">
            <v>08</v>
          </cell>
          <cell r="H3923" t="str">
            <v>PSA</v>
          </cell>
          <cell r="I3923" t="str">
            <v>RAZEM</v>
          </cell>
        </row>
        <row r="3924">
          <cell r="A3924" t="str">
            <v>P prac + P na życie + P Plus grup</v>
          </cell>
          <cell r="B3924" t="str">
            <v>X202</v>
          </cell>
          <cell r="C3924" t="str">
            <v>N</v>
          </cell>
          <cell r="D3924">
            <v>817378.0600825303</v>
          </cell>
          <cell r="E3924" t="str">
            <v>SKL_PRZYPIS_WYK</v>
          </cell>
          <cell r="F3924" t="str">
            <v>PLAN</v>
          </cell>
          <cell r="G3924" t="str">
            <v>09</v>
          </cell>
          <cell r="H3924" t="str">
            <v>PKK</v>
          </cell>
          <cell r="I3924" t="str">
            <v>RAZEM</v>
          </cell>
        </row>
        <row r="3925">
          <cell r="A3925" t="str">
            <v>P prac + P na życie + P Plus grup</v>
          </cell>
          <cell r="B3925" t="str">
            <v>X202</v>
          </cell>
          <cell r="C3925" t="str">
            <v>N</v>
          </cell>
          <cell r="D3925">
            <v>5150681.583333333</v>
          </cell>
          <cell r="E3925" t="str">
            <v>SKL_PRZYPIS_WYK</v>
          </cell>
          <cell r="F3925" t="str">
            <v>PLAN</v>
          </cell>
          <cell r="G3925" t="str">
            <v>09</v>
          </cell>
          <cell r="H3925" t="str">
            <v>PSA</v>
          </cell>
          <cell r="I3925" t="str">
            <v>RAZEM</v>
          </cell>
        </row>
        <row r="3926">
          <cell r="A3926" t="str">
            <v>P prac + P na życie + P Plus grup</v>
          </cell>
          <cell r="B3926" t="str">
            <v>X202</v>
          </cell>
          <cell r="C3926" t="str">
            <v>N</v>
          </cell>
          <cell r="D3926">
            <v>1009778.0866623597</v>
          </cell>
          <cell r="E3926" t="str">
            <v>SKL_PRZYPIS_WYK</v>
          </cell>
          <cell r="F3926" t="str">
            <v>PLAN</v>
          </cell>
          <cell r="G3926" t="str">
            <v>10</v>
          </cell>
          <cell r="H3926" t="str">
            <v>PKK</v>
          </cell>
          <cell r="I3926" t="str">
            <v>RAZEM</v>
          </cell>
        </row>
        <row r="3927">
          <cell r="A3927" t="str">
            <v>P prac + P na życie + P Plus grup</v>
          </cell>
          <cell r="B3927" t="str">
            <v>X202</v>
          </cell>
          <cell r="C3927" t="str">
            <v>N</v>
          </cell>
          <cell r="D3927">
            <v>6323545.75</v>
          </cell>
          <cell r="E3927" t="str">
            <v>SKL_PRZYPIS_WYK</v>
          </cell>
          <cell r="F3927" t="str">
            <v>PLAN</v>
          </cell>
          <cell r="G3927" t="str">
            <v>10</v>
          </cell>
          <cell r="H3927" t="str">
            <v>PSA</v>
          </cell>
          <cell r="I3927" t="str">
            <v>RAZEM</v>
          </cell>
        </row>
        <row r="3928">
          <cell r="A3928" t="str">
            <v>P prac + P na życie + P Plus grup</v>
          </cell>
          <cell r="B3928" t="str">
            <v>X202</v>
          </cell>
          <cell r="C3928" t="str">
            <v>N</v>
          </cell>
          <cell r="D3928">
            <v>1220847.7077795186</v>
          </cell>
          <cell r="E3928" t="str">
            <v>SKL_PRZYPIS_WYK</v>
          </cell>
          <cell r="F3928" t="str">
            <v>PLAN</v>
          </cell>
          <cell r="G3928" t="str">
            <v>11</v>
          </cell>
          <cell r="H3928" t="str">
            <v>PKK</v>
          </cell>
          <cell r="I3928" t="str">
            <v>RAZEM</v>
          </cell>
        </row>
        <row r="3929">
          <cell r="A3929" t="str">
            <v>P prac + P na życie + P Plus grup</v>
          </cell>
          <cell r="B3929" t="str">
            <v>X202</v>
          </cell>
          <cell r="C3929" t="str">
            <v>N</v>
          </cell>
          <cell r="D3929">
            <v>7624290.833333333</v>
          </cell>
          <cell r="E3929" t="str">
            <v>SKL_PRZYPIS_WYK</v>
          </cell>
          <cell r="F3929" t="str">
            <v>PLAN</v>
          </cell>
          <cell r="G3929" t="str">
            <v>11</v>
          </cell>
          <cell r="H3929" t="str">
            <v>PSA</v>
          </cell>
          <cell r="I3929" t="str">
            <v>RAZEM</v>
          </cell>
        </row>
        <row r="3930">
          <cell r="A3930" t="str">
            <v>P prac + P na życie + P Plus grup</v>
          </cell>
          <cell r="B3930" t="str">
            <v>X202</v>
          </cell>
          <cell r="C3930" t="str">
            <v>N</v>
          </cell>
          <cell r="D3930">
            <v>1449242.7591213095</v>
          </cell>
          <cell r="E3930" t="str">
            <v>SKL_PRZYPIS_WYK</v>
          </cell>
          <cell r="F3930" t="str">
            <v>PLAN</v>
          </cell>
          <cell r="G3930" t="str">
            <v>12</v>
          </cell>
          <cell r="H3930" t="str">
            <v>PKK</v>
          </cell>
          <cell r="I3930" t="str">
            <v>RAZEM</v>
          </cell>
        </row>
        <row r="3931">
          <cell r="A3931" t="str">
            <v>P prac + P na życie + P Plus grup</v>
          </cell>
          <cell r="B3931" t="str">
            <v>X202</v>
          </cell>
          <cell r="C3931" t="str">
            <v>N</v>
          </cell>
          <cell r="D3931">
            <v>9028698.833333332</v>
          </cell>
          <cell r="E3931" t="str">
            <v>SKL_PRZYPIS_WYK</v>
          </cell>
          <cell r="F3931" t="str">
            <v>PLAN</v>
          </cell>
          <cell r="G3931" t="str">
            <v>12</v>
          </cell>
          <cell r="H3931" t="str">
            <v>PSA</v>
          </cell>
          <cell r="I3931" t="str">
            <v>RAZEM</v>
          </cell>
        </row>
        <row r="3932">
          <cell r="A3932" t="str">
            <v>P prac + P na życie + P Plus grup</v>
          </cell>
          <cell r="B3932" t="str">
            <v>X202</v>
          </cell>
          <cell r="D3932">
            <v>6938883.739999991</v>
          </cell>
          <cell r="E3932" t="str">
            <v>SKL_PRZYPIS_WYK</v>
          </cell>
          <cell r="F3932" t="str">
            <v>PROGNOZA</v>
          </cell>
          <cell r="G3932" t="str">
            <v>10</v>
          </cell>
          <cell r="H3932" t="str">
            <v>PKK</v>
          </cell>
          <cell r="I3932" t="str">
            <v>RAZEM</v>
          </cell>
        </row>
        <row r="3933">
          <cell r="A3933" t="str">
            <v>P prac + P na życie + P Plus grup</v>
          </cell>
          <cell r="B3933" t="str">
            <v>X202</v>
          </cell>
          <cell r="D3933">
            <v>8839255.35999999</v>
          </cell>
          <cell r="E3933" t="str">
            <v>SKL_PRZYPIS_WYK</v>
          </cell>
          <cell r="F3933" t="str">
            <v>PROGNOZA</v>
          </cell>
          <cell r="G3933" t="str">
            <v>10</v>
          </cell>
          <cell r="H3933" t="str">
            <v>PSA</v>
          </cell>
          <cell r="I3933" t="str">
            <v>RAZEM</v>
          </cell>
        </row>
        <row r="3934">
          <cell r="A3934" t="str">
            <v>P prac + P na życie + P Plus grup</v>
          </cell>
          <cell r="B3934" t="str">
            <v>X202</v>
          </cell>
          <cell r="C3934" t="str">
            <v>N</v>
          </cell>
          <cell r="D3934">
            <v>7390601.747682805</v>
          </cell>
          <cell r="E3934" t="str">
            <v>SKL_PRZYPIS_WYK</v>
          </cell>
          <cell r="F3934" t="str">
            <v>PROGNOZA</v>
          </cell>
          <cell r="G3934" t="str">
            <v>10</v>
          </cell>
          <cell r="H3934" t="str">
            <v>PKK</v>
          </cell>
          <cell r="I3934" t="str">
            <v>RAZEM</v>
          </cell>
        </row>
        <row r="3935">
          <cell r="A3935" t="str">
            <v>P prac + P na życie + P Plus grup</v>
          </cell>
          <cell r="B3935" t="str">
            <v>X202</v>
          </cell>
          <cell r="C3935" t="str">
            <v>N</v>
          </cell>
          <cell r="D3935">
            <v>11766079.208134854</v>
          </cell>
          <cell r="E3935" t="str">
            <v>SKL_PRZYPIS_WYK</v>
          </cell>
          <cell r="F3935" t="str">
            <v>PROGNOZA</v>
          </cell>
          <cell r="G3935" t="str">
            <v>10</v>
          </cell>
          <cell r="H3935" t="str">
            <v>PSA</v>
          </cell>
          <cell r="I3935" t="str">
            <v>RAZEM</v>
          </cell>
        </row>
        <row r="3936">
          <cell r="A3936" t="str">
            <v>P prac + P na życie + P Plus grup</v>
          </cell>
          <cell r="B3936" t="str">
            <v>X202</v>
          </cell>
          <cell r="D3936">
            <v>6938883.73999999</v>
          </cell>
          <cell r="E3936" t="str">
            <v>SKL_PRZYPIS_WYK</v>
          </cell>
          <cell r="F3936" t="str">
            <v>PROGNOZA</v>
          </cell>
          <cell r="G3936" t="str">
            <v>11</v>
          </cell>
          <cell r="H3936" t="str">
            <v>PKK</v>
          </cell>
          <cell r="I3936" t="str">
            <v>RAZEM</v>
          </cell>
        </row>
        <row r="3937">
          <cell r="A3937" t="str">
            <v>P prac + P na życie + P Plus grup</v>
          </cell>
          <cell r="B3937" t="str">
            <v>X202</v>
          </cell>
          <cell r="D3937">
            <v>8839255.35999999</v>
          </cell>
          <cell r="E3937" t="str">
            <v>SKL_PRZYPIS_WYK</v>
          </cell>
          <cell r="F3937" t="str">
            <v>PROGNOZA</v>
          </cell>
          <cell r="G3937" t="str">
            <v>11</v>
          </cell>
          <cell r="H3937" t="str">
            <v>PSA</v>
          </cell>
          <cell r="I3937" t="str">
            <v>RAZEM</v>
          </cell>
        </row>
        <row r="3938">
          <cell r="A3938" t="str">
            <v>P prac + P na życie + P Plus grup</v>
          </cell>
          <cell r="B3938" t="str">
            <v>X202</v>
          </cell>
          <cell r="C3938" t="str">
            <v>N</v>
          </cell>
          <cell r="D3938">
            <v>8427011.49200606</v>
          </cell>
          <cell r="E3938" t="str">
            <v>SKL_PRZYPIS_WYK</v>
          </cell>
          <cell r="F3938" t="str">
            <v>PROGNOZA</v>
          </cell>
          <cell r="G3938" t="str">
            <v>11</v>
          </cell>
          <cell r="H3938" t="str">
            <v>PKK</v>
          </cell>
          <cell r="I3938" t="str">
            <v>RAZEM</v>
          </cell>
        </row>
        <row r="3939">
          <cell r="A3939" t="str">
            <v>P prac + P na życie + P Plus grup</v>
          </cell>
          <cell r="B3939" t="str">
            <v>X202</v>
          </cell>
          <cell r="C3939" t="str">
            <v>N</v>
          </cell>
          <cell r="D3939">
            <v>13489608.589807149</v>
          </cell>
          <cell r="E3939" t="str">
            <v>SKL_PRZYPIS_WYK</v>
          </cell>
          <cell r="F3939" t="str">
            <v>PROGNOZA</v>
          </cell>
          <cell r="G3939" t="str">
            <v>11</v>
          </cell>
          <cell r="H3939" t="str">
            <v>PSA</v>
          </cell>
          <cell r="I3939" t="str">
            <v>RAZEM</v>
          </cell>
        </row>
        <row r="3940">
          <cell r="A3940" t="str">
            <v>P prac + P na życie + P Plus grup</v>
          </cell>
          <cell r="B3940" t="str">
            <v>X202</v>
          </cell>
          <cell r="D3940">
            <v>6938883.73999999</v>
          </cell>
          <cell r="E3940" t="str">
            <v>SKL_PRZYPIS_WYK</v>
          </cell>
          <cell r="F3940" t="str">
            <v>PROGNOZA</v>
          </cell>
          <cell r="G3940" t="str">
            <v>12</v>
          </cell>
          <cell r="H3940" t="str">
            <v>PKK</v>
          </cell>
          <cell r="I3940" t="str">
            <v>RAZEM</v>
          </cell>
        </row>
        <row r="3941">
          <cell r="A3941" t="str">
            <v>P prac + P na życie + P Plus grup</v>
          </cell>
          <cell r="B3941" t="str">
            <v>X202</v>
          </cell>
          <cell r="D3941">
            <v>8839255.35999999</v>
          </cell>
          <cell r="E3941" t="str">
            <v>SKL_PRZYPIS_WYK</v>
          </cell>
          <cell r="F3941" t="str">
            <v>PROGNOZA</v>
          </cell>
          <cell r="G3941" t="str">
            <v>12</v>
          </cell>
          <cell r="H3941" t="str">
            <v>PSA</v>
          </cell>
          <cell r="I3941" t="str">
            <v>RAZEM</v>
          </cell>
        </row>
        <row r="3942">
          <cell r="A3942" t="str">
            <v>P prac + P na życie + P Plus grup</v>
          </cell>
          <cell r="B3942" t="str">
            <v>X202</v>
          </cell>
          <cell r="C3942" t="str">
            <v>N</v>
          </cell>
          <cell r="D3942">
            <v>9472713.735241482</v>
          </cell>
          <cell r="E3942" t="str">
            <v>SKL_PRZYPIS_WYK</v>
          </cell>
          <cell r="F3942" t="str">
            <v>PROGNOZA</v>
          </cell>
          <cell r="G3942" t="str">
            <v>12</v>
          </cell>
          <cell r="H3942" t="str">
            <v>PKK</v>
          </cell>
          <cell r="I3942" t="str">
            <v>RAZEM</v>
          </cell>
        </row>
        <row r="3943">
          <cell r="A3943" t="str">
            <v>P prac + P na życie + P Plus grup</v>
          </cell>
          <cell r="B3943" t="str">
            <v>X202</v>
          </cell>
          <cell r="C3943" t="str">
            <v>N</v>
          </cell>
          <cell r="D3943">
            <v>15230035.931839857</v>
          </cell>
          <cell r="E3943" t="str">
            <v>SKL_PRZYPIS_WYK</v>
          </cell>
          <cell r="F3943" t="str">
            <v>PROGNOZA</v>
          </cell>
          <cell r="G3943" t="str">
            <v>12</v>
          </cell>
          <cell r="H3943" t="str">
            <v>PSA</v>
          </cell>
          <cell r="I3943" t="str">
            <v>RAZEM</v>
          </cell>
        </row>
        <row r="3944">
          <cell r="A3944" t="str">
            <v>P prac + P na życie + P Plus grup</v>
          </cell>
          <cell r="B3944" t="str">
            <v>X202</v>
          </cell>
          <cell r="D3944">
            <v>1207951.75</v>
          </cell>
          <cell r="E3944" t="str">
            <v>SKL_PRZYPIS_WYK</v>
          </cell>
          <cell r="F3944" t="str">
            <v>WYK_POP</v>
          </cell>
          <cell r="G3944" t="str">
            <v>03</v>
          </cell>
          <cell r="H3944" t="str">
            <v>PKK</v>
          </cell>
          <cell r="I3944" t="str">
            <v>RAZEM</v>
          </cell>
        </row>
        <row r="3945">
          <cell r="A3945" t="str">
            <v>P prac + P na życie + P Plus grup</v>
          </cell>
          <cell r="B3945" t="str">
            <v>X202</v>
          </cell>
          <cell r="D3945">
            <v>1317978.32</v>
          </cell>
          <cell r="E3945" t="str">
            <v>SKL_PRZYPIS_WYK</v>
          </cell>
          <cell r="F3945" t="str">
            <v>WYK_POP</v>
          </cell>
          <cell r="G3945" t="str">
            <v>03</v>
          </cell>
          <cell r="H3945" t="str">
            <v>PSA</v>
          </cell>
          <cell r="I3945" t="str">
            <v>RAZEM</v>
          </cell>
        </row>
        <row r="3946">
          <cell r="A3946" t="str">
            <v>P prac + P na życie + P Plus grup</v>
          </cell>
          <cell r="B3946" t="str">
            <v>X202</v>
          </cell>
          <cell r="C3946" t="str">
            <v>N</v>
          </cell>
          <cell r="D3946">
            <v>1176386.43</v>
          </cell>
          <cell r="E3946" t="str">
            <v>SKL_PRZYPIS_WYK</v>
          </cell>
          <cell r="F3946" t="str">
            <v>WYK_POP</v>
          </cell>
          <cell r="G3946" t="str">
            <v>03</v>
          </cell>
          <cell r="H3946" t="str">
            <v>PKK</v>
          </cell>
          <cell r="I3946" t="str">
            <v>RAZEM</v>
          </cell>
        </row>
        <row r="3947">
          <cell r="A3947" t="str">
            <v>P prac + P na życie + P Plus grup</v>
          </cell>
          <cell r="B3947" t="str">
            <v>X202</v>
          </cell>
          <cell r="C3947" t="str">
            <v>N</v>
          </cell>
          <cell r="D3947">
            <v>1349543.64</v>
          </cell>
          <cell r="E3947" t="str">
            <v>SKL_PRZYPIS_WYK</v>
          </cell>
          <cell r="F3947" t="str">
            <v>WYK_POP</v>
          </cell>
          <cell r="G3947" t="str">
            <v>03</v>
          </cell>
          <cell r="H3947" t="str">
            <v>PSA</v>
          </cell>
          <cell r="I3947" t="str">
            <v>RAZEM</v>
          </cell>
        </row>
        <row r="3948">
          <cell r="A3948" t="str">
            <v>P prac + P na życie + P Plus grup</v>
          </cell>
          <cell r="B3948" t="str">
            <v>X202</v>
          </cell>
          <cell r="D3948">
            <v>1956754.52</v>
          </cell>
          <cell r="E3948" t="str">
            <v>SKL_PRZYPIS_WYK</v>
          </cell>
          <cell r="F3948" t="str">
            <v>WYK_POP</v>
          </cell>
          <cell r="G3948" t="str">
            <v>04</v>
          </cell>
          <cell r="H3948" t="str">
            <v>PKK</v>
          </cell>
          <cell r="I3948" t="str">
            <v>RAZEM</v>
          </cell>
        </row>
        <row r="3949">
          <cell r="A3949" t="str">
            <v>P prac + P na życie + P Plus grup</v>
          </cell>
          <cell r="B3949" t="str">
            <v>X202</v>
          </cell>
          <cell r="D3949">
            <v>2213928.71</v>
          </cell>
          <cell r="E3949" t="str">
            <v>SKL_PRZYPIS_WYK</v>
          </cell>
          <cell r="F3949" t="str">
            <v>WYK_POP</v>
          </cell>
          <cell r="G3949" t="str">
            <v>04</v>
          </cell>
          <cell r="H3949" t="str">
            <v>PSA</v>
          </cell>
          <cell r="I3949" t="str">
            <v>RAZEM</v>
          </cell>
        </row>
        <row r="3950">
          <cell r="A3950" t="str">
            <v>P prac + P na życie + P Plus grup</v>
          </cell>
          <cell r="B3950" t="str">
            <v>X202</v>
          </cell>
          <cell r="C3950" t="str">
            <v>N</v>
          </cell>
          <cell r="D3950">
            <v>1868703.83</v>
          </cell>
          <cell r="E3950" t="str">
            <v>SKL_PRZYPIS_WYK</v>
          </cell>
          <cell r="F3950" t="str">
            <v>WYK_POP</v>
          </cell>
          <cell r="G3950" t="str">
            <v>04</v>
          </cell>
          <cell r="H3950" t="str">
            <v>PKK</v>
          </cell>
          <cell r="I3950" t="str">
            <v>RAZEM</v>
          </cell>
        </row>
        <row r="3951">
          <cell r="A3951" t="str">
            <v>P prac + P na życie + P Plus grup</v>
          </cell>
          <cell r="B3951" t="str">
            <v>X202</v>
          </cell>
          <cell r="C3951" t="str">
            <v>N</v>
          </cell>
          <cell r="D3951">
            <v>2301979.4</v>
          </cell>
          <cell r="E3951" t="str">
            <v>SKL_PRZYPIS_WYK</v>
          </cell>
          <cell r="F3951" t="str">
            <v>WYK_POP</v>
          </cell>
          <cell r="G3951" t="str">
            <v>04</v>
          </cell>
          <cell r="H3951" t="str">
            <v>PSA</v>
          </cell>
          <cell r="I3951" t="str">
            <v>RAZEM</v>
          </cell>
        </row>
        <row r="3952">
          <cell r="A3952" t="str">
            <v>P prac + P na życie + P Plus grup</v>
          </cell>
          <cell r="B3952" t="str">
            <v>X202</v>
          </cell>
          <cell r="D3952">
            <v>2779066.3</v>
          </cell>
          <cell r="E3952" t="str">
            <v>SKL_PRZYPIS_WYK</v>
          </cell>
          <cell r="F3952" t="str">
            <v>WYK_POP</v>
          </cell>
          <cell r="G3952" t="str">
            <v>05</v>
          </cell>
          <cell r="H3952" t="str">
            <v>PKK</v>
          </cell>
          <cell r="I3952" t="str">
            <v>RAZEM</v>
          </cell>
        </row>
        <row r="3953">
          <cell r="A3953" t="str">
            <v>P prac + P na życie + P Plus grup</v>
          </cell>
          <cell r="B3953" t="str">
            <v>X202</v>
          </cell>
          <cell r="D3953">
            <v>3254413.83</v>
          </cell>
          <cell r="E3953" t="str">
            <v>SKL_PRZYPIS_WYK</v>
          </cell>
          <cell r="F3953" t="str">
            <v>WYK_POP</v>
          </cell>
          <cell r="G3953" t="str">
            <v>05</v>
          </cell>
          <cell r="H3953" t="str">
            <v>PSA</v>
          </cell>
          <cell r="I3953" t="str">
            <v>RAZEM</v>
          </cell>
        </row>
        <row r="3954">
          <cell r="A3954" t="str">
            <v>P prac + P na życie + P Plus grup</v>
          </cell>
          <cell r="B3954" t="str">
            <v>X202</v>
          </cell>
          <cell r="C3954" t="str">
            <v>N</v>
          </cell>
          <cell r="D3954">
            <v>2503186.8</v>
          </cell>
          <cell r="E3954" t="str">
            <v>SKL_PRZYPIS_WYK</v>
          </cell>
          <cell r="F3954" t="str">
            <v>WYK_POP</v>
          </cell>
          <cell r="G3954" t="str">
            <v>05</v>
          </cell>
          <cell r="H3954" t="str">
            <v>PKK</v>
          </cell>
          <cell r="I3954" t="str">
            <v>RAZEM</v>
          </cell>
        </row>
        <row r="3955">
          <cell r="A3955" t="str">
            <v>P prac + P na życie + P Plus grup</v>
          </cell>
          <cell r="B3955" t="str">
            <v>X202</v>
          </cell>
          <cell r="C3955" t="str">
            <v>N</v>
          </cell>
          <cell r="D3955">
            <v>3530293.33</v>
          </cell>
          <cell r="E3955" t="str">
            <v>SKL_PRZYPIS_WYK</v>
          </cell>
          <cell r="F3955" t="str">
            <v>WYK_POP</v>
          </cell>
          <cell r="G3955" t="str">
            <v>05</v>
          </cell>
          <cell r="H3955" t="str">
            <v>PSA</v>
          </cell>
          <cell r="I3955" t="str">
            <v>RAZEM</v>
          </cell>
        </row>
        <row r="3956">
          <cell r="A3956" t="str">
            <v>P prac + P na życie + P Plus grup</v>
          </cell>
          <cell r="B3956" t="str">
            <v>X202</v>
          </cell>
          <cell r="D3956">
            <v>3724976.05</v>
          </cell>
          <cell r="E3956" t="str">
            <v>SKL_PRZYPIS_WYK</v>
          </cell>
          <cell r="F3956" t="str">
            <v>WYK_POP</v>
          </cell>
          <cell r="G3956" t="str">
            <v>06</v>
          </cell>
          <cell r="H3956" t="str">
            <v>PKK</v>
          </cell>
          <cell r="I3956" t="str">
            <v>RAZEM</v>
          </cell>
        </row>
        <row r="3957">
          <cell r="A3957" t="str">
            <v>P prac + P na życie + P Plus grup</v>
          </cell>
          <cell r="B3957" t="str">
            <v>X202</v>
          </cell>
          <cell r="D3957">
            <v>4481155.21</v>
          </cell>
          <cell r="E3957" t="str">
            <v>SKL_PRZYPIS_WYK</v>
          </cell>
          <cell r="F3957" t="str">
            <v>WYK_POP</v>
          </cell>
          <cell r="G3957" t="str">
            <v>06</v>
          </cell>
          <cell r="H3957" t="str">
            <v>PSA</v>
          </cell>
          <cell r="I3957" t="str">
            <v>RAZEM</v>
          </cell>
        </row>
        <row r="3958">
          <cell r="A3958" t="str">
            <v>P prac + P na życie + P Plus grup</v>
          </cell>
          <cell r="B3958" t="str">
            <v>X202</v>
          </cell>
          <cell r="C3958" t="str">
            <v>N</v>
          </cell>
          <cell r="D3958">
            <v>3315904.28</v>
          </cell>
          <cell r="E3958" t="str">
            <v>SKL_PRZYPIS_WYK</v>
          </cell>
          <cell r="F3958" t="str">
            <v>WYK_POP</v>
          </cell>
          <cell r="G3958" t="str">
            <v>06</v>
          </cell>
          <cell r="H3958" t="str">
            <v>PKK</v>
          </cell>
          <cell r="I3958" t="str">
            <v>RAZEM</v>
          </cell>
        </row>
        <row r="3959">
          <cell r="A3959" t="str">
            <v>P prac + P na życie + P Plus grup</v>
          </cell>
          <cell r="B3959" t="str">
            <v>X202</v>
          </cell>
          <cell r="C3959" t="str">
            <v>N</v>
          </cell>
          <cell r="D3959">
            <v>4890226.98</v>
          </cell>
          <cell r="E3959" t="str">
            <v>SKL_PRZYPIS_WYK</v>
          </cell>
          <cell r="F3959" t="str">
            <v>WYK_POP</v>
          </cell>
          <cell r="G3959" t="str">
            <v>06</v>
          </cell>
          <cell r="H3959" t="str">
            <v>PSA</v>
          </cell>
          <cell r="I3959" t="str">
            <v>RAZEM</v>
          </cell>
        </row>
        <row r="3960">
          <cell r="A3960" t="str">
            <v>P prac + P na życie + P Plus grup</v>
          </cell>
          <cell r="B3960" t="str">
            <v>X202</v>
          </cell>
          <cell r="D3960">
            <v>4711282.44</v>
          </cell>
          <cell r="E3960" t="str">
            <v>SKL_PRZYPIS_WYK</v>
          </cell>
          <cell r="F3960" t="str">
            <v>WYK_POP</v>
          </cell>
          <cell r="G3960" t="str">
            <v>07</v>
          </cell>
          <cell r="H3960" t="str">
            <v>PKK</v>
          </cell>
          <cell r="I3960" t="str">
            <v>RAZEM</v>
          </cell>
        </row>
        <row r="3961">
          <cell r="A3961" t="str">
            <v>P prac + P na życie + P Plus grup</v>
          </cell>
          <cell r="B3961" t="str">
            <v>X202</v>
          </cell>
          <cell r="D3961">
            <v>5878887.6000000015</v>
          </cell>
          <cell r="E3961" t="str">
            <v>SKL_PRZYPIS_WYK</v>
          </cell>
          <cell r="F3961" t="str">
            <v>WYK_POP</v>
          </cell>
          <cell r="G3961" t="str">
            <v>07</v>
          </cell>
          <cell r="H3961" t="str">
            <v>PSA</v>
          </cell>
          <cell r="I3961" t="str">
            <v>RAZEM</v>
          </cell>
        </row>
        <row r="3962">
          <cell r="A3962" t="str">
            <v>P prac + P na życie + P Plus grup</v>
          </cell>
          <cell r="B3962" t="str">
            <v>X202</v>
          </cell>
          <cell r="C3962" t="str">
            <v>N</v>
          </cell>
          <cell r="D3962">
            <v>4147202.92</v>
          </cell>
          <cell r="E3962" t="str">
            <v>SKL_PRZYPIS_WYK</v>
          </cell>
          <cell r="F3962" t="str">
            <v>WYK_POP</v>
          </cell>
          <cell r="G3962" t="str">
            <v>07</v>
          </cell>
          <cell r="H3962" t="str">
            <v>PKK</v>
          </cell>
          <cell r="I3962" t="str">
            <v>RAZEM</v>
          </cell>
        </row>
        <row r="3963">
          <cell r="A3963" t="str">
            <v>P prac + P na życie + P Plus grup</v>
          </cell>
          <cell r="B3963" t="str">
            <v>X202</v>
          </cell>
          <cell r="C3963" t="str">
            <v>N</v>
          </cell>
          <cell r="D3963">
            <v>6442967.12</v>
          </cell>
          <cell r="E3963" t="str">
            <v>SKL_PRZYPIS_WYK</v>
          </cell>
          <cell r="F3963" t="str">
            <v>WYK_POP</v>
          </cell>
          <cell r="G3963" t="str">
            <v>07</v>
          </cell>
          <cell r="H3963" t="str">
            <v>PSA</v>
          </cell>
          <cell r="I3963" t="str">
            <v>RAZEM</v>
          </cell>
        </row>
        <row r="3964">
          <cell r="A3964" t="str">
            <v>P prac + P na życie + P Plus grup</v>
          </cell>
          <cell r="B3964" t="str">
            <v>X202</v>
          </cell>
          <cell r="D3964">
            <v>5777839.11</v>
          </cell>
          <cell r="E3964" t="str">
            <v>SKL_PRZYPIS_WYK</v>
          </cell>
          <cell r="F3964" t="str">
            <v>WYK_POP</v>
          </cell>
          <cell r="G3964" t="str">
            <v>08</v>
          </cell>
          <cell r="H3964" t="str">
            <v>PKK</v>
          </cell>
          <cell r="I3964" t="str">
            <v>RAZEM</v>
          </cell>
        </row>
        <row r="3965">
          <cell r="A3965" t="str">
            <v>P prac + P na życie + P Plus grup</v>
          </cell>
          <cell r="B3965" t="str">
            <v>X202</v>
          </cell>
          <cell r="D3965">
            <v>7334110.03</v>
          </cell>
          <cell r="E3965" t="str">
            <v>SKL_PRZYPIS_WYK</v>
          </cell>
          <cell r="F3965" t="str">
            <v>WYK_POP</v>
          </cell>
          <cell r="G3965" t="str">
            <v>08</v>
          </cell>
          <cell r="H3965" t="str">
            <v>PSA</v>
          </cell>
          <cell r="I3965" t="str">
            <v>RAZEM</v>
          </cell>
        </row>
        <row r="3966">
          <cell r="A3966" t="str">
            <v>P prac + P na życie + P Plus grup</v>
          </cell>
          <cell r="B3966" t="str">
            <v>X202</v>
          </cell>
          <cell r="C3966" t="str">
            <v>N</v>
          </cell>
          <cell r="D3966">
            <v>5080460.71</v>
          </cell>
          <cell r="E3966" t="str">
            <v>SKL_PRZYPIS_WYK</v>
          </cell>
          <cell r="F3966" t="str">
            <v>WYK_POP</v>
          </cell>
          <cell r="G3966" t="str">
            <v>08</v>
          </cell>
          <cell r="H3966" t="str">
            <v>PKK</v>
          </cell>
          <cell r="I3966" t="str">
            <v>RAZEM</v>
          </cell>
        </row>
        <row r="3967">
          <cell r="A3967" t="str">
            <v>P prac + P na życie + P Plus grup</v>
          </cell>
          <cell r="B3967" t="str">
            <v>X202</v>
          </cell>
          <cell r="C3967" t="str">
            <v>N</v>
          </cell>
          <cell r="D3967">
            <v>8031488.430000001</v>
          </cell>
          <cell r="E3967" t="str">
            <v>SKL_PRZYPIS_WYK</v>
          </cell>
          <cell r="F3967" t="str">
            <v>WYK_POP</v>
          </cell>
          <cell r="G3967" t="str">
            <v>08</v>
          </cell>
          <cell r="H3967" t="str">
            <v>PSA</v>
          </cell>
          <cell r="I3967" t="str">
            <v>RAZEM</v>
          </cell>
        </row>
        <row r="3968">
          <cell r="A3968" t="str">
            <v>P prac + P na życie + P Plus grup</v>
          </cell>
          <cell r="B3968" t="str">
            <v>X202</v>
          </cell>
          <cell r="D3968">
            <v>6938883.739999997</v>
          </cell>
          <cell r="E3968" t="str">
            <v>SKL_PRZYPIS_WYK</v>
          </cell>
          <cell r="F3968" t="str">
            <v>WYK_POP</v>
          </cell>
          <cell r="G3968" t="str">
            <v>09</v>
          </cell>
          <cell r="H3968" t="str">
            <v>PKK</v>
          </cell>
          <cell r="I3968" t="str">
            <v>RAZEM</v>
          </cell>
        </row>
        <row r="3969">
          <cell r="A3969" t="str">
            <v>P prac + P na życie + P Plus grup</v>
          </cell>
          <cell r="B3969" t="str">
            <v>X202</v>
          </cell>
          <cell r="D3969">
            <v>8839255.360000001</v>
          </cell>
          <cell r="E3969" t="str">
            <v>SKL_PRZYPIS_WYK</v>
          </cell>
          <cell r="F3969" t="str">
            <v>WYK_POP</v>
          </cell>
          <cell r="G3969" t="str">
            <v>09</v>
          </cell>
          <cell r="H3969" t="str">
            <v>PSA</v>
          </cell>
          <cell r="I3969" t="str">
            <v>RAZEM</v>
          </cell>
        </row>
        <row r="3970">
          <cell r="A3970" t="str">
            <v>P prac + P na życie + P Plus grup</v>
          </cell>
          <cell r="B3970" t="str">
            <v>X202</v>
          </cell>
          <cell r="C3970" t="str">
            <v>N</v>
          </cell>
          <cell r="D3970">
            <v>6076216.9899999965</v>
          </cell>
          <cell r="E3970" t="str">
            <v>SKL_PRZYPIS_WYK</v>
          </cell>
          <cell r="F3970" t="str">
            <v>WYK_POP</v>
          </cell>
          <cell r="G3970" t="str">
            <v>09</v>
          </cell>
          <cell r="H3970" t="str">
            <v>PKK</v>
          </cell>
          <cell r="I3970" t="str">
            <v>RAZEM</v>
          </cell>
        </row>
        <row r="3971">
          <cell r="A3971" t="str">
            <v>P prac + P na życie + P Plus grup</v>
          </cell>
          <cell r="B3971" t="str">
            <v>X202</v>
          </cell>
          <cell r="C3971" t="str">
            <v>N</v>
          </cell>
          <cell r="D3971">
            <v>9701922.11</v>
          </cell>
          <cell r="E3971" t="str">
            <v>SKL_PRZYPIS_WYK</v>
          </cell>
          <cell r="F3971" t="str">
            <v>WYK_POP</v>
          </cell>
          <cell r="G3971" t="str">
            <v>09</v>
          </cell>
          <cell r="H3971" t="str">
            <v>PSA</v>
          </cell>
          <cell r="I3971" t="str">
            <v>RAZEM</v>
          </cell>
        </row>
        <row r="3972">
          <cell r="A3972" t="str">
            <v>P prac + P na życie + P Plus grup</v>
          </cell>
          <cell r="B3972" t="str">
            <v>X202</v>
          </cell>
          <cell r="C3972" t="str">
            <v>N</v>
          </cell>
          <cell r="D3972">
            <v>209230.94850234932</v>
          </cell>
          <cell r="E3972" t="str">
            <v>SKL_ROCZNA_WYK</v>
          </cell>
          <cell r="F3972" t="str">
            <v>PLAN</v>
          </cell>
          <cell r="G3972" t="str">
            <v>01</v>
          </cell>
          <cell r="H3972" t="str">
            <v>PKK</v>
          </cell>
          <cell r="I3972" t="str">
            <v>RAZEM</v>
          </cell>
        </row>
        <row r="3973">
          <cell r="A3973" t="str">
            <v>P prac + P na życie + P Plus grup</v>
          </cell>
          <cell r="B3973" t="str">
            <v>X202</v>
          </cell>
          <cell r="C3973" t="str">
            <v>N</v>
          </cell>
          <cell r="D3973">
            <v>1255323</v>
          </cell>
          <cell r="E3973" t="str">
            <v>SKL_ROCZNA_WYK</v>
          </cell>
          <cell r="F3973" t="str">
            <v>PLAN</v>
          </cell>
          <cell r="G3973" t="str">
            <v>01</v>
          </cell>
          <cell r="H3973" t="str">
            <v>PSA</v>
          </cell>
          <cell r="I3973" t="str">
            <v>RAZEM</v>
          </cell>
        </row>
        <row r="3974">
          <cell r="A3974" t="str">
            <v>P prac + P na życie + P Plus grup</v>
          </cell>
          <cell r="B3974" t="str">
            <v>X202</v>
          </cell>
          <cell r="C3974" t="str">
            <v>N</v>
          </cell>
          <cell r="D3974">
            <v>397269.0380074192</v>
          </cell>
          <cell r="E3974" t="str">
            <v>SKL_ROCZNA_WYK</v>
          </cell>
          <cell r="F3974" t="str">
            <v>PLAN</v>
          </cell>
          <cell r="G3974" t="str">
            <v>02</v>
          </cell>
          <cell r="H3974" t="str">
            <v>PKK</v>
          </cell>
          <cell r="I3974" t="str">
            <v>RAZEM</v>
          </cell>
        </row>
        <row r="3975">
          <cell r="A3975" t="str">
            <v>P prac + P na życie + P Plus grup</v>
          </cell>
          <cell r="B3975" t="str">
            <v>X202</v>
          </cell>
          <cell r="C3975" t="str">
            <v>N</v>
          </cell>
          <cell r="D3975">
            <v>2525446</v>
          </cell>
          <cell r="E3975" t="str">
            <v>SKL_ROCZNA_WYK</v>
          </cell>
          <cell r="F3975" t="str">
            <v>PLAN</v>
          </cell>
          <cell r="G3975" t="str">
            <v>02</v>
          </cell>
          <cell r="H3975" t="str">
            <v>PSA</v>
          </cell>
          <cell r="I3975" t="str">
            <v>RAZEM</v>
          </cell>
        </row>
        <row r="3976">
          <cell r="A3976" t="str">
            <v>P prac + P na życie + P Plus grup</v>
          </cell>
          <cell r="B3976" t="str">
            <v>X202</v>
          </cell>
          <cell r="C3976" t="str">
            <v>N</v>
          </cell>
          <cell r="D3976">
            <v>596330.9798796364</v>
          </cell>
          <cell r="E3976" t="str">
            <v>SKL_ROCZNA_WYK</v>
          </cell>
          <cell r="F3976" t="str">
            <v>PLAN</v>
          </cell>
          <cell r="G3976" t="str">
            <v>03</v>
          </cell>
          <cell r="H3976" t="str">
            <v>PKK</v>
          </cell>
          <cell r="I3976" t="str">
            <v>RAZEM</v>
          </cell>
        </row>
        <row r="3977">
          <cell r="A3977" t="str">
            <v>P prac + P na życie + P Plus grup</v>
          </cell>
          <cell r="B3977" t="str">
            <v>X202</v>
          </cell>
          <cell r="C3977" t="str">
            <v>N</v>
          </cell>
          <cell r="D3977">
            <v>3969177</v>
          </cell>
          <cell r="E3977" t="str">
            <v>SKL_ROCZNA_WYK</v>
          </cell>
          <cell r="F3977" t="str">
            <v>PLAN</v>
          </cell>
          <cell r="G3977" t="str">
            <v>03</v>
          </cell>
          <cell r="H3977" t="str">
            <v>PSA</v>
          </cell>
          <cell r="I3977" t="str">
            <v>RAZEM</v>
          </cell>
        </row>
        <row r="3978">
          <cell r="A3978" t="str">
            <v>P prac + P na życie + P Plus grup</v>
          </cell>
          <cell r="B3978" t="str">
            <v>X202</v>
          </cell>
          <cell r="C3978" t="str">
            <v>N</v>
          </cell>
          <cell r="D3978">
            <v>809174.061907041</v>
          </cell>
          <cell r="E3978" t="str">
            <v>SKL_ROCZNA_WYK</v>
          </cell>
          <cell r="F3978" t="str">
            <v>PLAN</v>
          </cell>
          <cell r="G3978" t="str">
            <v>04</v>
          </cell>
          <cell r="H3978" t="str">
            <v>PKK</v>
          </cell>
          <cell r="I3978" t="str">
            <v>RAZEM</v>
          </cell>
        </row>
        <row r="3979">
          <cell r="A3979" t="str">
            <v>P prac + P na życie + P Plus grup</v>
          </cell>
          <cell r="B3979" t="str">
            <v>X202</v>
          </cell>
          <cell r="C3979" t="str">
            <v>N</v>
          </cell>
          <cell r="D3979">
            <v>5461556</v>
          </cell>
          <cell r="E3979" t="str">
            <v>SKL_ROCZNA_WYK</v>
          </cell>
          <cell r="F3979" t="str">
            <v>PLAN</v>
          </cell>
          <cell r="G3979" t="str">
            <v>04</v>
          </cell>
          <cell r="H3979" t="str">
            <v>PSA</v>
          </cell>
          <cell r="I3979" t="str">
            <v>RAZEM</v>
          </cell>
        </row>
        <row r="3980">
          <cell r="A3980" t="str">
            <v>P prac + P na życie + P Plus grup</v>
          </cell>
          <cell r="B3980" t="str">
            <v>X202</v>
          </cell>
          <cell r="C3980" t="str">
            <v>N</v>
          </cell>
          <cell r="D3980">
            <v>1067422.3051405218</v>
          </cell>
          <cell r="E3980" t="str">
            <v>SKL_ROCZNA_WYK</v>
          </cell>
          <cell r="F3980" t="str">
            <v>PLAN</v>
          </cell>
          <cell r="G3980" t="str">
            <v>05</v>
          </cell>
          <cell r="H3980" t="str">
            <v>PKK</v>
          </cell>
          <cell r="I3980" t="str">
            <v>RAZEM</v>
          </cell>
        </row>
        <row r="3981">
          <cell r="A3981" t="str">
            <v>P prac + P na życie + P Plus grup</v>
          </cell>
          <cell r="B3981" t="str">
            <v>X202</v>
          </cell>
          <cell r="C3981" t="str">
            <v>N</v>
          </cell>
          <cell r="D3981">
            <v>6861019</v>
          </cell>
          <cell r="E3981" t="str">
            <v>SKL_ROCZNA_WYK</v>
          </cell>
          <cell r="F3981" t="str">
            <v>PLAN</v>
          </cell>
          <cell r="G3981" t="str">
            <v>05</v>
          </cell>
          <cell r="H3981" t="str">
            <v>PSA</v>
          </cell>
          <cell r="I3981" t="str">
            <v>RAZEM</v>
          </cell>
        </row>
        <row r="3982">
          <cell r="A3982" t="str">
            <v>P prac + P na życie + P Plus grup</v>
          </cell>
          <cell r="B3982" t="str">
            <v>X202</v>
          </cell>
          <cell r="C3982" t="str">
            <v>N</v>
          </cell>
          <cell r="D3982">
            <v>1308537.2524325412</v>
          </cell>
          <cell r="E3982" t="str">
            <v>SKL_ROCZNA_WYK</v>
          </cell>
          <cell r="F3982" t="str">
            <v>PLAN</v>
          </cell>
          <cell r="G3982" t="str">
            <v>06</v>
          </cell>
          <cell r="H3982" t="str">
            <v>PKK</v>
          </cell>
          <cell r="I3982" t="str">
            <v>RAZEM</v>
          </cell>
        </row>
        <row r="3983">
          <cell r="A3983" t="str">
            <v>P prac + P na życie + P Plus grup</v>
          </cell>
          <cell r="B3983" t="str">
            <v>X202</v>
          </cell>
          <cell r="C3983" t="str">
            <v>N</v>
          </cell>
          <cell r="D3983">
            <v>8526582</v>
          </cell>
          <cell r="E3983" t="str">
            <v>SKL_ROCZNA_WYK</v>
          </cell>
          <cell r="F3983" t="str">
            <v>PLAN</v>
          </cell>
          <cell r="G3983" t="str">
            <v>06</v>
          </cell>
          <cell r="H3983" t="str">
            <v>PSA</v>
          </cell>
          <cell r="I3983" t="str">
            <v>RAZEM</v>
          </cell>
        </row>
        <row r="3984">
          <cell r="A3984" t="str">
            <v>P prac + P na życie + P Plus grup</v>
          </cell>
          <cell r="B3984" t="str">
            <v>X202</v>
          </cell>
          <cell r="C3984" t="str">
            <v>N</v>
          </cell>
          <cell r="D3984">
            <v>1588400.157867467</v>
          </cell>
          <cell r="E3984" t="str">
            <v>SKL_ROCZNA_WYK</v>
          </cell>
          <cell r="F3984" t="str">
            <v>PLAN</v>
          </cell>
          <cell r="G3984" t="str">
            <v>07</v>
          </cell>
          <cell r="H3984" t="str">
            <v>PKK</v>
          </cell>
          <cell r="I3984" t="str">
            <v>RAZEM</v>
          </cell>
        </row>
        <row r="3985">
          <cell r="A3985" t="str">
            <v>P prac + P na życie + P Plus grup</v>
          </cell>
          <cell r="B3985" t="str">
            <v>X202</v>
          </cell>
          <cell r="C3985" t="str">
            <v>N</v>
          </cell>
          <cell r="D3985">
            <v>9615281</v>
          </cell>
          <cell r="E3985" t="str">
            <v>SKL_ROCZNA_WYK</v>
          </cell>
          <cell r="F3985" t="str">
            <v>PLAN</v>
          </cell>
          <cell r="G3985" t="str">
            <v>07</v>
          </cell>
          <cell r="H3985" t="str">
            <v>PSA</v>
          </cell>
          <cell r="I3985" t="str">
            <v>RAZEM</v>
          </cell>
        </row>
        <row r="3986">
          <cell r="A3986" t="str">
            <v>P prac + P na życie + P Plus grup</v>
          </cell>
          <cell r="B3986" t="str">
            <v>X202</v>
          </cell>
          <cell r="C3986" t="str">
            <v>N</v>
          </cell>
          <cell r="D3986">
            <v>1792549.7631615067</v>
          </cell>
          <cell r="E3986" t="str">
            <v>SKL_ROCZNA_WYK</v>
          </cell>
          <cell r="F3986" t="str">
            <v>PLAN</v>
          </cell>
          <cell r="G3986" t="str">
            <v>08</v>
          </cell>
          <cell r="H3986" t="str">
            <v>PKK</v>
          </cell>
          <cell r="I3986" t="str">
            <v>RAZEM</v>
          </cell>
        </row>
        <row r="3987">
          <cell r="A3987" t="str">
            <v>P prac + P na życie + P Plus grup</v>
          </cell>
          <cell r="B3987" t="str">
            <v>X202</v>
          </cell>
          <cell r="C3987" t="str">
            <v>N</v>
          </cell>
          <cell r="D3987">
            <v>10981624</v>
          </cell>
          <cell r="E3987" t="str">
            <v>SKL_ROCZNA_WYK</v>
          </cell>
          <cell r="F3987" t="str">
            <v>PLAN</v>
          </cell>
          <cell r="G3987" t="str">
            <v>08</v>
          </cell>
          <cell r="H3987" t="str">
            <v>PSA</v>
          </cell>
          <cell r="I3987" t="str">
            <v>RAZEM</v>
          </cell>
        </row>
        <row r="3988">
          <cell r="A3988" t="str">
            <v>P prac + P na życie + P Plus grup</v>
          </cell>
          <cell r="B3988" t="str">
            <v>X202</v>
          </cell>
          <cell r="C3988" t="str">
            <v>N</v>
          </cell>
          <cell r="D3988">
            <v>2039622.214091881</v>
          </cell>
          <cell r="E3988" t="str">
            <v>SKL_ROCZNA_WYK</v>
          </cell>
          <cell r="F3988" t="str">
            <v>PLAN</v>
          </cell>
          <cell r="G3988" t="str">
            <v>09</v>
          </cell>
          <cell r="H3988" t="str">
            <v>PKK</v>
          </cell>
          <cell r="I3988" t="str">
            <v>RAZEM</v>
          </cell>
        </row>
        <row r="3989">
          <cell r="A3989" t="str">
            <v>P prac + P na życie + P Plus grup</v>
          </cell>
          <cell r="B3989" t="str">
            <v>X202</v>
          </cell>
          <cell r="C3989" t="str">
            <v>N</v>
          </cell>
          <cell r="D3989">
            <v>12612171</v>
          </cell>
          <cell r="E3989" t="str">
            <v>SKL_ROCZNA_WYK</v>
          </cell>
          <cell r="F3989" t="str">
            <v>PLAN</v>
          </cell>
          <cell r="G3989" t="str">
            <v>09</v>
          </cell>
          <cell r="H3989" t="str">
            <v>PSA</v>
          </cell>
          <cell r="I3989" t="str">
            <v>RAZEM</v>
          </cell>
        </row>
        <row r="3990">
          <cell r="A3990" t="str">
            <v>P prac + P na życie + P Plus grup</v>
          </cell>
          <cell r="B3990" t="str">
            <v>X202</v>
          </cell>
          <cell r="C3990" t="str">
            <v>N</v>
          </cell>
          <cell r="D3990">
            <v>2308800.3189579514</v>
          </cell>
          <cell r="E3990" t="str">
            <v>SKL_ROCZNA_WYK</v>
          </cell>
          <cell r="F3990" t="str">
            <v>PLAN</v>
          </cell>
          <cell r="G3990" t="str">
            <v>10</v>
          </cell>
          <cell r="H3990" t="str">
            <v>PKK</v>
          </cell>
          <cell r="I3990" t="str">
            <v>RAZEM</v>
          </cell>
        </row>
        <row r="3991">
          <cell r="A3991" t="str">
            <v>P prac + P na życie + P Plus grup</v>
          </cell>
          <cell r="B3991" t="str">
            <v>X202</v>
          </cell>
          <cell r="C3991" t="str">
            <v>N</v>
          </cell>
          <cell r="D3991">
            <v>14074370</v>
          </cell>
          <cell r="E3991" t="str">
            <v>SKL_ROCZNA_WYK</v>
          </cell>
          <cell r="F3991" t="str">
            <v>PLAN</v>
          </cell>
          <cell r="G3991" t="str">
            <v>10</v>
          </cell>
          <cell r="H3991" t="str">
            <v>PSA</v>
          </cell>
          <cell r="I3991" t="str">
            <v>RAZEM</v>
          </cell>
        </row>
        <row r="3992">
          <cell r="A3992" t="str">
            <v>P prac + P na życie + P Plus grup</v>
          </cell>
          <cell r="B3992" t="str">
            <v>X202</v>
          </cell>
          <cell r="C3992" t="str">
            <v>N</v>
          </cell>
          <cell r="D3992">
            <v>2532835.4534059097</v>
          </cell>
          <cell r="E3992" t="str">
            <v>SKL_ROCZNA_WYK</v>
          </cell>
          <cell r="F3992" t="str">
            <v>PLAN</v>
          </cell>
          <cell r="G3992" t="str">
            <v>11</v>
          </cell>
          <cell r="H3992" t="str">
            <v>PKK</v>
          </cell>
          <cell r="I3992" t="str">
            <v>RAZEM</v>
          </cell>
        </row>
        <row r="3993">
          <cell r="A3993" t="str">
            <v>P prac + P na życie + P Plus grup</v>
          </cell>
          <cell r="B3993" t="str">
            <v>X202</v>
          </cell>
          <cell r="C3993" t="str">
            <v>N</v>
          </cell>
          <cell r="D3993">
            <v>15608941</v>
          </cell>
          <cell r="E3993" t="str">
            <v>SKL_ROCZNA_WYK</v>
          </cell>
          <cell r="F3993" t="str">
            <v>PLAN</v>
          </cell>
          <cell r="G3993" t="str">
            <v>11</v>
          </cell>
          <cell r="H3993" t="str">
            <v>PSA</v>
          </cell>
          <cell r="I3993" t="str">
            <v>RAZEM</v>
          </cell>
        </row>
        <row r="3994">
          <cell r="A3994" t="str">
            <v>P prac + P na życie + P Plus grup</v>
          </cell>
          <cell r="B3994" t="str">
            <v>X202</v>
          </cell>
          <cell r="C3994" t="str">
            <v>N</v>
          </cell>
          <cell r="D3994">
            <v>2740740.6161014885</v>
          </cell>
          <cell r="E3994" t="str">
            <v>SKL_ROCZNA_WYK</v>
          </cell>
          <cell r="F3994" t="str">
            <v>PLAN</v>
          </cell>
          <cell r="G3994" t="str">
            <v>12</v>
          </cell>
          <cell r="H3994" t="str">
            <v>PKK</v>
          </cell>
          <cell r="I3994" t="str">
            <v>RAZEM</v>
          </cell>
        </row>
        <row r="3995">
          <cell r="A3995" t="str">
            <v>P prac + P na życie + P Plus grup</v>
          </cell>
          <cell r="B3995" t="str">
            <v>X202</v>
          </cell>
          <cell r="C3995" t="str">
            <v>N</v>
          </cell>
          <cell r="D3995">
            <v>16852896</v>
          </cell>
          <cell r="E3995" t="str">
            <v>SKL_ROCZNA_WYK</v>
          </cell>
          <cell r="F3995" t="str">
            <v>PLAN</v>
          </cell>
          <cell r="G3995" t="str">
            <v>12</v>
          </cell>
          <cell r="H3995" t="str">
            <v>PSA</v>
          </cell>
          <cell r="I3995" t="str">
            <v>RAZEM</v>
          </cell>
        </row>
        <row r="3996">
          <cell r="A3996" t="str">
            <v>P prac + P na życie + P Plus grup</v>
          </cell>
          <cell r="B3996" t="str">
            <v>X202</v>
          </cell>
          <cell r="C3996" t="str">
            <v>N</v>
          </cell>
          <cell r="D3996">
            <v>12257332.412193798</v>
          </cell>
          <cell r="E3996" t="str">
            <v>SKL_ROCZNA_WYK</v>
          </cell>
          <cell r="F3996" t="str">
            <v>PROGNOZA</v>
          </cell>
          <cell r="G3996" t="str">
            <v>10</v>
          </cell>
          <cell r="H3996" t="str">
            <v>PKK</v>
          </cell>
          <cell r="I3996" t="str">
            <v>RAZEM</v>
          </cell>
        </row>
        <row r="3997">
          <cell r="A3997" t="str">
            <v>P prac + P na życie + P Plus grup</v>
          </cell>
          <cell r="B3997" t="str">
            <v>X202</v>
          </cell>
          <cell r="C3997" t="str">
            <v>N</v>
          </cell>
          <cell r="D3997">
            <v>19805080.65761836</v>
          </cell>
          <cell r="E3997" t="str">
            <v>SKL_ROCZNA_WYK</v>
          </cell>
          <cell r="F3997" t="str">
            <v>PROGNOZA</v>
          </cell>
          <cell r="G3997" t="str">
            <v>10</v>
          </cell>
          <cell r="H3997" t="str">
            <v>PSA</v>
          </cell>
          <cell r="I3997" t="str">
            <v>RAZEM</v>
          </cell>
        </row>
        <row r="3998">
          <cell r="A3998" t="str">
            <v>P prac + P na życie + P Plus grup</v>
          </cell>
          <cell r="B3998" t="str">
            <v>X202</v>
          </cell>
          <cell r="C3998" t="str">
            <v>N</v>
          </cell>
          <cell r="D3998">
            <v>12436916.931879062</v>
          </cell>
          <cell r="E3998" t="str">
            <v>SKL_ROCZNA_WYK</v>
          </cell>
          <cell r="F3998" t="str">
            <v>PROGNOZA</v>
          </cell>
          <cell r="G3998" t="str">
            <v>11</v>
          </cell>
          <cell r="H3998" t="str">
            <v>PKK</v>
          </cell>
          <cell r="I3998" t="str">
            <v>RAZEM</v>
          </cell>
        </row>
        <row r="3999">
          <cell r="A3999" t="str">
            <v>P prac + P na życie + P Plus grup</v>
          </cell>
          <cell r="B3999" t="str">
            <v>X202</v>
          </cell>
          <cell r="C3999" t="str">
            <v>N</v>
          </cell>
          <cell r="D3999">
            <v>20682352.580067538</v>
          </cell>
          <cell r="E3999" t="str">
            <v>SKL_ROCZNA_WYK</v>
          </cell>
          <cell r="F3999" t="str">
            <v>PROGNOZA</v>
          </cell>
          <cell r="G3999" t="str">
            <v>11</v>
          </cell>
          <cell r="H3999" t="str">
            <v>PSA</v>
          </cell>
          <cell r="I3999" t="str">
            <v>RAZEM</v>
          </cell>
        </row>
        <row r="4000">
          <cell r="A4000" t="str">
            <v>P prac + P na życie + P Plus grup</v>
          </cell>
          <cell r="B4000" t="str">
            <v>X202</v>
          </cell>
          <cell r="C4000" t="str">
            <v>N</v>
          </cell>
          <cell r="D4000">
            <v>12548426.91882502</v>
          </cell>
          <cell r="E4000" t="str">
            <v>SKL_ROCZNA_WYK</v>
          </cell>
          <cell r="F4000" t="str">
            <v>PROGNOZA</v>
          </cell>
          <cell r="G4000" t="str">
            <v>12</v>
          </cell>
          <cell r="H4000" t="str">
            <v>PKK</v>
          </cell>
          <cell r="I4000" t="str">
            <v>RAZEM</v>
          </cell>
        </row>
        <row r="4001">
          <cell r="A4001" t="str">
            <v>P prac + P na życie + P Plus grup</v>
          </cell>
          <cell r="B4001" t="str">
            <v>X202</v>
          </cell>
          <cell r="C4001" t="str">
            <v>N</v>
          </cell>
          <cell r="D4001">
            <v>20885128.104392517</v>
          </cell>
          <cell r="E4001" t="str">
            <v>SKL_ROCZNA_WYK</v>
          </cell>
          <cell r="F4001" t="str">
            <v>PROGNOZA</v>
          </cell>
          <cell r="G4001" t="str">
            <v>12</v>
          </cell>
          <cell r="H4001" t="str">
            <v>PSA</v>
          </cell>
          <cell r="I4001" t="str">
            <v>RAZEM</v>
          </cell>
        </row>
        <row r="4002">
          <cell r="A4002" t="str">
            <v>P prac + P na życie + P Plus grup</v>
          </cell>
          <cell r="B4002" t="str">
            <v>X202</v>
          </cell>
          <cell r="D4002">
            <v>6970251.600000003</v>
          </cell>
          <cell r="E4002" t="str">
            <v>SKL_ROCZNA_WYK</v>
          </cell>
          <cell r="F4002" t="str">
            <v>WYK_POP</v>
          </cell>
          <cell r="G4002" t="str">
            <v>03</v>
          </cell>
          <cell r="H4002" t="str">
            <v>PKK</v>
          </cell>
          <cell r="I4002" t="str">
            <v>RAZEM</v>
          </cell>
        </row>
        <row r="4003">
          <cell r="A4003" t="str">
            <v>P prac + P na życie + P Plus grup</v>
          </cell>
          <cell r="B4003" t="str">
            <v>X202</v>
          </cell>
          <cell r="D4003">
            <v>7633587.359999999</v>
          </cell>
          <cell r="E4003" t="str">
            <v>SKL_ROCZNA_WYK</v>
          </cell>
          <cell r="F4003" t="str">
            <v>WYK_POP</v>
          </cell>
          <cell r="G4003" t="str">
            <v>03</v>
          </cell>
          <cell r="H4003" t="str">
            <v>PSA</v>
          </cell>
          <cell r="I4003" t="str">
            <v>RAZEM</v>
          </cell>
        </row>
        <row r="4004">
          <cell r="A4004" t="str">
            <v>P prac + P na życie + P Plus grup</v>
          </cell>
          <cell r="B4004" t="str">
            <v>X202</v>
          </cell>
          <cell r="C4004" t="str">
            <v>N</v>
          </cell>
          <cell r="D4004">
            <v>6618716.880000004</v>
          </cell>
          <cell r="E4004" t="str">
            <v>SKL_ROCZNA_WYK</v>
          </cell>
          <cell r="F4004" t="str">
            <v>WYK_POP</v>
          </cell>
          <cell r="G4004" t="str">
            <v>03</v>
          </cell>
          <cell r="H4004" t="str">
            <v>PKK</v>
          </cell>
          <cell r="I4004" t="str">
            <v>RAZEM</v>
          </cell>
        </row>
        <row r="4005">
          <cell r="A4005" t="str">
            <v>P prac + P na życie + P Plus grup</v>
          </cell>
          <cell r="B4005" t="str">
            <v>X202</v>
          </cell>
          <cell r="C4005" t="str">
            <v>N</v>
          </cell>
          <cell r="D4005">
            <v>7985122.079999999</v>
          </cell>
          <cell r="E4005" t="str">
            <v>SKL_ROCZNA_WYK</v>
          </cell>
          <cell r="F4005" t="str">
            <v>WYK_POP</v>
          </cell>
          <cell r="G4005" t="str">
            <v>03</v>
          </cell>
          <cell r="H4005" t="str">
            <v>PSA</v>
          </cell>
          <cell r="I4005" t="str">
            <v>RAZEM</v>
          </cell>
        </row>
        <row r="4006">
          <cell r="A4006" t="str">
            <v>P prac + P na życie + P Plus grup</v>
          </cell>
          <cell r="B4006" t="str">
            <v>X202</v>
          </cell>
          <cell r="D4006">
            <v>8834875.44</v>
          </cell>
          <cell r="E4006" t="str">
            <v>SKL_ROCZNA_WYK</v>
          </cell>
          <cell r="F4006" t="str">
            <v>WYK_POP</v>
          </cell>
          <cell r="G4006" t="str">
            <v>04</v>
          </cell>
          <cell r="H4006" t="str">
            <v>PKK</v>
          </cell>
          <cell r="I4006" t="str">
            <v>RAZEM</v>
          </cell>
        </row>
        <row r="4007">
          <cell r="A4007" t="str">
            <v>P prac + P na życie + P Plus grup</v>
          </cell>
          <cell r="B4007" t="str">
            <v>X202</v>
          </cell>
          <cell r="D4007">
            <v>10685538.360000001</v>
          </cell>
          <cell r="E4007" t="str">
            <v>SKL_ROCZNA_WYK</v>
          </cell>
          <cell r="F4007" t="str">
            <v>WYK_POP</v>
          </cell>
          <cell r="G4007" t="str">
            <v>04</v>
          </cell>
          <cell r="H4007" t="str">
            <v>PSA</v>
          </cell>
          <cell r="I4007" t="str">
            <v>RAZEM</v>
          </cell>
        </row>
        <row r="4008">
          <cell r="A4008" t="str">
            <v>P prac + P na życie + P Plus grup</v>
          </cell>
          <cell r="B4008" t="str">
            <v>X202</v>
          </cell>
          <cell r="C4008" t="str">
            <v>N</v>
          </cell>
          <cell r="D4008">
            <v>8094257.5200000005</v>
          </cell>
          <cell r="E4008" t="str">
            <v>SKL_ROCZNA_WYK</v>
          </cell>
          <cell r="F4008" t="str">
            <v>WYK_POP</v>
          </cell>
          <cell r="G4008" t="str">
            <v>04</v>
          </cell>
          <cell r="H4008" t="str">
            <v>PKK</v>
          </cell>
          <cell r="I4008" t="str">
            <v>RAZEM</v>
          </cell>
        </row>
        <row r="4009">
          <cell r="A4009" t="str">
            <v>P prac + P na życie + P Plus grup</v>
          </cell>
          <cell r="B4009" t="str">
            <v>X202</v>
          </cell>
          <cell r="C4009" t="str">
            <v>N</v>
          </cell>
          <cell r="D4009">
            <v>11426156.28</v>
          </cell>
          <cell r="E4009" t="str">
            <v>SKL_ROCZNA_WYK</v>
          </cell>
          <cell r="F4009" t="str">
            <v>WYK_POP</v>
          </cell>
          <cell r="G4009" t="str">
            <v>04</v>
          </cell>
          <cell r="H4009" t="str">
            <v>PSA</v>
          </cell>
          <cell r="I4009" t="str">
            <v>RAZEM</v>
          </cell>
        </row>
        <row r="4010">
          <cell r="A4010" t="str">
            <v>P prac + P na życie + P Plus grup</v>
          </cell>
          <cell r="B4010" t="str">
            <v>X202</v>
          </cell>
          <cell r="D4010">
            <v>9948079.559999997</v>
          </cell>
          <cell r="E4010" t="str">
            <v>SKL_ROCZNA_WYK</v>
          </cell>
          <cell r="F4010" t="str">
            <v>WYK_POP</v>
          </cell>
          <cell r="G4010" t="str">
            <v>05</v>
          </cell>
          <cell r="H4010" t="str">
            <v>PKK</v>
          </cell>
          <cell r="I4010" t="str">
            <v>RAZEM</v>
          </cell>
        </row>
        <row r="4011">
          <cell r="A4011" t="str">
            <v>P prac + P na życie + P Plus grup</v>
          </cell>
          <cell r="B4011" t="str">
            <v>X202</v>
          </cell>
          <cell r="D4011">
            <v>12407905.56</v>
          </cell>
          <cell r="E4011" t="str">
            <v>SKL_ROCZNA_WYK</v>
          </cell>
          <cell r="F4011" t="str">
            <v>WYK_POP</v>
          </cell>
          <cell r="G4011" t="str">
            <v>05</v>
          </cell>
          <cell r="H4011" t="str">
            <v>PSA</v>
          </cell>
          <cell r="I4011" t="str">
            <v>RAZEM</v>
          </cell>
        </row>
        <row r="4012">
          <cell r="A4012" t="str">
            <v>P prac + P na życie + P Plus grup</v>
          </cell>
          <cell r="B4012" t="str">
            <v>X202</v>
          </cell>
          <cell r="C4012" t="str">
            <v>N</v>
          </cell>
          <cell r="D4012">
            <v>8633139.839999994</v>
          </cell>
          <cell r="E4012" t="str">
            <v>SKL_ROCZNA_WYK</v>
          </cell>
          <cell r="F4012" t="str">
            <v>WYK_POP</v>
          </cell>
          <cell r="G4012" t="str">
            <v>05</v>
          </cell>
          <cell r="H4012" t="str">
            <v>PKK</v>
          </cell>
          <cell r="I4012" t="str">
            <v>RAZEM</v>
          </cell>
        </row>
        <row r="4013">
          <cell r="A4013" t="str">
            <v>P prac + P na życie + P Plus grup</v>
          </cell>
          <cell r="B4013" t="str">
            <v>X202</v>
          </cell>
          <cell r="C4013" t="str">
            <v>N</v>
          </cell>
          <cell r="D4013">
            <v>13722845.280000001</v>
          </cell>
          <cell r="E4013" t="str">
            <v>SKL_ROCZNA_WYK</v>
          </cell>
          <cell r="F4013" t="str">
            <v>WYK_POP</v>
          </cell>
          <cell r="G4013" t="str">
            <v>05</v>
          </cell>
          <cell r="H4013" t="str">
            <v>PSA</v>
          </cell>
          <cell r="I4013" t="str">
            <v>RAZEM</v>
          </cell>
        </row>
        <row r="4014">
          <cell r="A4014" t="str">
            <v>P prac + P na życie + P Plus grup</v>
          </cell>
          <cell r="B4014" t="str">
            <v>X202</v>
          </cell>
          <cell r="D4014">
            <v>11278765.079999996</v>
          </cell>
          <cell r="E4014" t="str">
            <v>SKL_ROCZNA_WYK</v>
          </cell>
          <cell r="F4014" t="str">
            <v>WYK_POP</v>
          </cell>
          <cell r="G4014" t="str">
            <v>06</v>
          </cell>
          <cell r="H4014" t="str">
            <v>PKK</v>
          </cell>
          <cell r="I4014" t="str">
            <v>RAZEM</v>
          </cell>
        </row>
        <row r="4015">
          <cell r="A4015" t="str">
            <v>P prac + P na życie + P Plus grup</v>
          </cell>
          <cell r="B4015" t="str">
            <v>X202</v>
          </cell>
          <cell r="D4015">
            <v>14790521.880000003</v>
          </cell>
          <cell r="E4015" t="str">
            <v>SKL_ROCZNA_WYK</v>
          </cell>
          <cell r="F4015" t="str">
            <v>WYK_POP</v>
          </cell>
          <cell r="G4015" t="str">
            <v>06</v>
          </cell>
          <cell r="H4015" t="str">
            <v>PSA</v>
          </cell>
          <cell r="I4015" t="str">
            <v>RAZEM</v>
          </cell>
        </row>
        <row r="4016">
          <cell r="A4016" t="str">
            <v>P prac + P na życie + P Plus grup</v>
          </cell>
          <cell r="B4016" t="str">
            <v>X202</v>
          </cell>
          <cell r="C4016" t="str">
            <v>N</v>
          </cell>
          <cell r="D4016">
            <v>9633248.879999993</v>
          </cell>
          <cell r="E4016" t="str">
            <v>SKL_ROCZNA_WYK</v>
          </cell>
          <cell r="F4016" t="str">
            <v>WYK_POP</v>
          </cell>
          <cell r="G4016" t="str">
            <v>06</v>
          </cell>
          <cell r="H4016" t="str">
            <v>PKK</v>
          </cell>
          <cell r="I4016" t="str">
            <v>RAZEM</v>
          </cell>
        </row>
        <row r="4017">
          <cell r="A4017" t="str">
            <v>P prac + P na życie + P Plus grup</v>
          </cell>
          <cell r="B4017" t="str">
            <v>X202</v>
          </cell>
          <cell r="C4017" t="str">
            <v>N</v>
          </cell>
          <cell r="D4017">
            <v>16436038.080000004</v>
          </cell>
          <cell r="E4017" t="str">
            <v>SKL_ROCZNA_WYK</v>
          </cell>
          <cell r="F4017" t="str">
            <v>WYK_POP</v>
          </cell>
          <cell r="G4017" t="str">
            <v>06</v>
          </cell>
          <cell r="H4017" t="str">
            <v>PSA</v>
          </cell>
          <cell r="I4017" t="str">
            <v>RAZEM</v>
          </cell>
        </row>
        <row r="4018">
          <cell r="A4018" t="str">
            <v>P prac + P na życie + P Plus grup</v>
          </cell>
          <cell r="B4018" t="str">
            <v>X202</v>
          </cell>
          <cell r="D4018">
            <v>12303511.559999999</v>
          </cell>
          <cell r="E4018" t="str">
            <v>SKL_ROCZNA_WYK</v>
          </cell>
          <cell r="F4018" t="str">
            <v>WYK_POP</v>
          </cell>
          <cell r="G4018" t="str">
            <v>07</v>
          </cell>
          <cell r="H4018" t="str">
            <v>PKK</v>
          </cell>
          <cell r="I4018" t="str">
            <v>RAZEM</v>
          </cell>
        </row>
        <row r="4019">
          <cell r="A4019" t="str">
            <v>P prac + P na życie + P Plus grup</v>
          </cell>
          <cell r="B4019" t="str">
            <v>X202</v>
          </cell>
          <cell r="D4019">
            <v>16885212.240000002</v>
          </cell>
          <cell r="E4019" t="str">
            <v>SKL_ROCZNA_WYK</v>
          </cell>
          <cell r="F4019" t="str">
            <v>WYK_POP</v>
          </cell>
          <cell r="G4019" t="str">
            <v>07</v>
          </cell>
          <cell r="H4019" t="str">
            <v>PSA</v>
          </cell>
          <cell r="I4019" t="str">
            <v>RAZEM</v>
          </cell>
        </row>
        <row r="4020">
          <cell r="A4020" t="str">
            <v>P prac + P na życie + P Plus grup</v>
          </cell>
          <cell r="B4020" t="str">
            <v>X202</v>
          </cell>
          <cell r="C4020" t="str">
            <v>N</v>
          </cell>
          <cell r="D4020">
            <v>10415923.560000006</v>
          </cell>
          <cell r="E4020" t="str">
            <v>SKL_ROCZNA_WYK</v>
          </cell>
          <cell r="F4020" t="str">
            <v>WYK_POP</v>
          </cell>
          <cell r="G4020" t="str">
            <v>07</v>
          </cell>
          <cell r="H4020" t="str">
            <v>PKK</v>
          </cell>
          <cell r="I4020" t="str">
            <v>RAZEM</v>
          </cell>
        </row>
        <row r="4021">
          <cell r="A4021" t="str">
            <v>P prac + P na życie + P Plus grup</v>
          </cell>
          <cell r="B4021" t="str">
            <v>X202</v>
          </cell>
          <cell r="C4021" t="str">
            <v>N</v>
          </cell>
          <cell r="D4021">
            <v>18772800.240000006</v>
          </cell>
          <cell r="E4021" t="str">
            <v>SKL_ROCZNA_WYK</v>
          </cell>
          <cell r="F4021" t="str">
            <v>WYK_POP</v>
          </cell>
          <cell r="G4021" t="str">
            <v>07</v>
          </cell>
          <cell r="H4021" t="str">
            <v>PSA</v>
          </cell>
          <cell r="I4021" t="str">
            <v>RAZEM</v>
          </cell>
        </row>
        <row r="4022">
          <cell r="A4022" t="str">
            <v>P prac + P na życie + P Plus grup</v>
          </cell>
          <cell r="B4022" t="str">
            <v>X202</v>
          </cell>
          <cell r="D4022">
            <v>12940707.959999999</v>
          </cell>
          <cell r="E4022" t="str">
            <v>SKL_ROCZNA_WYK</v>
          </cell>
          <cell r="F4022" t="str">
            <v>WYK_POP</v>
          </cell>
          <cell r="G4022" t="str">
            <v>08</v>
          </cell>
          <cell r="H4022" t="str">
            <v>PKK</v>
          </cell>
          <cell r="I4022" t="str">
            <v>RAZEM</v>
          </cell>
        </row>
        <row r="4023">
          <cell r="A4023" t="str">
            <v>P prac + P na życie + P Plus grup</v>
          </cell>
          <cell r="B4023" t="str">
            <v>X202</v>
          </cell>
          <cell r="D4023">
            <v>17573432.160000004</v>
          </cell>
          <cell r="E4023" t="str">
            <v>SKL_ROCZNA_WYK</v>
          </cell>
          <cell r="F4023" t="str">
            <v>WYK_POP</v>
          </cell>
          <cell r="G4023" t="str">
            <v>08</v>
          </cell>
          <cell r="H4023" t="str">
            <v>PSA</v>
          </cell>
          <cell r="I4023" t="str">
            <v>RAZEM</v>
          </cell>
        </row>
        <row r="4024">
          <cell r="A4024" t="str">
            <v>P prac + P na życie + P Plus grup</v>
          </cell>
          <cell r="B4024" t="str">
            <v>X202</v>
          </cell>
          <cell r="C4024" t="str">
            <v>N</v>
          </cell>
          <cell r="D4024">
            <v>11136560.759999998</v>
          </cell>
          <cell r="E4024" t="str">
            <v>SKL_ROCZNA_WYK</v>
          </cell>
          <cell r="F4024" t="str">
            <v>WYK_POP</v>
          </cell>
          <cell r="G4024" t="str">
            <v>08</v>
          </cell>
          <cell r="H4024" t="str">
            <v>PKK</v>
          </cell>
          <cell r="I4024" t="str">
            <v>RAZEM</v>
          </cell>
        </row>
        <row r="4025">
          <cell r="A4025" t="str">
            <v>P prac + P na życie + P Plus grup</v>
          </cell>
          <cell r="B4025" t="str">
            <v>X202</v>
          </cell>
          <cell r="C4025" t="str">
            <v>N</v>
          </cell>
          <cell r="D4025">
            <v>19377579.359999996</v>
          </cell>
          <cell r="E4025" t="str">
            <v>SKL_ROCZNA_WYK</v>
          </cell>
          <cell r="F4025" t="str">
            <v>WYK_POP</v>
          </cell>
          <cell r="G4025" t="str">
            <v>08</v>
          </cell>
          <cell r="H4025" t="str">
            <v>PSA</v>
          </cell>
          <cell r="I4025" t="str">
            <v>RAZEM</v>
          </cell>
        </row>
        <row r="4026">
          <cell r="A4026" t="str">
            <v>P prac + P na życie + P Plus grup</v>
          </cell>
          <cell r="B4026" t="str">
            <v>X202</v>
          </cell>
          <cell r="D4026">
            <v>14052023.039999997</v>
          </cell>
          <cell r="E4026" t="str">
            <v>SKL_ROCZNA_WYK</v>
          </cell>
          <cell r="F4026" t="str">
            <v>WYK_POP</v>
          </cell>
          <cell r="G4026" t="str">
            <v>09</v>
          </cell>
          <cell r="H4026" t="str">
            <v>PKK</v>
          </cell>
          <cell r="I4026" t="str">
            <v>RAZEM</v>
          </cell>
        </row>
        <row r="4027">
          <cell r="A4027" t="str">
            <v>P prac + P na życie + P Plus grup</v>
          </cell>
          <cell r="B4027" t="str">
            <v>X202</v>
          </cell>
          <cell r="D4027">
            <v>18081449.040000003</v>
          </cell>
          <cell r="E4027" t="str">
            <v>SKL_ROCZNA_WYK</v>
          </cell>
          <cell r="F4027" t="str">
            <v>WYK_POP</v>
          </cell>
          <cell r="G4027" t="str">
            <v>09</v>
          </cell>
          <cell r="H4027" t="str">
            <v>PSA</v>
          </cell>
          <cell r="I4027" t="str">
            <v>RAZEM</v>
          </cell>
        </row>
        <row r="4028">
          <cell r="A4028" t="str">
            <v>P prac + P na życie + P Plus grup</v>
          </cell>
          <cell r="B4028" t="str">
            <v>X202</v>
          </cell>
          <cell r="C4028" t="str">
            <v>N</v>
          </cell>
          <cell r="D4028">
            <v>12033599.639999993</v>
          </cell>
          <cell r="E4028" t="str">
            <v>SKL_ROCZNA_WYK</v>
          </cell>
          <cell r="F4028" t="str">
            <v>WYK_POP</v>
          </cell>
          <cell r="G4028" t="str">
            <v>09</v>
          </cell>
          <cell r="H4028" t="str">
            <v>PKK</v>
          </cell>
          <cell r="I4028" t="str">
            <v>RAZEM</v>
          </cell>
        </row>
        <row r="4029">
          <cell r="A4029" t="str">
            <v>P prac + P na życie + P Plus grup</v>
          </cell>
          <cell r="B4029" t="str">
            <v>X202</v>
          </cell>
          <cell r="C4029" t="str">
            <v>N</v>
          </cell>
          <cell r="D4029">
            <v>20099872.439999998</v>
          </cell>
          <cell r="E4029" t="str">
            <v>SKL_ROCZNA_WYK</v>
          </cell>
          <cell r="F4029" t="str">
            <v>WYK_POP</v>
          </cell>
          <cell r="G4029" t="str">
            <v>09</v>
          </cell>
          <cell r="H4029" t="str">
            <v>PSA</v>
          </cell>
          <cell r="I4029" t="str">
            <v>RAZEM</v>
          </cell>
        </row>
        <row r="4030">
          <cell r="A4030" t="str">
            <v>P prac + P na życie + P Plus grup</v>
          </cell>
          <cell r="B4030" t="str">
            <v>X207</v>
          </cell>
          <cell r="C4030" t="str">
            <v>N</v>
          </cell>
          <cell r="D4030">
            <v>6923</v>
          </cell>
          <cell r="E4030" t="str">
            <v>L_UBEZP</v>
          </cell>
          <cell r="F4030" t="str">
            <v>PLAN</v>
          </cell>
          <cell r="G4030" t="str">
            <v>01</v>
          </cell>
          <cell r="H4030" t="str">
            <v>PKK</v>
          </cell>
          <cell r="I4030" t="str">
            <v>RAZEM</v>
          </cell>
        </row>
        <row r="4031">
          <cell r="A4031" t="str">
            <v>P prac + P na życie + P Plus grup</v>
          </cell>
          <cell r="B4031" t="str">
            <v>X207</v>
          </cell>
          <cell r="C4031" t="str">
            <v>N</v>
          </cell>
          <cell r="D4031">
            <v>7811.25</v>
          </cell>
          <cell r="E4031" t="str">
            <v>L_UBEZP</v>
          </cell>
          <cell r="F4031" t="str">
            <v>PLAN</v>
          </cell>
          <cell r="G4031" t="str">
            <v>01</v>
          </cell>
          <cell r="H4031" t="str">
            <v>PSA</v>
          </cell>
          <cell r="I4031" t="str">
            <v>RAZEM</v>
          </cell>
        </row>
        <row r="4032">
          <cell r="A4032" t="str">
            <v>P prac + P na życie + P Plus grup</v>
          </cell>
          <cell r="B4032" t="str">
            <v>X207</v>
          </cell>
          <cell r="C4032" t="str">
            <v>N</v>
          </cell>
          <cell r="D4032">
            <v>14382</v>
          </cell>
          <cell r="E4032" t="str">
            <v>L_UBEZP</v>
          </cell>
          <cell r="F4032" t="str">
            <v>PLAN</v>
          </cell>
          <cell r="G4032" t="str">
            <v>02</v>
          </cell>
          <cell r="H4032" t="str">
            <v>PKK</v>
          </cell>
          <cell r="I4032" t="str">
            <v>RAZEM</v>
          </cell>
        </row>
        <row r="4033">
          <cell r="A4033" t="str">
            <v>P prac + P na życie + P Plus grup</v>
          </cell>
          <cell r="B4033" t="str">
            <v>X207</v>
          </cell>
          <cell r="C4033" t="str">
            <v>N</v>
          </cell>
          <cell r="D4033">
            <v>16463.166666666664</v>
          </cell>
          <cell r="E4033" t="str">
            <v>L_UBEZP</v>
          </cell>
          <cell r="F4033" t="str">
            <v>PLAN</v>
          </cell>
          <cell r="G4033" t="str">
            <v>02</v>
          </cell>
          <cell r="H4033" t="str">
            <v>PSA</v>
          </cell>
          <cell r="I4033" t="str">
            <v>RAZEM</v>
          </cell>
        </row>
        <row r="4034">
          <cell r="A4034" t="str">
            <v>P prac + P na życie + P Plus grup</v>
          </cell>
          <cell r="B4034" t="str">
            <v>X207</v>
          </cell>
          <cell r="C4034" t="str">
            <v>N</v>
          </cell>
          <cell r="D4034">
            <v>21778</v>
          </cell>
          <cell r="E4034" t="str">
            <v>L_UBEZP</v>
          </cell>
          <cell r="F4034" t="str">
            <v>PLAN</v>
          </cell>
          <cell r="G4034" t="str">
            <v>03</v>
          </cell>
          <cell r="H4034" t="str">
            <v>PKK</v>
          </cell>
          <cell r="I4034" t="str">
            <v>RAZEM</v>
          </cell>
        </row>
        <row r="4035">
          <cell r="A4035" t="str">
            <v>P prac + P na życie + P Plus grup</v>
          </cell>
          <cell r="B4035" t="str">
            <v>X207</v>
          </cell>
          <cell r="C4035" t="str">
            <v>N</v>
          </cell>
          <cell r="D4035">
            <v>26003.75</v>
          </cell>
          <cell r="E4035" t="str">
            <v>L_UBEZP</v>
          </cell>
          <cell r="F4035" t="str">
            <v>PLAN</v>
          </cell>
          <cell r="G4035" t="str">
            <v>03</v>
          </cell>
          <cell r="H4035" t="str">
            <v>PSA</v>
          </cell>
          <cell r="I4035" t="str">
            <v>RAZEM</v>
          </cell>
        </row>
        <row r="4036">
          <cell r="A4036" t="str">
            <v>P prac + P na życie + P Plus grup</v>
          </cell>
          <cell r="B4036" t="str">
            <v>X207</v>
          </cell>
          <cell r="C4036" t="str">
            <v>N</v>
          </cell>
          <cell r="D4036">
            <v>29680</v>
          </cell>
          <cell r="E4036" t="str">
            <v>L_UBEZP</v>
          </cell>
          <cell r="F4036" t="str">
            <v>PLAN</v>
          </cell>
          <cell r="G4036" t="str">
            <v>04</v>
          </cell>
          <cell r="H4036" t="str">
            <v>PKK</v>
          </cell>
          <cell r="I4036" t="str">
            <v>RAZEM</v>
          </cell>
        </row>
        <row r="4037">
          <cell r="A4037" t="str">
            <v>P prac + P na życie + P Plus grup</v>
          </cell>
          <cell r="B4037" t="str">
            <v>X207</v>
          </cell>
          <cell r="C4037" t="str">
            <v>N</v>
          </cell>
          <cell r="D4037">
            <v>36782.33333333333</v>
          </cell>
          <cell r="E4037" t="str">
            <v>L_UBEZP</v>
          </cell>
          <cell r="F4037" t="str">
            <v>PLAN</v>
          </cell>
          <cell r="G4037" t="str">
            <v>04</v>
          </cell>
          <cell r="H4037" t="str">
            <v>PSA</v>
          </cell>
          <cell r="I4037" t="str">
            <v>RAZEM</v>
          </cell>
        </row>
        <row r="4038">
          <cell r="A4038" t="str">
            <v>P prac + P na życie + P Plus grup</v>
          </cell>
          <cell r="B4038" t="str">
            <v>X207</v>
          </cell>
          <cell r="C4038" t="str">
            <v>N</v>
          </cell>
          <cell r="D4038">
            <v>37264</v>
          </cell>
          <cell r="E4038" t="str">
            <v>L_UBEZP</v>
          </cell>
          <cell r="F4038" t="str">
            <v>PLAN</v>
          </cell>
          <cell r="G4038" t="str">
            <v>05</v>
          </cell>
          <cell r="H4038" t="str">
            <v>PKK</v>
          </cell>
          <cell r="I4038" t="str">
            <v>RAZEM</v>
          </cell>
        </row>
        <row r="4039">
          <cell r="A4039" t="str">
            <v>P prac + P na życie + P Plus grup</v>
          </cell>
          <cell r="B4039" t="str">
            <v>X207</v>
          </cell>
          <cell r="C4039" t="str">
            <v>N</v>
          </cell>
          <cell r="D4039">
            <v>47810.916666666664</v>
          </cell>
          <cell r="E4039" t="str">
            <v>L_UBEZP</v>
          </cell>
          <cell r="F4039" t="str">
            <v>PLAN</v>
          </cell>
          <cell r="G4039" t="str">
            <v>05</v>
          </cell>
          <cell r="H4039" t="str">
            <v>PSA</v>
          </cell>
          <cell r="I4039" t="str">
            <v>RAZEM</v>
          </cell>
        </row>
        <row r="4040">
          <cell r="A4040" t="str">
            <v>P prac + P na życie + P Plus grup</v>
          </cell>
          <cell r="B4040" t="str">
            <v>X207</v>
          </cell>
          <cell r="C4040" t="str">
            <v>N</v>
          </cell>
          <cell r="D4040">
            <v>45414</v>
          </cell>
          <cell r="E4040" t="str">
            <v>L_UBEZP</v>
          </cell>
          <cell r="F4040" t="str">
            <v>PLAN</v>
          </cell>
          <cell r="G4040" t="str">
            <v>06</v>
          </cell>
          <cell r="H4040" t="str">
            <v>PKK</v>
          </cell>
          <cell r="I4040" t="str">
            <v>RAZEM</v>
          </cell>
        </row>
        <row r="4041">
          <cell r="A4041" t="str">
            <v>P prac + P na życie + P Plus grup</v>
          </cell>
          <cell r="B4041" t="str">
            <v>X207</v>
          </cell>
          <cell r="C4041" t="str">
            <v>N</v>
          </cell>
          <cell r="D4041">
            <v>58429.5</v>
          </cell>
          <cell r="E4041" t="str">
            <v>L_UBEZP</v>
          </cell>
          <cell r="F4041" t="str">
            <v>PLAN</v>
          </cell>
          <cell r="G4041" t="str">
            <v>06</v>
          </cell>
          <cell r="H4041" t="str">
            <v>PSA</v>
          </cell>
          <cell r="I4041" t="str">
            <v>RAZEM</v>
          </cell>
        </row>
        <row r="4042">
          <cell r="A4042" t="str">
            <v>P prac + P na życie + P Plus grup</v>
          </cell>
          <cell r="B4042" t="str">
            <v>X207</v>
          </cell>
          <cell r="C4042" t="str">
            <v>N</v>
          </cell>
          <cell r="D4042">
            <v>53220</v>
          </cell>
          <cell r="E4042" t="str">
            <v>L_UBEZP</v>
          </cell>
          <cell r="F4042" t="str">
            <v>PLAN</v>
          </cell>
          <cell r="G4042" t="str">
            <v>07</v>
          </cell>
          <cell r="H4042" t="str">
            <v>PKK</v>
          </cell>
          <cell r="I4042" t="str">
            <v>RAZEM</v>
          </cell>
        </row>
        <row r="4043">
          <cell r="A4043" t="str">
            <v>P prac + P na życie + P Plus grup</v>
          </cell>
          <cell r="B4043" t="str">
            <v>X207</v>
          </cell>
          <cell r="C4043" t="str">
            <v>N</v>
          </cell>
          <cell r="D4043">
            <v>68361.08333333333</v>
          </cell>
          <cell r="E4043" t="str">
            <v>L_UBEZP</v>
          </cell>
          <cell r="F4043" t="str">
            <v>PLAN</v>
          </cell>
          <cell r="G4043" t="str">
            <v>07</v>
          </cell>
          <cell r="H4043" t="str">
            <v>PSA</v>
          </cell>
          <cell r="I4043" t="str">
            <v>RAZEM</v>
          </cell>
        </row>
        <row r="4044">
          <cell r="A4044" t="str">
            <v>P prac + P na życie + P Plus grup</v>
          </cell>
          <cell r="B4044" t="str">
            <v>X207</v>
          </cell>
          <cell r="C4044" t="str">
            <v>N</v>
          </cell>
          <cell r="D4044">
            <v>60338</v>
          </cell>
          <cell r="E4044" t="str">
            <v>L_UBEZP</v>
          </cell>
          <cell r="F4044" t="str">
            <v>PLAN</v>
          </cell>
          <cell r="G4044" t="str">
            <v>08</v>
          </cell>
          <cell r="H4044" t="str">
            <v>PKK</v>
          </cell>
          <cell r="I4044" t="str">
            <v>RAZEM</v>
          </cell>
        </row>
        <row r="4045">
          <cell r="A4045" t="str">
            <v>P prac + P na życie + P Plus grup</v>
          </cell>
          <cell r="B4045" t="str">
            <v>X207</v>
          </cell>
          <cell r="C4045" t="str">
            <v>N</v>
          </cell>
          <cell r="D4045">
            <v>78276.66666666666</v>
          </cell>
          <cell r="E4045" t="str">
            <v>L_UBEZP</v>
          </cell>
          <cell r="F4045" t="str">
            <v>PLAN</v>
          </cell>
          <cell r="G4045" t="str">
            <v>08</v>
          </cell>
          <cell r="H4045" t="str">
            <v>PSA</v>
          </cell>
          <cell r="I4045" t="str">
            <v>RAZEM</v>
          </cell>
        </row>
        <row r="4046">
          <cell r="A4046" t="str">
            <v>P prac + P na życie + P Plus grup</v>
          </cell>
          <cell r="B4046" t="str">
            <v>X207</v>
          </cell>
          <cell r="C4046" t="str">
            <v>N</v>
          </cell>
          <cell r="D4046">
            <v>69613</v>
          </cell>
          <cell r="E4046" t="str">
            <v>L_UBEZP</v>
          </cell>
          <cell r="F4046" t="str">
            <v>PLAN</v>
          </cell>
          <cell r="G4046" t="str">
            <v>09</v>
          </cell>
          <cell r="H4046" t="str">
            <v>PKK</v>
          </cell>
          <cell r="I4046" t="str">
            <v>RAZEM</v>
          </cell>
        </row>
        <row r="4047">
          <cell r="A4047" t="str">
            <v>P prac + P na życie + P Plus grup</v>
          </cell>
          <cell r="B4047" t="str">
            <v>X207</v>
          </cell>
          <cell r="C4047" t="str">
            <v>N</v>
          </cell>
          <cell r="D4047">
            <v>89276.25</v>
          </cell>
          <cell r="E4047" t="str">
            <v>L_UBEZP</v>
          </cell>
          <cell r="F4047" t="str">
            <v>PLAN</v>
          </cell>
          <cell r="G4047" t="str">
            <v>09</v>
          </cell>
          <cell r="H4047" t="str">
            <v>PSA</v>
          </cell>
          <cell r="I4047" t="str">
            <v>RAZEM</v>
          </cell>
        </row>
        <row r="4048">
          <cell r="A4048" t="str">
            <v>P prac + P na życie + P Plus grup</v>
          </cell>
          <cell r="B4048" t="str">
            <v>X207</v>
          </cell>
          <cell r="C4048" t="str">
            <v>N</v>
          </cell>
          <cell r="D4048">
            <v>77787</v>
          </cell>
          <cell r="E4048" t="str">
            <v>L_UBEZP</v>
          </cell>
          <cell r="F4048" t="str">
            <v>PLAN</v>
          </cell>
          <cell r="G4048" t="str">
            <v>10</v>
          </cell>
          <cell r="H4048" t="str">
            <v>PKK</v>
          </cell>
          <cell r="I4048" t="str">
            <v>RAZEM</v>
          </cell>
        </row>
        <row r="4049">
          <cell r="A4049" t="str">
            <v>P prac + P na życie + P Plus grup</v>
          </cell>
          <cell r="B4049" t="str">
            <v>X207</v>
          </cell>
          <cell r="C4049" t="str">
            <v>N</v>
          </cell>
          <cell r="D4049">
            <v>100283.83333333333</v>
          </cell>
          <cell r="E4049" t="str">
            <v>L_UBEZP</v>
          </cell>
          <cell r="F4049" t="str">
            <v>PLAN</v>
          </cell>
          <cell r="G4049" t="str">
            <v>10</v>
          </cell>
          <cell r="H4049" t="str">
            <v>PSA</v>
          </cell>
          <cell r="I4049" t="str">
            <v>RAZEM</v>
          </cell>
        </row>
        <row r="4050">
          <cell r="A4050" t="str">
            <v>P prac + P na życie + P Plus grup</v>
          </cell>
          <cell r="B4050" t="str">
            <v>X207</v>
          </cell>
          <cell r="C4050" t="str">
            <v>N</v>
          </cell>
          <cell r="D4050">
            <v>86939</v>
          </cell>
          <cell r="E4050" t="str">
            <v>L_UBEZP</v>
          </cell>
          <cell r="F4050" t="str">
            <v>PLAN</v>
          </cell>
          <cell r="G4050" t="str">
            <v>11</v>
          </cell>
          <cell r="H4050" t="str">
            <v>PKK</v>
          </cell>
          <cell r="I4050" t="str">
            <v>RAZEM</v>
          </cell>
        </row>
        <row r="4051">
          <cell r="A4051" t="str">
            <v>P prac + P na życie + P Plus grup</v>
          </cell>
          <cell r="B4051" t="str">
            <v>X207</v>
          </cell>
          <cell r="C4051" t="str">
            <v>N</v>
          </cell>
          <cell r="D4051">
            <v>111320.41666666667</v>
          </cell>
          <cell r="E4051" t="str">
            <v>L_UBEZP</v>
          </cell>
          <cell r="F4051" t="str">
            <v>PLAN</v>
          </cell>
          <cell r="G4051" t="str">
            <v>11</v>
          </cell>
          <cell r="H4051" t="str">
            <v>PSA</v>
          </cell>
          <cell r="I4051" t="str">
            <v>RAZEM</v>
          </cell>
        </row>
        <row r="4052">
          <cell r="A4052" t="str">
            <v>P prac + P na życie + P Plus grup</v>
          </cell>
          <cell r="B4052" t="str">
            <v>X207</v>
          </cell>
          <cell r="C4052" t="str">
            <v>N</v>
          </cell>
          <cell r="D4052">
            <v>94966</v>
          </cell>
          <cell r="E4052" t="str">
            <v>L_UBEZP</v>
          </cell>
          <cell r="F4052" t="str">
            <v>PLAN</v>
          </cell>
          <cell r="G4052" t="str">
            <v>12</v>
          </cell>
          <cell r="H4052" t="str">
            <v>PKK</v>
          </cell>
          <cell r="I4052" t="str">
            <v>RAZEM</v>
          </cell>
        </row>
        <row r="4053">
          <cell r="A4053" t="str">
            <v>P prac + P na życie + P Plus grup</v>
          </cell>
          <cell r="B4053" t="str">
            <v>X207</v>
          </cell>
          <cell r="C4053" t="str">
            <v>N</v>
          </cell>
          <cell r="D4053">
            <v>121383</v>
          </cell>
          <cell r="E4053" t="str">
            <v>L_UBEZP</v>
          </cell>
          <cell r="F4053" t="str">
            <v>PLAN</v>
          </cell>
          <cell r="G4053" t="str">
            <v>12</v>
          </cell>
          <cell r="H4053" t="str">
            <v>PSA</v>
          </cell>
          <cell r="I4053" t="str">
            <v>RAZEM</v>
          </cell>
        </row>
        <row r="4054">
          <cell r="A4054" t="str">
            <v>P prac + P na życie + P Plus grup</v>
          </cell>
          <cell r="B4054" t="str">
            <v>X207</v>
          </cell>
          <cell r="C4054" t="str">
            <v>N</v>
          </cell>
          <cell r="D4054">
            <v>51392</v>
          </cell>
          <cell r="E4054" t="str">
            <v>L_UBEZP</v>
          </cell>
          <cell r="F4054" t="str">
            <v>PROGNOZA</v>
          </cell>
          <cell r="G4054" t="str">
            <v>10</v>
          </cell>
          <cell r="H4054" t="str">
            <v>PKK</v>
          </cell>
          <cell r="I4054" t="str">
            <v>RAZEM</v>
          </cell>
        </row>
        <row r="4055">
          <cell r="A4055" t="str">
            <v>P prac + P na życie + P Plus grup</v>
          </cell>
          <cell r="B4055" t="str">
            <v>X207</v>
          </cell>
          <cell r="C4055" t="str">
            <v>N</v>
          </cell>
          <cell r="D4055">
            <v>40409</v>
          </cell>
          <cell r="E4055" t="str">
            <v>L_UBEZP</v>
          </cell>
          <cell r="F4055" t="str">
            <v>PROGNOZA</v>
          </cell>
          <cell r="G4055" t="str">
            <v>10</v>
          </cell>
          <cell r="H4055" t="str">
            <v>PSA</v>
          </cell>
          <cell r="I4055" t="str">
            <v>RAZEM</v>
          </cell>
        </row>
        <row r="4056">
          <cell r="A4056" t="str">
            <v>P prac + P na życie + P Plus grup</v>
          </cell>
          <cell r="B4056" t="str">
            <v>X207</v>
          </cell>
          <cell r="C4056" t="str">
            <v>N</v>
          </cell>
          <cell r="D4056">
            <v>53406</v>
          </cell>
          <cell r="E4056" t="str">
            <v>L_UBEZP</v>
          </cell>
          <cell r="F4056" t="str">
            <v>PROGNOZA</v>
          </cell>
          <cell r="G4056" t="str">
            <v>11</v>
          </cell>
          <cell r="H4056" t="str">
            <v>PKK</v>
          </cell>
          <cell r="I4056" t="str">
            <v>RAZEM</v>
          </cell>
        </row>
        <row r="4057">
          <cell r="A4057" t="str">
            <v>P prac + P na życie + P Plus grup</v>
          </cell>
          <cell r="B4057" t="str">
            <v>X207</v>
          </cell>
          <cell r="C4057" t="str">
            <v>N</v>
          </cell>
          <cell r="D4057">
            <v>45821</v>
          </cell>
          <cell r="E4057" t="str">
            <v>L_UBEZP</v>
          </cell>
          <cell r="F4057" t="str">
            <v>PROGNOZA</v>
          </cell>
          <cell r="G4057" t="str">
            <v>11</v>
          </cell>
          <cell r="H4057" t="str">
            <v>PSA</v>
          </cell>
          <cell r="I4057" t="str">
            <v>RAZEM</v>
          </cell>
        </row>
        <row r="4058">
          <cell r="A4058" t="str">
            <v>P prac + P na życie + P Plus grup</v>
          </cell>
          <cell r="B4058" t="str">
            <v>X207</v>
          </cell>
          <cell r="C4058" t="str">
            <v>N</v>
          </cell>
          <cell r="D4058">
            <v>54761</v>
          </cell>
          <cell r="E4058" t="str">
            <v>L_UBEZP</v>
          </cell>
          <cell r="F4058" t="str">
            <v>PROGNOZA</v>
          </cell>
          <cell r="G4058" t="str">
            <v>12</v>
          </cell>
          <cell r="H4058" t="str">
            <v>PKK</v>
          </cell>
          <cell r="I4058" t="str">
            <v>RAZEM</v>
          </cell>
        </row>
        <row r="4059">
          <cell r="A4059" t="str">
            <v>P prac + P na życie + P Plus grup</v>
          </cell>
          <cell r="B4059" t="str">
            <v>X207</v>
          </cell>
          <cell r="C4059" t="str">
            <v>N</v>
          </cell>
          <cell r="D4059">
            <v>51275</v>
          </cell>
          <cell r="E4059" t="str">
            <v>L_UBEZP</v>
          </cell>
          <cell r="F4059" t="str">
            <v>PROGNOZA</v>
          </cell>
          <cell r="G4059" t="str">
            <v>12</v>
          </cell>
          <cell r="H4059" t="str">
            <v>PSA</v>
          </cell>
          <cell r="I4059" t="str">
            <v>RAZEM</v>
          </cell>
        </row>
        <row r="4060">
          <cell r="A4060" t="str">
            <v>P prac + P na życie + P Plus grup</v>
          </cell>
          <cell r="B4060" t="str">
            <v>X207</v>
          </cell>
          <cell r="D4060">
            <v>25214</v>
          </cell>
          <cell r="E4060" t="str">
            <v>L_UBEZP</v>
          </cell>
          <cell r="F4060" t="str">
            <v>WYK_POP</v>
          </cell>
          <cell r="G4060" t="str">
            <v>03</v>
          </cell>
          <cell r="H4060" t="str">
            <v>PKK</v>
          </cell>
          <cell r="I4060" t="str">
            <v>RAZEM</v>
          </cell>
        </row>
        <row r="4061">
          <cell r="A4061" t="str">
            <v>P prac + P na życie + P Plus grup</v>
          </cell>
          <cell r="B4061" t="str">
            <v>X207</v>
          </cell>
          <cell r="D4061">
            <v>5674</v>
          </cell>
          <cell r="E4061" t="str">
            <v>L_UBEZP</v>
          </cell>
          <cell r="F4061" t="str">
            <v>WYK_POP</v>
          </cell>
          <cell r="G4061" t="str">
            <v>03</v>
          </cell>
          <cell r="H4061" t="str">
            <v>PSA</v>
          </cell>
          <cell r="I4061" t="str">
            <v>RAZEM</v>
          </cell>
        </row>
        <row r="4062">
          <cell r="A4062" t="str">
            <v>P prac + P na życie + P Plus grup</v>
          </cell>
          <cell r="B4062" t="str">
            <v>X207</v>
          </cell>
          <cell r="C4062" t="str">
            <v>N</v>
          </cell>
          <cell r="D4062">
            <v>23839</v>
          </cell>
          <cell r="E4062" t="str">
            <v>L_UBEZP</v>
          </cell>
          <cell r="F4062" t="str">
            <v>WYK_POP</v>
          </cell>
          <cell r="G4062" t="str">
            <v>03</v>
          </cell>
          <cell r="H4062" t="str">
            <v>PKK</v>
          </cell>
          <cell r="I4062" t="str">
            <v>RAZEM</v>
          </cell>
        </row>
        <row r="4063">
          <cell r="A4063" t="str">
            <v>P prac + P na życie + P Plus grup</v>
          </cell>
          <cell r="B4063" t="str">
            <v>X207</v>
          </cell>
          <cell r="C4063" t="str">
            <v>N</v>
          </cell>
          <cell r="D4063">
            <v>7049</v>
          </cell>
          <cell r="E4063" t="str">
            <v>L_UBEZP</v>
          </cell>
          <cell r="F4063" t="str">
            <v>WYK_POP</v>
          </cell>
          <cell r="G4063" t="str">
            <v>03</v>
          </cell>
          <cell r="H4063" t="str">
            <v>PSA</v>
          </cell>
          <cell r="I4063" t="str">
            <v>RAZEM</v>
          </cell>
        </row>
        <row r="4064">
          <cell r="A4064" t="str">
            <v>P prac + P na życie + P Plus grup</v>
          </cell>
          <cell r="B4064" t="str">
            <v>X207</v>
          </cell>
          <cell r="D4064">
            <v>31271</v>
          </cell>
          <cell r="E4064" t="str">
            <v>L_UBEZP</v>
          </cell>
          <cell r="F4064" t="str">
            <v>WYK_POP</v>
          </cell>
          <cell r="G4064" t="str">
            <v>04</v>
          </cell>
          <cell r="H4064" t="str">
            <v>PKK</v>
          </cell>
          <cell r="I4064" t="str">
            <v>RAZEM</v>
          </cell>
        </row>
        <row r="4065">
          <cell r="A4065" t="str">
            <v>P prac + P na życie + P Plus grup</v>
          </cell>
          <cell r="B4065" t="str">
            <v>X207</v>
          </cell>
          <cell r="D4065">
            <v>9116</v>
          </cell>
          <cell r="E4065" t="str">
            <v>L_UBEZP</v>
          </cell>
          <cell r="F4065" t="str">
            <v>WYK_POP</v>
          </cell>
          <cell r="G4065" t="str">
            <v>04</v>
          </cell>
          <cell r="H4065" t="str">
            <v>PSA</v>
          </cell>
          <cell r="I4065" t="str">
            <v>RAZEM</v>
          </cell>
        </row>
        <row r="4066">
          <cell r="A4066" t="str">
            <v>P prac + P na życie + P Plus grup</v>
          </cell>
          <cell r="B4066" t="str">
            <v>X207</v>
          </cell>
          <cell r="C4066" t="str">
            <v>N</v>
          </cell>
          <cell r="D4066">
            <v>28617</v>
          </cell>
          <cell r="E4066" t="str">
            <v>L_UBEZP</v>
          </cell>
          <cell r="F4066" t="str">
            <v>WYK_POP</v>
          </cell>
          <cell r="G4066" t="str">
            <v>04</v>
          </cell>
          <cell r="H4066" t="str">
            <v>PKK</v>
          </cell>
          <cell r="I4066" t="str">
            <v>RAZEM</v>
          </cell>
        </row>
        <row r="4067">
          <cell r="A4067" t="str">
            <v>P prac + P na życie + P Plus grup</v>
          </cell>
          <cell r="B4067" t="str">
            <v>X207</v>
          </cell>
          <cell r="C4067" t="str">
            <v>N</v>
          </cell>
          <cell r="D4067">
            <v>11770</v>
          </cell>
          <cell r="E4067" t="str">
            <v>L_UBEZP</v>
          </cell>
          <cell r="F4067" t="str">
            <v>WYK_POP</v>
          </cell>
          <cell r="G4067" t="str">
            <v>04</v>
          </cell>
          <cell r="H4067" t="str">
            <v>PSA</v>
          </cell>
          <cell r="I4067" t="str">
            <v>RAZEM</v>
          </cell>
        </row>
        <row r="4068">
          <cell r="A4068" t="str">
            <v>P prac + P na życie + P Plus grup</v>
          </cell>
          <cell r="B4068" t="str">
            <v>X207</v>
          </cell>
          <cell r="D4068">
            <v>35436</v>
          </cell>
          <cell r="E4068" t="str">
            <v>L_UBEZP</v>
          </cell>
          <cell r="F4068" t="str">
            <v>WYK_POP</v>
          </cell>
          <cell r="G4068" t="str">
            <v>05</v>
          </cell>
          <cell r="H4068" t="str">
            <v>PKK</v>
          </cell>
          <cell r="I4068" t="str">
            <v>RAZEM</v>
          </cell>
        </row>
        <row r="4069">
          <cell r="A4069" t="str">
            <v>P prac + P na życie + P Plus grup</v>
          </cell>
          <cell r="B4069" t="str">
            <v>X207</v>
          </cell>
          <cell r="D4069">
            <v>11255</v>
          </cell>
          <cell r="E4069" t="str">
            <v>L_UBEZP</v>
          </cell>
          <cell r="F4069" t="str">
            <v>WYK_POP</v>
          </cell>
          <cell r="G4069" t="str">
            <v>05</v>
          </cell>
          <cell r="H4069" t="str">
            <v>PSA</v>
          </cell>
          <cell r="I4069" t="str">
            <v>RAZEM</v>
          </cell>
        </row>
        <row r="4070">
          <cell r="A4070" t="str">
            <v>P prac + P na życie + P Plus grup</v>
          </cell>
          <cell r="B4070" t="str">
            <v>X207</v>
          </cell>
          <cell r="C4070" t="str">
            <v>N</v>
          </cell>
          <cell r="D4070">
            <v>31258</v>
          </cell>
          <cell r="E4070" t="str">
            <v>L_UBEZP</v>
          </cell>
          <cell r="F4070" t="str">
            <v>WYK_POP</v>
          </cell>
          <cell r="G4070" t="str">
            <v>05</v>
          </cell>
          <cell r="H4070" t="str">
            <v>PKK</v>
          </cell>
          <cell r="I4070" t="str">
            <v>RAZEM</v>
          </cell>
        </row>
        <row r="4071">
          <cell r="A4071" t="str">
            <v>P prac + P na życie + P Plus grup</v>
          </cell>
          <cell r="B4071" t="str">
            <v>X207</v>
          </cell>
          <cell r="C4071" t="str">
            <v>N</v>
          </cell>
          <cell r="D4071">
            <v>15433</v>
          </cell>
          <cell r="E4071" t="str">
            <v>L_UBEZP</v>
          </cell>
          <cell r="F4071" t="str">
            <v>WYK_POP</v>
          </cell>
          <cell r="G4071" t="str">
            <v>05</v>
          </cell>
          <cell r="H4071" t="str">
            <v>PSA</v>
          </cell>
          <cell r="I4071" t="str">
            <v>RAZEM</v>
          </cell>
        </row>
        <row r="4072">
          <cell r="A4072" t="str">
            <v>P prac + P na życie + P Plus grup</v>
          </cell>
          <cell r="B4072" t="str">
            <v>X207</v>
          </cell>
          <cell r="D4072">
            <v>40110</v>
          </cell>
          <cell r="E4072" t="str">
            <v>L_UBEZP</v>
          </cell>
          <cell r="F4072" t="str">
            <v>WYK_POP</v>
          </cell>
          <cell r="G4072" t="str">
            <v>06</v>
          </cell>
          <cell r="H4072" t="str">
            <v>PKK</v>
          </cell>
          <cell r="I4072" t="str">
            <v>RAZEM</v>
          </cell>
        </row>
        <row r="4073">
          <cell r="A4073" t="str">
            <v>P prac + P na życie + P Plus grup</v>
          </cell>
          <cell r="B4073" t="str">
            <v>X207</v>
          </cell>
          <cell r="D4073">
            <v>14308</v>
          </cell>
          <cell r="E4073" t="str">
            <v>L_UBEZP</v>
          </cell>
          <cell r="F4073" t="str">
            <v>WYK_POP</v>
          </cell>
          <cell r="G4073" t="str">
            <v>06</v>
          </cell>
          <cell r="H4073" t="str">
            <v>PSA</v>
          </cell>
          <cell r="I4073" t="str">
            <v>RAZEM</v>
          </cell>
        </row>
        <row r="4074">
          <cell r="A4074" t="str">
            <v>P prac + P na życie + P Plus grup</v>
          </cell>
          <cell r="B4074" t="str">
            <v>X207</v>
          </cell>
          <cell r="C4074" t="str">
            <v>N</v>
          </cell>
          <cell r="D4074">
            <v>34694</v>
          </cell>
          <cell r="E4074" t="str">
            <v>L_UBEZP</v>
          </cell>
          <cell r="F4074" t="str">
            <v>WYK_POP</v>
          </cell>
          <cell r="G4074" t="str">
            <v>06</v>
          </cell>
          <cell r="H4074" t="str">
            <v>PKK</v>
          </cell>
          <cell r="I4074" t="str">
            <v>RAZEM</v>
          </cell>
        </row>
        <row r="4075">
          <cell r="A4075" t="str">
            <v>P prac + P na życie + P Plus grup</v>
          </cell>
          <cell r="B4075" t="str">
            <v>X207</v>
          </cell>
          <cell r="C4075" t="str">
            <v>N</v>
          </cell>
          <cell r="D4075">
            <v>19724</v>
          </cell>
          <cell r="E4075" t="str">
            <v>L_UBEZP</v>
          </cell>
          <cell r="F4075" t="str">
            <v>WYK_POP</v>
          </cell>
          <cell r="G4075" t="str">
            <v>06</v>
          </cell>
          <cell r="H4075" t="str">
            <v>PSA</v>
          </cell>
          <cell r="I4075" t="str">
            <v>RAZEM</v>
          </cell>
        </row>
        <row r="4076">
          <cell r="A4076" t="str">
            <v>P prac + P na życie + P Plus grup</v>
          </cell>
          <cell r="B4076" t="str">
            <v>X207</v>
          </cell>
          <cell r="D4076">
            <v>45096</v>
          </cell>
          <cell r="E4076" t="str">
            <v>L_UBEZP</v>
          </cell>
          <cell r="F4076" t="str">
            <v>WYK_POP</v>
          </cell>
          <cell r="G4076" t="str">
            <v>07</v>
          </cell>
          <cell r="H4076" t="str">
            <v>PKK</v>
          </cell>
          <cell r="I4076" t="str">
            <v>RAZEM</v>
          </cell>
        </row>
        <row r="4077">
          <cell r="A4077" t="str">
            <v>P prac + P na życie + P Plus grup</v>
          </cell>
          <cell r="B4077" t="str">
            <v>X207</v>
          </cell>
          <cell r="D4077">
            <v>17225</v>
          </cell>
          <cell r="E4077" t="str">
            <v>L_UBEZP</v>
          </cell>
          <cell r="F4077" t="str">
            <v>WYK_POP</v>
          </cell>
          <cell r="G4077" t="str">
            <v>07</v>
          </cell>
          <cell r="H4077" t="str">
            <v>PSA</v>
          </cell>
          <cell r="I4077" t="str">
            <v>RAZEM</v>
          </cell>
        </row>
        <row r="4078">
          <cell r="A4078" t="str">
            <v>P prac + P na życie + P Plus grup</v>
          </cell>
          <cell r="B4078" t="str">
            <v>X207</v>
          </cell>
          <cell r="C4078" t="str">
            <v>N</v>
          </cell>
          <cell r="D4078">
            <v>38865</v>
          </cell>
          <cell r="E4078" t="str">
            <v>L_UBEZP</v>
          </cell>
          <cell r="F4078" t="str">
            <v>WYK_POP</v>
          </cell>
          <cell r="G4078" t="str">
            <v>07</v>
          </cell>
          <cell r="H4078" t="str">
            <v>PKK</v>
          </cell>
          <cell r="I4078" t="str">
            <v>RAZEM</v>
          </cell>
        </row>
        <row r="4079">
          <cell r="A4079" t="str">
            <v>P prac + P na życie + P Plus grup</v>
          </cell>
          <cell r="B4079" t="str">
            <v>X207</v>
          </cell>
          <cell r="C4079" t="str">
            <v>N</v>
          </cell>
          <cell r="D4079">
            <v>23456</v>
          </cell>
          <cell r="E4079" t="str">
            <v>L_UBEZP</v>
          </cell>
          <cell r="F4079" t="str">
            <v>WYK_POP</v>
          </cell>
          <cell r="G4079" t="str">
            <v>07</v>
          </cell>
          <cell r="H4079" t="str">
            <v>PSA</v>
          </cell>
          <cell r="I4079" t="str">
            <v>RAZEM</v>
          </cell>
        </row>
        <row r="4080">
          <cell r="A4080" t="str">
            <v>P prac + P na życie + P Plus grup</v>
          </cell>
          <cell r="B4080" t="str">
            <v>X207</v>
          </cell>
          <cell r="D4080">
            <v>51796</v>
          </cell>
          <cell r="E4080" t="str">
            <v>L_UBEZP</v>
          </cell>
          <cell r="F4080" t="str">
            <v>WYK_POP</v>
          </cell>
          <cell r="G4080" t="str">
            <v>08</v>
          </cell>
          <cell r="H4080" t="str">
            <v>PKK</v>
          </cell>
          <cell r="I4080" t="str">
            <v>RAZEM</v>
          </cell>
        </row>
        <row r="4081">
          <cell r="A4081" t="str">
            <v>P prac + P na życie + P Plus grup</v>
          </cell>
          <cell r="B4081" t="str">
            <v>X207</v>
          </cell>
          <cell r="D4081">
            <v>19867</v>
          </cell>
          <cell r="E4081" t="str">
            <v>L_UBEZP</v>
          </cell>
          <cell r="F4081" t="str">
            <v>WYK_POP</v>
          </cell>
          <cell r="G4081" t="str">
            <v>08</v>
          </cell>
          <cell r="H4081" t="str">
            <v>PSA</v>
          </cell>
          <cell r="I4081" t="str">
            <v>RAZEM</v>
          </cell>
        </row>
        <row r="4082">
          <cell r="A4082" t="str">
            <v>P prac + P na życie + P Plus grup</v>
          </cell>
          <cell r="B4082" t="str">
            <v>X207</v>
          </cell>
          <cell r="C4082" t="str">
            <v>N</v>
          </cell>
          <cell r="D4082">
            <v>44447</v>
          </cell>
          <cell r="E4082" t="str">
            <v>L_UBEZP</v>
          </cell>
          <cell r="F4082" t="str">
            <v>WYK_POP</v>
          </cell>
          <cell r="G4082" t="str">
            <v>08</v>
          </cell>
          <cell r="H4082" t="str">
            <v>PKK</v>
          </cell>
          <cell r="I4082" t="str">
            <v>RAZEM</v>
          </cell>
        </row>
        <row r="4083">
          <cell r="A4083" t="str">
            <v>P prac + P na życie + P Plus grup</v>
          </cell>
          <cell r="B4083" t="str">
            <v>X207</v>
          </cell>
          <cell r="C4083" t="str">
            <v>N</v>
          </cell>
          <cell r="D4083">
            <v>27216</v>
          </cell>
          <cell r="E4083" t="str">
            <v>L_UBEZP</v>
          </cell>
          <cell r="F4083" t="str">
            <v>WYK_POP</v>
          </cell>
          <cell r="G4083" t="str">
            <v>08</v>
          </cell>
          <cell r="H4083" t="str">
            <v>PSA</v>
          </cell>
          <cell r="I4083" t="str">
            <v>RAZEM</v>
          </cell>
        </row>
        <row r="4084">
          <cell r="A4084" t="str">
            <v>P prac + P na życie + P Plus grup</v>
          </cell>
          <cell r="B4084" t="str">
            <v>X207</v>
          </cell>
          <cell r="D4084">
            <v>57049</v>
          </cell>
          <cell r="E4084" t="str">
            <v>L_UBEZP</v>
          </cell>
          <cell r="F4084" t="str">
            <v>WYK_POP</v>
          </cell>
          <cell r="G4084" t="str">
            <v>09</v>
          </cell>
          <cell r="H4084" t="str">
            <v>PKK</v>
          </cell>
          <cell r="I4084" t="str">
            <v>RAZEM</v>
          </cell>
        </row>
        <row r="4085">
          <cell r="A4085" t="str">
            <v>P prac + P na życie + P Plus grup</v>
          </cell>
          <cell r="B4085" t="str">
            <v>X207</v>
          </cell>
          <cell r="D4085">
            <v>23503</v>
          </cell>
          <cell r="E4085" t="str">
            <v>L_UBEZP</v>
          </cell>
          <cell r="F4085" t="str">
            <v>WYK_POP</v>
          </cell>
          <cell r="G4085" t="str">
            <v>09</v>
          </cell>
          <cell r="H4085" t="str">
            <v>PSA</v>
          </cell>
          <cell r="I4085" t="str">
            <v>RAZEM</v>
          </cell>
        </row>
        <row r="4086">
          <cell r="A4086" t="str">
            <v>P prac + P na życie + P Plus grup</v>
          </cell>
          <cell r="B4086" t="str">
            <v>X207</v>
          </cell>
          <cell r="C4086" t="str">
            <v>N</v>
          </cell>
          <cell r="D4086">
            <v>48674</v>
          </cell>
          <cell r="E4086" t="str">
            <v>L_UBEZP</v>
          </cell>
          <cell r="F4086" t="str">
            <v>WYK_POP</v>
          </cell>
          <cell r="G4086" t="str">
            <v>09</v>
          </cell>
          <cell r="H4086" t="str">
            <v>PKK</v>
          </cell>
          <cell r="I4086" t="str">
            <v>RAZEM</v>
          </cell>
        </row>
        <row r="4087">
          <cell r="A4087" t="str">
            <v>P prac + P na życie + P Plus grup</v>
          </cell>
          <cell r="B4087" t="str">
            <v>X207</v>
          </cell>
          <cell r="C4087" t="str">
            <v>N</v>
          </cell>
          <cell r="D4087">
            <v>31878</v>
          </cell>
          <cell r="E4087" t="str">
            <v>L_UBEZP</v>
          </cell>
          <cell r="F4087" t="str">
            <v>WYK_POP</v>
          </cell>
          <cell r="G4087" t="str">
            <v>09</v>
          </cell>
          <cell r="H4087" t="str">
            <v>PSA</v>
          </cell>
          <cell r="I4087" t="str">
            <v>RAZEM</v>
          </cell>
        </row>
        <row r="4088">
          <cell r="A4088" t="str">
            <v>P prac + P na życie + P Plus grup</v>
          </cell>
          <cell r="B4088" t="str">
            <v>X207</v>
          </cell>
          <cell r="C4088" t="str">
            <v>N</v>
          </cell>
          <cell r="D4088">
            <v>292070.03692882904</v>
          </cell>
          <cell r="E4088" t="str">
            <v>PRZYPIS_MIES_WYK</v>
          </cell>
          <cell r="F4088" t="str">
            <v>PLAN</v>
          </cell>
          <cell r="G4088" t="str">
            <v>01</v>
          </cell>
          <cell r="H4088" t="str">
            <v>PKK</v>
          </cell>
          <cell r="I4088" t="str">
            <v>RAZEM</v>
          </cell>
        </row>
        <row r="4089">
          <cell r="A4089" t="str">
            <v>P prac + P na życie + P Plus grup</v>
          </cell>
          <cell r="B4089" t="str">
            <v>X207</v>
          </cell>
          <cell r="C4089" t="str">
            <v>N</v>
          </cell>
          <cell r="D4089">
            <v>339201.01666666666</v>
          </cell>
          <cell r="E4089" t="str">
            <v>PRZYPIS_MIES_WYK</v>
          </cell>
          <cell r="F4089" t="str">
            <v>PLAN</v>
          </cell>
          <cell r="G4089" t="str">
            <v>01</v>
          </cell>
          <cell r="H4089" t="str">
            <v>PSA</v>
          </cell>
          <cell r="I4089" t="str">
            <v>RAZEM</v>
          </cell>
        </row>
        <row r="4090">
          <cell r="A4090" t="str">
            <v>P prac + P na życie + P Plus grup</v>
          </cell>
          <cell r="B4090" t="str">
            <v>X207</v>
          </cell>
          <cell r="C4090" t="str">
            <v>N</v>
          </cell>
          <cell r="D4090">
            <v>608352.0517117458</v>
          </cell>
          <cell r="E4090" t="str">
            <v>PRZYPIS_MIES_WYK</v>
          </cell>
          <cell r="F4090" t="str">
            <v>PLAN</v>
          </cell>
          <cell r="G4090" t="str">
            <v>02</v>
          </cell>
          <cell r="H4090" t="str">
            <v>PKK</v>
          </cell>
          <cell r="I4090" t="str">
            <v>RAZEM</v>
          </cell>
        </row>
        <row r="4091">
          <cell r="A4091" t="str">
            <v>P prac + P na życie + P Plus grup</v>
          </cell>
          <cell r="B4091" t="str">
            <v>X207</v>
          </cell>
          <cell r="C4091" t="str">
            <v>N</v>
          </cell>
          <cell r="D4091">
            <v>717746.7</v>
          </cell>
          <cell r="E4091" t="str">
            <v>PRZYPIS_MIES_WYK</v>
          </cell>
          <cell r="F4091" t="str">
            <v>PLAN</v>
          </cell>
          <cell r="G4091" t="str">
            <v>02</v>
          </cell>
          <cell r="H4091" t="str">
            <v>PSA</v>
          </cell>
          <cell r="I4091" t="str">
            <v>RAZEM</v>
          </cell>
        </row>
        <row r="4092">
          <cell r="A4092" t="str">
            <v>P prac + P na życie + P Plus grup</v>
          </cell>
          <cell r="B4092" t="str">
            <v>X207</v>
          </cell>
          <cell r="C4092" t="str">
            <v>N</v>
          </cell>
          <cell r="D4092">
            <v>925831.9628938546</v>
          </cell>
          <cell r="E4092" t="str">
            <v>PRZYPIS_MIES_WYK</v>
          </cell>
          <cell r="F4092" t="str">
            <v>PLAN</v>
          </cell>
          <cell r="G4092" t="str">
            <v>03</v>
          </cell>
          <cell r="H4092" t="str">
            <v>PKK</v>
          </cell>
          <cell r="I4092" t="str">
            <v>RAZEM</v>
          </cell>
        </row>
        <row r="4093">
          <cell r="A4093" t="str">
            <v>P prac + P na życie + P Plus grup</v>
          </cell>
          <cell r="B4093" t="str">
            <v>X207</v>
          </cell>
          <cell r="C4093" t="str">
            <v>N</v>
          </cell>
          <cell r="D4093">
            <v>1132920.05</v>
          </cell>
          <cell r="E4093" t="str">
            <v>PRZYPIS_MIES_WYK</v>
          </cell>
          <cell r="F4093" t="str">
            <v>PLAN</v>
          </cell>
          <cell r="G4093" t="str">
            <v>03</v>
          </cell>
          <cell r="H4093" t="str">
            <v>PSA</v>
          </cell>
          <cell r="I4093" t="str">
            <v>RAZEM</v>
          </cell>
        </row>
        <row r="4094">
          <cell r="A4094" t="str">
            <v>P prac + P na życie + P Plus grup</v>
          </cell>
          <cell r="B4094" t="str">
            <v>X207</v>
          </cell>
          <cell r="C4094" t="str">
            <v>N</v>
          </cell>
          <cell r="D4094">
            <v>1262604.4023162085</v>
          </cell>
          <cell r="E4094" t="str">
            <v>PRZYPIS_MIES_WYK</v>
          </cell>
          <cell r="F4094" t="str">
            <v>PLAN</v>
          </cell>
          <cell r="G4094" t="str">
            <v>04</v>
          </cell>
          <cell r="H4094" t="str">
            <v>PKK</v>
          </cell>
          <cell r="I4094" t="str">
            <v>RAZEM</v>
          </cell>
        </row>
        <row r="4095">
          <cell r="A4095" t="str">
            <v>P prac + P na życie + P Plus grup</v>
          </cell>
          <cell r="B4095" t="str">
            <v>X207</v>
          </cell>
          <cell r="C4095" t="str">
            <v>N</v>
          </cell>
          <cell r="D4095">
            <v>1605064.4</v>
          </cell>
          <cell r="E4095" t="str">
            <v>PRZYPIS_MIES_WYK</v>
          </cell>
          <cell r="F4095" t="str">
            <v>PLAN</v>
          </cell>
          <cell r="G4095" t="str">
            <v>04</v>
          </cell>
          <cell r="H4095" t="str">
            <v>PSA</v>
          </cell>
          <cell r="I4095" t="str">
            <v>RAZEM</v>
          </cell>
        </row>
        <row r="4096">
          <cell r="A4096" t="str">
            <v>P prac + P na życie + P Plus grup</v>
          </cell>
          <cell r="B4096" t="str">
            <v>X207</v>
          </cell>
          <cell r="C4096" t="str">
            <v>N</v>
          </cell>
          <cell r="D4096">
            <v>1586334.9137975485</v>
          </cell>
          <cell r="E4096" t="str">
            <v>PRZYPIS_MIES_WYK</v>
          </cell>
          <cell r="F4096" t="str">
            <v>PLAN</v>
          </cell>
          <cell r="G4096" t="str">
            <v>05</v>
          </cell>
          <cell r="H4096" t="str">
            <v>PKK</v>
          </cell>
          <cell r="I4096" t="str">
            <v>RAZEM</v>
          </cell>
        </row>
        <row r="4097">
          <cell r="A4097" t="str">
            <v>P prac + P na życie + P Plus grup</v>
          </cell>
          <cell r="B4097" t="str">
            <v>X207</v>
          </cell>
          <cell r="C4097" t="str">
            <v>N</v>
          </cell>
          <cell r="D4097">
            <v>2088318.75</v>
          </cell>
          <cell r="E4097" t="str">
            <v>PRZYPIS_MIES_WYK</v>
          </cell>
          <cell r="F4097" t="str">
            <v>PLAN</v>
          </cell>
          <cell r="G4097" t="str">
            <v>05</v>
          </cell>
          <cell r="H4097" t="str">
            <v>PSA</v>
          </cell>
          <cell r="I4097" t="str">
            <v>RAZEM</v>
          </cell>
        </row>
        <row r="4098">
          <cell r="A4098" t="str">
            <v>P prac + P na życie + P Plus grup</v>
          </cell>
          <cell r="B4098" t="str">
            <v>X207</v>
          </cell>
          <cell r="C4098" t="str">
            <v>N</v>
          </cell>
          <cell r="D4098">
            <v>1932391.5753177807</v>
          </cell>
          <cell r="E4098" t="str">
            <v>PRZYPIS_MIES_WYK</v>
          </cell>
          <cell r="F4098" t="str">
            <v>PLAN</v>
          </cell>
          <cell r="G4098" t="str">
            <v>06</v>
          </cell>
          <cell r="H4098" t="str">
            <v>PKK</v>
          </cell>
          <cell r="I4098" t="str">
            <v>RAZEM</v>
          </cell>
        </row>
        <row r="4099">
          <cell r="A4099" t="str">
            <v>P prac + P na życie + P Plus grup</v>
          </cell>
          <cell r="B4099" t="str">
            <v>X207</v>
          </cell>
          <cell r="C4099" t="str">
            <v>N</v>
          </cell>
          <cell r="D4099">
            <v>2551101.1</v>
          </cell>
          <cell r="E4099" t="str">
            <v>PRZYPIS_MIES_WYK</v>
          </cell>
          <cell r="F4099" t="str">
            <v>PLAN</v>
          </cell>
          <cell r="G4099" t="str">
            <v>06</v>
          </cell>
          <cell r="H4099" t="str">
            <v>PSA</v>
          </cell>
          <cell r="I4099" t="str">
            <v>RAZEM</v>
          </cell>
        </row>
        <row r="4100">
          <cell r="A4100" t="str">
            <v>P prac + P na życie + P Plus grup</v>
          </cell>
          <cell r="B4100" t="str">
            <v>X207</v>
          </cell>
          <cell r="C4100" t="str">
            <v>N</v>
          </cell>
          <cell r="D4100">
            <v>2267178.839449125</v>
          </cell>
          <cell r="E4100" t="str">
            <v>PRZYPIS_MIES_WYK</v>
          </cell>
          <cell r="F4100" t="str">
            <v>PLAN</v>
          </cell>
          <cell r="G4100" t="str">
            <v>07</v>
          </cell>
          <cell r="H4100" t="str">
            <v>PKK</v>
          </cell>
          <cell r="I4100" t="str">
            <v>RAZEM</v>
          </cell>
        </row>
        <row r="4101">
          <cell r="A4101" t="str">
            <v>P prac + P na życie + P Plus grup</v>
          </cell>
          <cell r="B4101" t="str">
            <v>X207</v>
          </cell>
          <cell r="C4101" t="str">
            <v>N</v>
          </cell>
          <cell r="D4101">
            <v>2985754.45</v>
          </cell>
          <cell r="E4101" t="str">
            <v>PRZYPIS_MIES_WYK</v>
          </cell>
          <cell r="F4101" t="str">
            <v>PLAN</v>
          </cell>
          <cell r="G4101" t="str">
            <v>07</v>
          </cell>
          <cell r="H4101" t="str">
            <v>PSA</v>
          </cell>
          <cell r="I4101" t="str">
            <v>RAZEM</v>
          </cell>
        </row>
        <row r="4102">
          <cell r="A4102" t="str">
            <v>P prac + P na życie + P Plus grup</v>
          </cell>
          <cell r="B4102" t="str">
            <v>X207</v>
          </cell>
          <cell r="C4102" t="str">
            <v>N</v>
          </cell>
          <cell r="D4102">
            <v>2567560.289406041</v>
          </cell>
          <cell r="E4102" t="str">
            <v>PRZYPIS_MIES_WYK</v>
          </cell>
          <cell r="F4102" t="str">
            <v>PLAN</v>
          </cell>
          <cell r="G4102" t="str">
            <v>08</v>
          </cell>
          <cell r="H4102" t="str">
            <v>PKK</v>
          </cell>
          <cell r="I4102" t="str">
            <v>RAZEM</v>
          </cell>
        </row>
        <row r="4103">
          <cell r="A4103" t="str">
            <v>P prac + P na życie + P Plus grup</v>
          </cell>
          <cell r="B4103" t="str">
            <v>X207</v>
          </cell>
          <cell r="C4103" t="str">
            <v>N</v>
          </cell>
          <cell r="D4103">
            <v>3418203.8</v>
          </cell>
          <cell r="E4103" t="str">
            <v>PRZYPIS_MIES_WYK</v>
          </cell>
          <cell r="F4103" t="str">
            <v>PLAN</v>
          </cell>
          <cell r="G4103" t="str">
            <v>08</v>
          </cell>
          <cell r="H4103" t="str">
            <v>PSA</v>
          </cell>
          <cell r="I4103" t="str">
            <v>RAZEM</v>
          </cell>
        </row>
        <row r="4104">
          <cell r="A4104" t="str">
            <v>P prac + P na życie + P Plus grup</v>
          </cell>
          <cell r="B4104" t="str">
            <v>X207</v>
          </cell>
          <cell r="C4104" t="str">
            <v>N</v>
          </cell>
          <cell r="D4104">
            <v>2965553.234503424</v>
          </cell>
          <cell r="E4104" t="str">
            <v>PRZYPIS_MIES_WYK</v>
          </cell>
          <cell r="F4104" t="str">
            <v>PLAN</v>
          </cell>
          <cell r="G4104" t="str">
            <v>09</v>
          </cell>
          <cell r="H4104" t="str">
            <v>PKK</v>
          </cell>
          <cell r="I4104" t="str">
            <v>RAZEM</v>
          </cell>
        </row>
        <row r="4105">
          <cell r="A4105" t="str">
            <v>P prac + P na życie + P Plus grup</v>
          </cell>
          <cell r="B4105" t="str">
            <v>X207</v>
          </cell>
          <cell r="C4105" t="str">
            <v>N</v>
          </cell>
          <cell r="D4105">
            <v>3899101.15</v>
          </cell>
          <cell r="E4105" t="str">
            <v>PRZYPIS_MIES_WYK</v>
          </cell>
          <cell r="F4105" t="str">
            <v>PLAN</v>
          </cell>
          <cell r="G4105" t="str">
            <v>09</v>
          </cell>
          <cell r="H4105" t="str">
            <v>PSA</v>
          </cell>
          <cell r="I4105" t="str">
            <v>RAZEM</v>
          </cell>
        </row>
        <row r="4106">
          <cell r="A4106" t="str">
            <v>P prac + P na życie + P Plus grup</v>
          </cell>
          <cell r="B4106" t="str">
            <v>X207</v>
          </cell>
          <cell r="C4106" t="str">
            <v>N</v>
          </cell>
          <cell r="D4106">
            <v>3316520.3984033205</v>
          </cell>
          <cell r="E4106" t="str">
            <v>PRZYPIS_MIES_WYK</v>
          </cell>
          <cell r="F4106" t="str">
            <v>PLAN</v>
          </cell>
          <cell r="G4106" t="str">
            <v>10</v>
          </cell>
          <cell r="H4106" t="str">
            <v>PKK</v>
          </cell>
          <cell r="I4106" t="str">
            <v>RAZEM</v>
          </cell>
        </row>
        <row r="4107">
          <cell r="A4107" t="str">
            <v>P prac + P na życie + P Plus grup</v>
          </cell>
          <cell r="B4107" t="str">
            <v>X207</v>
          </cell>
          <cell r="C4107" t="str">
            <v>N</v>
          </cell>
          <cell r="D4107">
            <v>4379643.5</v>
          </cell>
          <cell r="E4107" t="str">
            <v>PRZYPIS_MIES_WYK</v>
          </cell>
          <cell r="F4107" t="str">
            <v>PLAN</v>
          </cell>
          <cell r="G4107" t="str">
            <v>10</v>
          </cell>
          <cell r="H4107" t="str">
            <v>PSA</v>
          </cell>
          <cell r="I4107" t="str">
            <v>RAZEM</v>
          </cell>
        </row>
        <row r="4108">
          <cell r="A4108" t="str">
            <v>P prac + P na życie + P Plus grup</v>
          </cell>
          <cell r="B4108" t="str">
            <v>X207</v>
          </cell>
          <cell r="C4108" t="str">
            <v>N</v>
          </cell>
          <cell r="D4108">
            <v>3706696.614208439</v>
          </cell>
          <cell r="E4108" t="str">
            <v>PRZYPIS_MIES_WYK</v>
          </cell>
          <cell r="F4108" t="str">
            <v>PLAN</v>
          </cell>
          <cell r="G4108" t="str">
            <v>11</v>
          </cell>
          <cell r="H4108" t="str">
            <v>PKK</v>
          </cell>
          <cell r="I4108" t="str">
            <v>RAZEM</v>
          </cell>
        </row>
        <row r="4109">
          <cell r="A4109" t="str">
            <v>P prac + P na życie + P Plus grup</v>
          </cell>
          <cell r="B4109" t="str">
            <v>X207</v>
          </cell>
          <cell r="C4109" t="str">
            <v>N</v>
          </cell>
          <cell r="D4109">
            <v>4862200.25</v>
          </cell>
          <cell r="E4109" t="str">
            <v>PRZYPIS_MIES_WYK</v>
          </cell>
          <cell r="F4109" t="str">
            <v>PLAN</v>
          </cell>
          <cell r="G4109" t="str">
            <v>11</v>
          </cell>
          <cell r="H4109" t="str">
            <v>PSA</v>
          </cell>
          <cell r="I4109" t="str">
            <v>RAZEM</v>
          </cell>
        </row>
        <row r="4110">
          <cell r="A4110" t="str">
            <v>P prac + P na życie + P Plus grup</v>
          </cell>
          <cell r="B4110" t="str">
            <v>X207</v>
          </cell>
          <cell r="C4110" t="str">
            <v>N</v>
          </cell>
          <cell r="D4110">
            <v>4050452.924411646</v>
          </cell>
          <cell r="E4110" t="str">
            <v>PRZYPIS_MIES_WYK</v>
          </cell>
          <cell r="F4110" t="str">
            <v>PLAN</v>
          </cell>
          <cell r="G4110" t="str">
            <v>12</v>
          </cell>
          <cell r="H4110" t="str">
            <v>PKK</v>
          </cell>
          <cell r="I4110" t="str">
            <v>RAZEM</v>
          </cell>
        </row>
        <row r="4111">
          <cell r="A4111" t="str">
            <v>P prac + P na życie + P Plus grup</v>
          </cell>
          <cell r="B4111" t="str">
            <v>X207</v>
          </cell>
          <cell r="C4111" t="str">
            <v>N</v>
          </cell>
          <cell r="D4111">
            <v>5302418.7</v>
          </cell>
          <cell r="E4111" t="str">
            <v>PRZYPIS_MIES_WYK</v>
          </cell>
          <cell r="F4111" t="str">
            <v>PLAN</v>
          </cell>
          <cell r="G4111" t="str">
            <v>12</v>
          </cell>
          <cell r="H4111" t="str">
            <v>PSA</v>
          </cell>
          <cell r="I4111" t="str">
            <v>RAZEM</v>
          </cell>
        </row>
        <row r="4112">
          <cell r="A4112" t="str">
            <v>P prac + P na życie + P Plus grup</v>
          </cell>
          <cell r="B4112" t="str">
            <v>X207</v>
          </cell>
          <cell r="C4112" t="str">
            <v>N</v>
          </cell>
          <cell r="D4112">
            <v>2257247.91848804</v>
          </cell>
          <cell r="E4112" t="str">
            <v>PRZYPIS_MIES_WYK</v>
          </cell>
          <cell r="F4112" t="str">
            <v>PROGNOZA</v>
          </cell>
          <cell r="G4112" t="str">
            <v>10</v>
          </cell>
          <cell r="H4112" t="str">
            <v>PKK</v>
          </cell>
          <cell r="I4112" t="str">
            <v>RAZEM</v>
          </cell>
        </row>
        <row r="4113">
          <cell r="A4113" t="str">
            <v>P prac + P na życie + P Plus grup</v>
          </cell>
          <cell r="B4113" t="str">
            <v>X207</v>
          </cell>
          <cell r="C4113" t="str">
            <v>N</v>
          </cell>
          <cell r="D4113">
            <v>1666132.0276286763</v>
          </cell>
          <cell r="E4113" t="str">
            <v>PRZYPIS_MIES_WYK</v>
          </cell>
          <cell r="F4113" t="str">
            <v>PROGNOZA</v>
          </cell>
          <cell r="G4113" t="str">
            <v>10</v>
          </cell>
          <cell r="H4113" t="str">
            <v>PSA</v>
          </cell>
          <cell r="I4113" t="str">
            <v>RAZEM</v>
          </cell>
        </row>
        <row r="4114">
          <cell r="A4114" t="str">
            <v>P prac + P na życie + P Plus grup</v>
          </cell>
          <cell r="B4114" t="str">
            <v>X207</v>
          </cell>
          <cell r="C4114" t="str">
            <v>N</v>
          </cell>
          <cell r="D4114">
            <v>2358601.1069711596</v>
          </cell>
          <cell r="E4114" t="str">
            <v>PRZYPIS_MIES_WYK</v>
          </cell>
          <cell r="F4114" t="str">
            <v>PROGNOZA</v>
          </cell>
          <cell r="G4114" t="str">
            <v>11</v>
          </cell>
          <cell r="H4114" t="str">
            <v>PKK</v>
          </cell>
          <cell r="I4114" t="str">
            <v>RAZEM</v>
          </cell>
        </row>
        <row r="4115">
          <cell r="A4115" t="str">
            <v>P prac + P na życie + P Plus grup</v>
          </cell>
          <cell r="B4115" t="str">
            <v>X207</v>
          </cell>
          <cell r="C4115" t="str">
            <v>N</v>
          </cell>
          <cell r="D4115">
            <v>1864025.8386259787</v>
          </cell>
          <cell r="E4115" t="str">
            <v>PRZYPIS_MIES_WYK</v>
          </cell>
          <cell r="F4115" t="str">
            <v>PROGNOZA</v>
          </cell>
          <cell r="G4115" t="str">
            <v>11</v>
          </cell>
          <cell r="H4115" t="str">
            <v>PSA</v>
          </cell>
          <cell r="I4115" t="str">
            <v>RAZEM</v>
          </cell>
        </row>
        <row r="4116">
          <cell r="A4116" t="str">
            <v>P prac + P na życie + P Plus grup</v>
          </cell>
          <cell r="B4116" t="str">
            <v>X207</v>
          </cell>
          <cell r="C4116" t="str">
            <v>N</v>
          </cell>
          <cell r="D4116">
            <v>2475811.6767499023</v>
          </cell>
          <cell r="E4116" t="str">
            <v>PRZYPIS_MIES_WYK</v>
          </cell>
          <cell r="F4116" t="str">
            <v>PROGNOZA</v>
          </cell>
          <cell r="G4116" t="str">
            <v>12</v>
          </cell>
          <cell r="H4116" t="str">
            <v>PKK</v>
          </cell>
          <cell r="I4116" t="str">
            <v>RAZEM</v>
          </cell>
        </row>
        <row r="4117">
          <cell r="A4117" t="str">
            <v>P prac + P na życie + P Plus grup</v>
          </cell>
          <cell r="B4117" t="str">
            <v>X207</v>
          </cell>
          <cell r="C4117" t="str">
            <v>N</v>
          </cell>
          <cell r="D4117">
            <v>2061368.5739187638</v>
          </cell>
          <cell r="E4117" t="str">
            <v>PRZYPIS_MIES_WYK</v>
          </cell>
          <cell r="F4117" t="str">
            <v>PROGNOZA</v>
          </cell>
          <cell r="G4117" t="str">
            <v>12</v>
          </cell>
          <cell r="H4117" t="str">
            <v>PSA</v>
          </cell>
          <cell r="I4117" t="str">
            <v>RAZEM</v>
          </cell>
        </row>
        <row r="4118">
          <cell r="A4118" t="str">
            <v>P prac + P na życie + P Plus grup</v>
          </cell>
          <cell r="B4118" t="str">
            <v>X207</v>
          </cell>
          <cell r="D4118">
            <v>1911956.53</v>
          </cell>
          <cell r="E4118" t="str">
            <v>PRZYPIS_MIES_WYK</v>
          </cell>
          <cell r="F4118" t="str">
            <v>WYK_POP</v>
          </cell>
          <cell r="G4118" t="str">
            <v>03</v>
          </cell>
          <cell r="H4118" t="str">
            <v>PKK</v>
          </cell>
          <cell r="I4118" t="str">
            <v>RAZEM</v>
          </cell>
        </row>
        <row r="4119">
          <cell r="A4119" t="str">
            <v>P prac + P na życie + P Plus grup</v>
          </cell>
          <cell r="B4119" t="str">
            <v>X207</v>
          </cell>
          <cell r="D4119">
            <v>430533.11</v>
          </cell>
          <cell r="E4119" t="str">
            <v>PRZYPIS_MIES_WYK</v>
          </cell>
          <cell r="F4119" t="str">
            <v>WYK_POP</v>
          </cell>
          <cell r="G4119" t="str">
            <v>03</v>
          </cell>
          <cell r="H4119" t="str">
            <v>PSA</v>
          </cell>
          <cell r="I4119" t="str">
            <v>RAZEM</v>
          </cell>
        </row>
        <row r="4120">
          <cell r="A4120" t="str">
            <v>P prac + P na życie + P Plus grup</v>
          </cell>
          <cell r="B4120" t="str">
            <v>X207</v>
          </cell>
          <cell r="D4120">
            <v>1193314.55</v>
          </cell>
          <cell r="E4120" t="str">
            <v>PRZYPIS_MIES_WYK</v>
          </cell>
          <cell r="F4120" t="str">
            <v>WYK_POP</v>
          </cell>
          <cell r="G4120" t="str">
            <v>04</v>
          </cell>
          <cell r="H4120" t="str">
            <v>PKK</v>
          </cell>
          <cell r="I4120" t="str">
            <v>RAZEM</v>
          </cell>
        </row>
        <row r="4121">
          <cell r="A4121" t="str">
            <v>P prac + P na życie + P Plus grup</v>
          </cell>
          <cell r="B4121" t="str">
            <v>X207</v>
          </cell>
          <cell r="D4121">
            <v>403519.51</v>
          </cell>
          <cell r="E4121" t="str">
            <v>PRZYPIS_MIES_WYK</v>
          </cell>
          <cell r="F4121" t="str">
            <v>WYK_POP</v>
          </cell>
          <cell r="G4121" t="str">
            <v>04</v>
          </cell>
          <cell r="H4121" t="str">
            <v>PSA</v>
          </cell>
          <cell r="I4121" t="str">
            <v>RAZEM</v>
          </cell>
        </row>
        <row r="4122">
          <cell r="A4122" t="str">
            <v>P prac + P na życie + P Plus grup</v>
          </cell>
          <cell r="B4122" t="str">
            <v>X207</v>
          </cell>
          <cell r="C4122" t="str">
            <v>N</v>
          </cell>
          <cell r="D4122">
            <v>1092440.93</v>
          </cell>
          <cell r="E4122" t="str">
            <v>PRZYPIS_MIES_WYK</v>
          </cell>
          <cell r="F4122" t="str">
            <v>WYK_POP</v>
          </cell>
          <cell r="G4122" t="str">
            <v>04</v>
          </cell>
          <cell r="H4122" t="str">
            <v>PKK</v>
          </cell>
          <cell r="I4122" t="str">
            <v>RAZEM</v>
          </cell>
        </row>
        <row r="4123">
          <cell r="A4123" t="str">
            <v>P prac + P na życie + P Plus grup</v>
          </cell>
          <cell r="B4123" t="str">
            <v>X207</v>
          </cell>
          <cell r="C4123" t="str">
            <v>N</v>
          </cell>
          <cell r="D4123">
            <v>504393.13</v>
          </cell>
          <cell r="E4123" t="str">
            <v>PRZYPIS_MIES_WYK</v>
          </cell>
          <cell r="F4123" t="str">
            <v>WYK_POP</v>
          </cell>
          <cell r="G4123" t="str">
            <v>04</v>
          </cell>
          <cell r="H4123" t="str">
            <v>PSA</v>
          </cell>
          <cell r="I4123" t="str">
            <v>RAZEM</v>
          </cell>
        </row>
        <row r="4124">
          <cell r="A4124" t="str">
            <v>P prac + P na życie + P Plus grup</v>
          </cell>
          <cell r="B4124" t="str">
            <v>X207</v>
          </cell>
          <cell r="D4124">
            <v>1415922.57</v>
          </cell>
          <cell r="E4124" t="str">
            <v>PRZYPIS_MIES_WYK</v>
          </cell>
          <cell r="F4124" t="str">
            <v>WYK_POP</v>
          </cell>
          <cell r="G4124" t="str">
            <v>05</v>
          </cell>
          <cell r="H4124" t="str">
            <v>PKK</v>
          </cell>
          <cell r="I4124" t="str">
            <v>RAZEM</v>
          </cell>
        </row>
        <row r="4125">
          <cell r="A4125" t="str">
            <v>P prac + P na życie + P Plus grup</v>
          </cell>
          <cell r="B4125" t="str">
            <v>X207</v>
          </cell>
          <cell r="D4125">
            <v>495377.46</v>
          </cell>
          <cell r="E4125" t="str">
            <v>PRZYPIS_MIES_WYK</v>
          </cell>
          <cell r="F4125" t="str">
            <v>WYK_POP</v>
          </cell>
          <cell r="G4125" t="str">
            <v>05</v>
          </cell>
          <cell r="H4125" t="str">
            <v>PSA</v>
          </cell>
          <cell r="I4125" t="str">
            <v>RAZEM</v>
          </cell>
        </row>
        <row r="4126">
          <cell r="A4126" t="str">
            <v>P prac + P na życie + P Plus grup</v>
          </cell>
          <cell r="B4126" t="str">
            <v>X207</v>
          </cell>
          <cell r="C4126" t="str">
            <v>N</v>
          </cell>
          <cell r="D4126">
            <v>1203784.29</v>
          </cell>
          <cell r="E4126" t="str">
            <v>PRZYPIS_MIES_WYK</v>
          </cell>
          <cell r="F4126" t="str">
            <v>WYK_POP</v>
          </cell>
          <cell r="G4126" t="str">
            <v>05</v>
          </cell>
          <cell r="H4126" t="str">
            <v>PKK</v>
          </cell>
          <cell r="I4126" t="str">
            <v>RAZEM</v>
          </cell>
        </row>
        <row r="4127">
          <cell r="A4127" t="str">
            <v>P prac + P na życie + P Plus grup</v>
          </cell>
          <cell r="B4127" t="str">
            <v>X207</v>
          </cell>
          <cell r="C4127" t="str">
            <v>N</v>
          </cell>
          <cell r="D4127">
            <v>707515.74</v>
          </cell>
          <cell r="E4127" t="str">
            <v>PRZYPIS_MIES_WYK</v>
          </cell>
          <cell r="F4127" t="str">
            <v>WYK_POP</v>
          </cell>
          <cell r="G4127" t="str">
            <v>05</v>
          </cell>
          <cell r="H4127" t="str">
            <v>PSA</v>
          </cell>
          <cell r="I4127" t="str">
            <v>RAZEM</v>
          </cell>
        </row>
        <row r="4128">
          <cell r="A4128" t="str">
            <v>P prac + P na życie + P Plus grup</v>
          </cell>
          <cell r="B4128" t="str">
            <v>X207</v>
          </cell>
          <cell r="D4128">
            <v>1660082.96</v>
          </cell>
          <cell r="E4128" t="str">
            <v>PRZYPIS_MIES_WYK</v>
          </cell>
          <cell r="F4128" t="str">
            <v>WYK_POP</v>
          </cell>
          <cell r="G4128" t="str">
            <v>06</v>
          </cell>
          <cell r="H4128" t="str">
            <v>PKK</v>
          </cell>
          <cell r="I4128" t="str">
            <v>RAZEM</v>
          </cell>
        </row>
        <row r="4129">
          <cell r="A4129" t="str">
            <v>P prac + P na życie + P Plus grup</v>
          </cell>
          <cell r="B4129" t="str">
            <v>X207</v>
          </cell>
          <cell r="D4129">
            <v>625538.83</v>
          </cell>
          <cell r="E4129" t="str">
            <v>PRZYPIS_MIES_WYK</v>
          </cell>
          <cell r="F4129" t="str">
            <v>WYK_POP</v>
          </cell>
          <cell r="G4129" t="str">
            <v>06</v>
          </cell>
          <cell r="H4129" t="str">
            <v>PSA</v>
          </cell>
          <cell r="I4129" t="str">
            <v>RAZEM</v>
          </cell>
        </row>
        <row r="4130">
          <cell r="A4130" t="str">
            <v>P prac + P na życie + P Plus grup</v>
          </cell>
          <cell r="B4130" t="str">
            <v>X207</v>
          </cell>
          <cell r="C4130" t="str">
            <v>N</v>
          </cell>
          <cell r="D4130">
            <v>1446104.92</v>
          </cell>
          <cell r="E4130" t="str">
            <v>PRZYPIS_MIES_WYK</v>
          </cell>
          <cell r="F4130" t="str">
            <v>WYK_POP</v>
          </cell>
          <cell r="G4130" t="str">
            <v>06</v>
          </cell>
          <cell r="H4130" t="str">
            <v>PKK</v>
          </cell>
          <cell r="I4130" t="str">
            <v>RAZEM</v>
          </cell>
        </row>
        <row r="4131">
          <cell r="A4131" t="str">
            <v>P prac + P na życie + P Plus grup</v>
          </cell>
          <cell r="B4131" t="str">
            <v>X207</v>
          </cell>
          <cell r="C4131" t="str">
            <v>N</v>
          </cell>
          <cell r="D4131">
            <v>839516.87</v>
          </cell>
          <cell r="E4131" t="str">
            <v>PRZYPIS_MIES_WYK</v>
          </cell>
          <cell r="F4131" t="str">
            <v>WYK_POP</v>
          </cell>
          <cell r="G4131" t="str">
            <v>06</v>
          </cell>
          <cell r="H4131" t="str">
            <v>PSA</v>
          </cell>
          <cell r="I4131" t="str">
            <v>RAZEM</v>
          </cell>
        </row>
        <row r="4132">
          <cell r="A4132" t="str">
            <v>P prac + P na życie + P Plus grup</v>
          </cell>
          <cell r="B4132" t="str">
            <v>X207</v>
          </cell>
          <cell r="D4132">
            <v>1916158.96</v>
          </cell>
          <cell r="E4132" t="str">
            <v>PRZYPIS_MIES_WYK</v>
          </cell>
          <cell r="F4132" t="str">
            <v>WYK_POP</v>
          </cell>
          <cell r="G4132" t="str">
            <v>07</v>
          </cell>
          <cell r="H4132" t="str">
            <v>PKK</v>
          </cell>
          <cell r="I4132" t="str">
            <v>RAZEM</v>
          </cell>
        </row>
        <row r="4133">
          <cell r="A4133" t="str">
            <v>P prac + P na życie + P Plus grup</v>
          </cell>
          <cell r="B4133" t="str">
            <v>X207</v>
          </cell>
          <cell r="D4133">
            <v>752502.6600000012</v>
          </cell>
          <cell r="E4133" t="str">
            <v>PRZYPIS_MIES_WYK</v>
          </cell>
          <cell r="F4133" t="str">
            <v>WYK_POP</v>
          </cell>
          <cell r="G4133" t="str">
            <v>07</v>
          </cell>
          <cell r="H4133" t="str">
            <v>PSA</v>
          </cell>
          <cell r="I4133" t="str">
            <v>RAZEM</v>
          </cell>
        </row>
        <row r="4134">
          <cell r="A4134" t="str">
            <v>P prac + P na życie + P Plus grup</v>
          </cell>
          <cell r="B4134" t="str">
            <v>X207</v>
          </cell>
          <cell r="C4134" t="str">
            <v>N</v>
          </cell>
          <cell r="D4134">
            <v>1675444.87</v>
          </cell>
          <cell r="E4134" t="str">
            <v>PRZYPIS_MIES_WYK</v>
          </cell>
          <cell r="F4134" t="str">
            <v>WYK_POP</v>
          </cell>
          <cell r="G4134" t="str">
            <v>07</v>
          </cell>
          <cell r="H4134" t="str">
            <v>PKK</v>
          </cell>
          <cell r="I4134" t="str">
            <v>RAZEM</v>
          </cell>
        </row>
        <row r="4135">
          <cell r="A4135" t="str">
            <v>P prac + P na życie + P Plus grup</v>
          </cell>
          <cell r="B4135" t="str">
            <v>X207</v>
          </cell>
          <cell r="C4135" t="str">
            <v>N</v>
          </cell>
          <cell r="D4135">
            <v>993216.75</v>
          </cell>
          <cell r="E4135" t="str">
            <v>PRZYPIS_MIES_WYK</v>
          </cell>
          <cell r="F4135" t="str">
            <v>WYK_POP</v>
          </cell>
          <cell r="G4135" t="str">
            <v>07</v>
          </cell>
          <cell r="H4135" t="str">
            <v>PSA</v>
          </cell>
          <cell r="I4135" t="str">
            <v>RAZEM</v>
          </cell>
        </row>
        <row r="4136">
          <cell r="A4136" t="str">
            <v>P prac + P na życie + P Plus grup</v>
          </cell>
          <cell r="B4136" t="str">
            <v>X207</v>
          </cell>
          <cell r="D4136">
            <v>2220184.23</v>
          </cell>
          <cell r="E4136" t="str">
            <v>PRZYPIS_MIES_WYK</v>
          </cell>
          <cell r="F4136" t="str">
            <v>WYK_POP</v>
          </cell>
          <cell r="G4136" t="str">
            <v>08</v>
          </cell>
          <cell r="H4136" t="str">
            <v>PKK</v>
          </cell>
          <cell r="I4136" t="str">
            <v>RAZEM</v>
          </cell>
        </row>
        <row r="4137">
          <cell r="A4137" t="str">
            <v>P prac + P na życie + P Plus grup</v>
          </cell>
          <cell r="B4137" t="str">
            <v>X207</v>
          </cell>
          <cell r="D4137">
            <v>866220.1999999988</v>
          </cell>
          <cell r="E4137" t="str">
            <v>PRZYPIS_MIES_WYK</v>
          </cell>
          <cell r="F4137" t="str">
            <v>WYK_POP</v>
          </cell>
          <cell r="G4137" t="str">
            <v>08</v>
          </cell>
          <cell r="H4137" t="str">
            <v>PSA</v>
          </cell>
          <cell r="I4137" t="str">
            <v>RAZEM</v>
          </cell>
        </row>
        <row r="4138">
          <cell r="A4138" t="str">
            <v>P prac + P na życie + P Plus grup</v>
          </cell>
          <cell r="B4138" t="str">
            <v>X207</v>
          </cell>
          <cell r="C4138" t="str">
            <v>N</v>
          </cell>
          <cell r="D4138">
            <v>1938730.43</v>
          </cell>
          <cell r="E4138" t="str">
            <v>PRZYPIS_MIES_WYK</v>
          </cell>
          <cell r="F4138" t="str">
            <v>WYK_POP</v>
          </cell>
          <cell r="G4138" t="str">
            <v>08</v>
          </cell>
          <cell r="H4138" t="str">
            <v>PKK</v>
          </cell>
          <cell r="I4138" t="str">
            <v>RAZEM</v>
          </cell>
        </row>
        <row r="4139">
          <cell r="A4139" t="str">
            <v>P prac + P na życie + P Plus grup</v>
          </cell>
          <cell r="B4139" t="str">
            <v>X207</v>
          </cell>
          <cell r="C4139" t="str">
            <v>N</v>
          </cell>
          <cell r="D4139">
            <v>1147674</v>
          </cell>
          <cell r="E4139" t="str">
            <v>PRZYPIS_MIES_WYK</v>
          </cell>
          <cell r="F4139" t="str">
            <v>WYK_POP</v>
          </cell>
          <cell r="G4139" t="str">
            <v>08</v>
          </cell>
          <cell r="H4139" t="str">
            <v>PSA</v>
          </cell>
          <cell r="I4139" t="str">
            <v>RAZEM</v>
          </cell>
        </row>
        <row r="4140">
          <cell r="A4140" t="str">
            <v>P prac + P na życie + P Plus grup</v>
          </cell>
          <cell r="B4140" t="str">
            <v>X207</v>
          </cell>
          <cell r="D4140">
            <v>2391425.64</v>
          </cell>
          <cell r="E4140" t="str">
            <v>PRZYPIS_MIES_WYK</v>
          </cell>
          <cell r="F4140" t="str">
            <v>WYK_POP</v>
          </cell>
          <cell r="G4140" t="str">
            <v>09</v>
          </cell>
          <cell r="H4140" t="str">
            <v>PKK</v>
          </cell>
          <cell r="I4140" t="str">
            <v>RAZEM</v>
          </cell>
        </row>
        <row r="4141">
          <cell r="A4141" t="str">
            <v>P prac + P na życie + P Plus grup</v>
          </cell>
          <cell r="B4141" t="str">
            <v>X207</v>
          </cell>
          <cell r="D4141">
            <v>1035511.99</v>
          </cell>
          <cell r="E4141" t="str">
            <v>PRZYPIS_MIES_WYK</v>
          </cell>
          <cell r="F4141" t="str">
            <v>WYK_POP</v>
          </cell>
          <cell r="G4141" t="str">
            <v>09</v>
          </cell>
          <cell r="H4141" t="str">
            <v>PSA</v>
          </cell>
          <cell r="I4141" t="str">
            <v>RAZEM</v>
          </cell>
        </row>
        <row r="4142">
          <cell r="A4142" t="str">
            <v>P prac + P na życie + P Plus grup</v>
          </cell>
          <cell r="B4142" t="str">
            <v>X207</v>
          </cell>
          <cell r="C4142" t="str">
            <v>N</v>
          </cell>
          <cell r="D4142">
            <v>2066985.92</v>
          </cell>
          <cell r="E4142" t="str">
            <v>PRZYPIS_MIES_WYK</v>
          </cell>
          <cell r="F4142" t="str">
            <v>WYK_POP</v>
          </cell>
          <cell r="G4142" t="str">
            <v>09</v>
          </cell>
          <cell r="H4142" t="str">
            <v>PKK</v>
          </cell>
          <cell r="I4142" t="str">
            <v>RAZEM</v>
          </cell>
        </row>
        <row r="4143">
          <cell r="A4143" t="str">
            <v>P prac + P na życie + P Plus grup</v>
          </cell>
          <cell r="B4143" t="str">
            <v>X207</v>
          </cell>
          <cell r="C4143" t="str">
            <v>N</v>
          </cell>
          <cell r="D4143">
            <v>1359951.71</v>
          </cell>
          <cell r="E4143" t="str">
            <v>PRZYPIS_MIES_WYK</v>
          </cell>
          <cell r="F4143" t="str">
            <v>WYK_POP</v>
          </cell>
          <cell r="G4143" t="str">
            <v>09</v>
          </cell>
          <cell r="H4143" t="str">
            <v>PSA</v>
          </cell>
          <cell r="I4143" t="str">
            <v>RAZEM</v>
          </cell>
        </row>
        <row r="4144">
          <cell r="A4144" t="str">
            <v>P prac + P na życie + P Plus grup</v>
          </cell>
          <cell r="B4144" t="str">
            <v>X207</v>
          </cell>
          <cell r="C4144" t="str">
            <v>N</v>
          </cell>
          <cell r="D4144">
            <v>292070.03692882904</v>
          </cell>
          <cell r="E4144" t="str">
            <v>SKL_PRZYPIS_WYK</v>
          </cell>
          <cell r="F4144" t="str">
            <v>PLAN</v>
          </cell>
          <cell r="G4144" t="str">
            <v>01</v>
          </cell>
          <cell r="H4144" t="str">
            <v>PKK</v>
          </cell>
          <cell r="I4144" t="str">
            <v>RAZEM</v>
          </cell>
        </row>
        <row r="4145">
          <cell r="A4145" t="str">
            <v>P prac + P na życie + P Plus grup</v>
          </cell>
          <cell r="B4145" t="str">
            <v>X207</v>
          </cell>
          <cell r="C4145" t="str">
            <v>N</v>
          </cell>
          <cell r="D4145">
            <v>339201.01666666666</v>
          </cell>
          <cell r="E4145" t="str">
            <v>SKL_PRZYPIS_WYK</v>
          </cell>
          <cell r="F4145" t="str">
            <v>PLAN</v>
          </cell>
          <cell r="G4145" t="str">
            <v>01</v>
          </cell>
          <cell r="H4145" t="str">
            <v>PSA</v>
          </cell>
          <cell r="I4145" t="str">
            <v>RAZEM</v>
          </cell>
        </row>
        <row r="4146">
          <cell r="A4146" t="str">
            <v>P prac + P na życie + P Plus grup</v>
          </cell>
          <cell r="B4146" t="str">
            <v>X207</v>
          </cell>
          <cell r="C4146" t="str">
            <v>N</v>
          </cell>
          <cell r="D4146">
            <v>900422.0886405746</v>
          </cell>
          <cell r="E4146" t="str">
            <v>SKL_PRZYPIS_WYK</v>
          </cell>
          <cell r="F4146" t="str">
            <v>PLAN</v>
          </cell>
          <cell r="G4146" t="str">
            <v>02</v>
          </cell>
          <cell r="H4146" t="str">
            <v>PKK</v>
          </cell>
          <cell r="I4146" t="str">
            <v>RAZEM</v>
          </cell>
        </row>
        <row r="4147">
          <cell r="A4147" t="str">
            <v>P prac + P na życie + P Plus grup</v>
          </cell>
          <cell r="B4147" t="str">
            <v>X207</v>
          </cell>
          <cell r="C4147" t="str">
            <v>N</v>
          </cell>
          <cell r="D4147">
            <v>1056947.7166666668</v>
          </cell>
          <cell r="E4147" t="str">
            <v>SKL_PRZYPIS_WYK</v>
          </cell>
          <cell r="F4147" t="str">
            <v>PLAN</v>
          </cell>
          <cell r="G4147" t="str">
            <v>02</v>
          </cell>
          <cell r="H4147" t="str">
            <v>PSA</v>
          </cell>
          <cell r="I4147" t="str">
            <v>RAZEM</v>
          </cell>
        </row>
        <row r="4148">
          <cell r="A4148" t="str">
            <v>P prac + P na życie + P Plus grup</v>
          </cell>
          <cell r="B4148" t="str">
            <v>X207</v>
          </cell>
          <cell r="C4148" t="str">
            <v>N</v>
          </cell>
          <cell r="D4148">
            <v>1826254.0515344294</v>
          </cell>
          <cell r="E4148" t="str">
            <v>SKL_PRZYPIS_WYK</v>
          </cell>
          <cell r="F4148" t="str">
            <v>PLAN</v>
          </cell>
          <cell r="G4148" t="str">
            <v>03</v>
          </cell>
          <cell r="H4148" t="str">
            <v>PKK</v>
          </cell>
          <cell r="I4148" t="str">
            <v>RAZEM</v>
          </cell>
        </row>
        <row r="4149">
          <cell r="A4149" t="str">
            <v>P prac + P na życie + P Plus grup</v>
          </cell>
          <cell r="B4149" t="str">
            <v>X207</v>
          </cell>
          <cell r="C4149" t="str">
            <v>N</v>
          </cell>
          <cell r="D4149">
            <v>2189867.7666666666</v>
          </cell>
          <cell r="E4149" t="str">
            <v>SKL_PRZYPIS_WYK</v>
          </cell>
          <cell r="F4149" t="str">
            <v>PLAN</v>
          </cell>
          <cell r="G4149" t="str">
            <v>03</v>
          </cell>
          <cell r="H4149" t="str">
            <v>PSA</v>
          </cell>
          <cell r="I4149" t="str">
            <v>RAZEM</v>
          </cell>
        </row>
        <row r="4150">
          <cell r="A4150" t="str">
            <v>P prac + P na życie + P Plus grup</v>
          </cell>
          <cell r="B4150" t="str">
            <v>X207</v>
          </cell>
          <cell r="C4150" t="str">
            <v>N</v>
          </cell>
          <cell r="D4150">
            <v>3088858.453850638</v>
          </cell>
          <cell r="E4150" t="str">
            <v>SKL_PRZYPIS_WYK</v>
          </cell>
          <cell r="F4150" t="str">
            <v>PLAN</v>
          </cell>
          <cell r="G4150" t="str">
            <v>04</v>
          </cell>
          <cell r="H4150" t="str">
            <v>PKK</v>
          </cell>
          <cell r="I4150" t="str">
            <v>RAZEM</v>
          </cell>
        </row>
        <row r="4151">
          <cell r="A4151" t="str">
            <v>P prac + P na życie + P Plus grup</v>
          </cell>
          <cell r="B4151" t="str">
            <v>X207</v>
          </cell>
          <cell r="C4151" t="str">
            <v>N</v>
          </cell>
          <cell r="D4151">
            <v>3794932.166666666</v>
          </cell>
          <cell r="E4151" t="str">
            <v>SKL_PRZYPIS_WYK</v>
          </cell>
          <cell r="F4151" t="str">
            <v>PLAN</v>
          </cell>
          <cell r="G4151" t="str">
            <v>04</v>
          </cell>
          <cell r="H4151" t="str">
            <v>PSA</v>
          </cell>
          <cell r="I4151" t="str">
            <v>RAZEM</v>
          </cell>
        </row>
        <row r="4152">
          <cell r="A4152" t="str">
            <v>P prac + P na życie + P Plus grup</v>
          </cell>
          <cell r="B4152" t="str">
            <v>X207</v>
          </cell>
          <cell r="C4152" t="str">
            <v>N</v>
          </cell>
          <cell r="D4152">
            <v>4675193.367648186</v>
          </cell>
          <cell r="E4152" t="str">
            <v>SKL_PRZYPIS_WYK</v>
          </cell>
          <cell r="F4152" t="str">
            <v>PLAN</v>
          </cell>
          <cell r="G4152" t="str">
            <v>05</v>
          </cell>
          <cell r="H4152" t="str">
            <v>PKK</v>
          </cell>
          <cell r="I4152" t="str">
            <v>RAZEM</v>
          </cell>
        </row>
        <row r="4153">
          <cell r="A4153" t="str">
            <v>P prac + P na życie + P Plus grup</v>
          </cell>
          <cell r="B4153" t="str">
            <v>X207</v>
          </cell>
          <cell r="C4153" t="str">
            <v>N</v>
          </cell>
          <cell r="D4153">
            <v>5883250.916666666</v>
          </cell>
          <cell r="E4153" t="str">
            <v>SKL_PRZYPIS_WYK</v>
          </cell>
          <cell r="F4153" t="str">
            <v>PLAN</v>
          </cell>
          <cell r="G4153" t="str">
            <v>05</v>
          </cell>
          <cell r="H4153" t="str">
            <v>PSA</v>
          </cell>
          <cell r="I4153" t="str">
            <v>RAZEM</v>
          </cell>
        </row>
        <row r="4154">
          <cell r="A4154" t="str">
            <v>P prac + P na życie + P Plus grup</v>
          </cell>
          <cell r="B4154" t="str">
            <v>X207</v>
          </cell>
          <cell r="C4154" t="str">
            <v>N</v>
          </cell>
          <cell r="D4154">
            <v>6607584.942965969</v>
          </cell>
          <cell r="E4154" t="str">
            <v>SKL_PRZYPIS_WYK</v>
          </cell>
          <cell r="F4154" t="str">
            <v>PLAN</v>
          </cell>
          <cell r="G4154" t="str">
            <v>06</v>
          </cell>
          <cell r="H4154" t="str">
            <v>PKK</v>
          </cell>
          <cell r="I4154" t="str">
            <v>RAZEM</v>
          </cell>
        </row>
        <row r="4155">
          <cell r="A4155" t="str">
            <v>P prac + P na życie + P Plus grup</v>
          </cell>
          <cell r="B4155" t="str">
            <v>X207</v>
          </cell>
          <cell r="C4155" t="str">
            <v>N</v>
          </cell>
          <cell r="D4155">
            <v>8434352.016666666</v>
          </cell>
          <cell r="E4155" t="str">
            <v>SKL_PRZYPIS_WYK</v>
          </cell>
          <cell r="F4155" t="str">
            <v>PLAN</v>
          </cell>
          <cell r="G4155" t="str">
            <v>06</v>
          </cell>
          <cell r="H4155" t="str">
            <v>PSA</v>
          </cell>
          <cell r="I4155" t="str">
            <v>RAZEM</v>
          </cell>
        </row>
        <row r="4156">
          <cell r="A4156" t="str">
            <v>P prac + P na życie + P Plus grup</v>
          </cell>
          <cell r="B4156" t="str">
            <v>X207</v>
          </cell>
          <cell r="C4156" t="str">
            <v>N</v>
          </cell>
          <cell r="D4156">
            <v>8874763.782415092</v>
          </cell>
          <cell r="E4156" t="str">
            <v>SKL_PRZYPIS_WYK</v>
          </cell>
          <cell r="F4156" t="str">
            <v>PLAN</v>
          </cell>
          <cell r="G4156" t="str">
            <v>07</v>
          </cell>
          <cell r="H4156" t="str">
            <v>PKK</v>
          </cell>
          <cell r="I4156" t="str">
            <v>RAZEM</v>
          </cell>
        </row>
        <row r="4157">
          <cell r="A4157" t="str">
            <v>P prac + P na życie + P Plus grup</v>
          </cell>
          <cell r="B4157" t="str">
            <v>X207</v>
          </cell>
          <cell r="C4157" t="str">
            <v>N</v>
          </cell>
          <cell r="D4157">
            <v>11420106.466666665</v>
          </cell>
          <cell r="E4157" t="str">
            <v>SKL_PRZYPIS_WYK</v>
          </cell>
          <cell r="F4157" t="str">
            <v>PLAN</v>
          </cell>
          <cell r="G4157" t="str">
            <v>07</v>
          </cell>
          <cell r="H4157" t="str">
            <v>PSA</v>
          </cell>
          <cell r="I4157" t="str">
            <v>RAZEM</v>
          </cell>
        </row>
        <row r="4158">
          <cell r="A4158" t="str">
            <v>P prac + P na życie + P Plus grup</v>
          </cell>
          <cell r="B4158" t="str">
            <v>X207</v>
          </cell>
          <cell r="C4158" t="str">
            <v>N</v>
          </cell>
          <cell r="D4158">
            <v>11442324.071821136</v>
          </cell>
          <cell r="E4158" t="str">
            <v>SKL_PRZYPIS_WYK</v>
          </cell>
          <cell r="F4158" t="str">
            <v>PLAN</v>
          </cell>
          <cell r="G4158" t="str">
            <v>08</v>
          </cell>
          <cell r="H4158" t="str">
            <v>PKK</v>
          </cell>
          <cell r="I4158" t="str">
            <v>RAZEM</v>
          </cell>
        </row>
        <row r="4159">
          <cell r="A4159" t="str">
            <v>P prac + P na życie + P Plus grup</v>
          </cell>
          <cell r="B4159" t="str">
            <v>X207</v>
          </cell>
          <cell r="C4159" t="str">
            <v>N</v>
          </cell>
          <cell r="D4159">
            <v>14838310.266666666</v>
          </cell>
          <cell r="E4159" t="str">
            <v>SKL_PRZYPIS_WYK</v>
          </cell>
          <cell r="F4159" t="str">
            <v>PLAN</v>
          </cell>
          <cell r="G4159" t="str">
            <v>08</v>
          </cell>
          <cell r="H4159" t="str">
            <v>PSA</v>
          </cell>
          <cell r="I4159" t="str">
            <v>RAZEM</v>
          </cell>
        </row>
        <row r="4160">
          <cell r="A4160" t="str">
            <v>P prac + P na życie + P Plus grup</v>
          </cell>
          <cell r="B4160" t="str">
            <v>X207</v>
          </cell>
          <cell r="C4160" t="str">
            <v>N</v>
          </cell>
          <cell r="D4160">
            <v>14407877.306324558</v>
          </cell>
          <cell r="E4160" t="str">
            <v>SKL_PRZYPIS_WYK</v>
          </cell>
          <cell r="F4160" t="str">
            <v>PLAN</v>
          </cell>
          <cell r="G4160" t="str">
            <v>09</v>
          </cell>
          <cell r="H4160" t="str">
            <v>PKK</v>
          </cell>
          <cell r="I4160" t="str">
            <v>RAZEM</v>
          </cell>
        </row>
        <row r="4161">
          <cell r="A4161" t="str">
            <v>P prac + P na życie + P Plus grup</v>
          </cell>
          <cell r="B4161" t="str">
            <v>X207</v>
          </cell>
          <cell r="C4161" t="str">
            <v>N</v>
          </cell>
          <cell r="D4161">
            <v>18737411.416666664</v>
          </cell>
          <cell r="E4161" t="str">
            <v>SKL_PRZYPIS_WYK</v>
          </cell>
          <cell r="F4161" t="str">
            <v>PLAN</v>
          </cell>
          <cell r="G4161" t="str">
            <v>09</v>
          </cell>
          <cell r="H4161" t="str">
            <v>PSA</v>
          </cell>
          <cell r="I4161" t="str">
            <v>RAZEM</v>
          </cell>
        </row>
        <row r="4162">
          <cell r="A4162" t="str">
            <v>P prac + P na życie + P Plus grup</v>
          </cell>
          <cell r="B4162" t="str">
            <v>X207</v>
          </cell>
          <cell r="C4162" t="str">
            <v>N</v>
          </cell>
          <cell r="D4162">
            <v>17724397.704727877</v>
          </cell>
          <cell r="E4162" t="str">
            <v>SKL_PRZYPIS_WYK</v>
          </cell>
          <cell r="F4162" t="str">
            <v>PLAN</v>
          </cell>
          <cell r="G4162" t="str">
            <v>10</v>
          </cell>
          <cell r="H4162" t="str">
            <v>PKK</v>
          </cell>
          <cell r="I4162" t="str">
            <v>RAZEM</v>
          </cell>
        </row>
        <row r="4163">
          <cell r="A4163" t="str">
            <v>P prac + P na życie + P Plus grup</v>
          </cell>
          <cell r="B4163" t="str">
            <v>X207</v>
          </cell>
          <cell r="C4163" t="str">
            <v>N</v>
          </cell>
          <cell r="D4163">
            <v>23117054.916666664</v>
          </cell>
          <cell r="E4163" t="str">
            <v>SKL_PRZYPIS_WYK</v>
          </cell>
          <cell r="F4163" t="str">
            <v>PLAN</v>
          </cell>
          <cell r="G4163" t="str">
            <v>10</v>
          </cell>
          <cell r="H4163" t="str">
            <v>PSA</v>
          </cell>
          <cell r="I4163" t="str">
            <v>RAZEM</v>
          </cell>
        </row>
        <row r="4164">
          <cell r="A4164" t="str">
            <v>P prac + P na życie + P Plus grup</v>
          </cell>
          <cell r="B4164" t="str">
            <v>X207</v>
          </cell>
          <cell r="C4164" t="str">
            <v>N</v>
          </cell>
          <cell r="D4164">
            <v>21431094.31893632</v>
          </cell>
          <cell r="E4164" t="str">
            <v>SKL_PRZYPIS_WYK</v>
          </cell>
          <cell r="F4164" t="str">
            <v>PLAN</v>
          </cell>
          <cell r="G4164" t="str">
            <v>11</v>
          </cell>
          <cell r="H4164" t="str">
            <v>PKK</v>
          </cell>
          <cell r="I4164" t="str">
            <v>RAZEM</v>
          </cell>
        </row>
        <row r="4165">
          <cell r="A4165" t="str">
            <v>P prac + P na życie + P Plus grup</v>
          </cell>
          <cell r="B4165" t="str">
            <v>X207</v>
          </cell>
          <cell r="C4165" t="str">
            <v>N</v>
          </cell>
          <cell r="D4165">
            <v>27979255.166666664</v>
          </cell>
          <cell r="E4165" t="str">
            <v>SKL_PRZYPIS_WYK</v>
          </cell>
          <cell r="F4165" t="str">
            <v>PLAN</v>
          </cell>
          <cell r="G4165" t="str">
            <v>11</v>
          </cell>
          <cell r="H4165" t="str">
            <v>PSA</v>
          </cell>
          <cell r="I4165" t="str">
            <v>RAZEM</v>
          </cell>
        </row>
        <row r="4166">
          <cell r="A4166" t="str">
            <v>P prac + P na życie + P Plus grup</v>
          </cell>
          <cell r="B4166" t="str">
            <v>X207</v>
          </cell>
          <cell r="C4166" t="str">
            <v>N</v>
          </cell>
          <cell r="D4166">
            <v>25481547.24334797</v>
          </cell>
          <cell r="E4166" t="str">
            <v>SKL_PRZYPIS_WYK</v>
          </cell>
          <cell r="F4166" t="str">
            <v>PLAN</v>
          </cell>
          <cell r="G4166" t="str">
            <v>12</v>
          </cell>
          <cell r="H4166" t="str">
            <v>PKK</v>
          </cell>
          <cell r="I4166" t="str">
            <v>RAZEM</v>
          </cell>
        </row>
        <row r="4167">
          <cell r="A4167" t="str">
            <v>P prac + P na życie + P Plus grup</v>
          </cell>
          <cell r="B4167" t="str">
            <v>X207</v>
          </cell>
          <cell r="C4167" t="str">
            <v>N</v>
          </cell>
          <cell r="D4167">
            <v>33281673.866666667</v>
          </cell>
          <cell r="E4167" t="str">
            <v>SKL_PRZYPIS_WYK</v>
          </cell>
          <cell r="F4167" t="str">
            <v>PLAN</v>
          </cell>
          <cell r="G4167" t="str">
            <v>12</v>
          </cell>
          <cell r="H4167" t="str">
            <v>PSA</v>
          </cell>
          <cell r="I4167" t="str">
            <v>RAZEM</v>
          </cell>
        </row>
        <row r="4168">
          <cell r="A4168" t="str">
            <v>P prac + P na życie + P Plus grup</v>
          </cell>
          <cell r="B4168" t="str">
            <v>X207</v>
          </cell>
          <cell r="D4168">
            <v>12709045.439999979</v>
          </cell>
          <cell r="E4168" t="str">
            <v>SKL_PRZYPIS_WYK</v>
          </cell>
          <cell r="F4168" t="str">
            <v>PROGNOZA</v>
          </cell>
          <cell r="G4168" t="str">
            <v>10</v>
          </cell>
          <cell r="H4168" t="str">
            <v>PKK</v>
          </cell>
          <cell r="I4168" t="str">
            <v>RAZEM</v>
          </cell>
        </row>
        <row r="4169">
          <cell r="A4169" t="str">
            <v>P prac + P na życie + P Plus grup</v>
          </cell>
          <cell r="B4169" t="str">
            <v>X207</v>
          </cell>
          <cell r="D4169">
            <v>4609203.759999992</v>
          </cell>
          <cell r="E4169" t="str">
            <v>SKL_PRZYPIS_WYK</v>
          </cell>
          <cell r="F4169" t="str">
            <v>PROGNOZA</v>
          </cell>
          <cell r="G4169" t="str">
            <v>10</v>
          </cell>
          <cell r="H4169" t="str">
            <v>PSA</v>
          </cell>
          <cell r="I4169" t="str">
            <v>RAZEM</v>
          </cell>
        </row>
        <row r="4170">
          <cell r="A4170" t="str">
            <v>P prac + P na życie + P Plus grup</v>
          </cell>
          <cell r="B4170" t="str">
            <v>X207</v>
          </cell>
          <cell r="C4170" t="str">
            <v>N</v>
          </cell>
          <cell r="D4170">
            <v>13808463.388488034</v>
          </cell>
          <cell r="E4170" t="str">
            <v>SKL_PRZYPIS_WYK</v>
          </cell>
          <cell r="F4170" t="str">
            <v>PROGNOZA</v>
          </cell>
          <cell r="G4170" t="str">
            <v>10</v>
          </cell>
          <cell r="H4170" t="str">
            <v>PKK</v>
          </cell>
          <cell r="I4170" t="str">
            <v>RAZEM</v>
          </cell>
        </row>
        <row r="4171">
          <cell r="A4171" t="str">
            <v>P prac + P na życie + P Plus grup</v>
          </cell>
          <cell r="B4171" t="str">
            <v>X207</v>
          </cell>
          <cell r="C4171" t="str">
            <v>N</v>
          </cell>
          <cell r="D4171">
            <v>8301987.907628667</v>
          </cell>
          <cell r="E4171" t="str">
            <v>SKL_PRZYPIS_WYK</v>
          </cell>
          <cell r="F4171" t="str">
            <v>PROGNOZA</v>
          </cell>
          <cell r="G4171" t="str">
            <v>10</v>
          </cell>
          <cell r="H4171" t="str">
            <v>PSA</v>
          </cell>
          <cell r="I4171" t="str">
            <v>RAZEM</v>
          </cell>
        </row>
        <row r="4172">
          <cell r="A4172" t="str">
            <v>P prac + P na życie + P Plus grup</v>
          </cell>
          <cell r="B4172" t="str">
            <v>X207</v>
          </cell>
          <cell r="D4172">
            <v>12709045.439999979</v>
          </cell>
          <cell r="E4172" t="str">
            <v>SKL_PRZYPIS_WYK</v>
          </cell>
          <cell r="F4172" t="str">
            <v>PROGNOZA</v>
          </cell>
          <cell r="G4172" t="str">
            <v>11</v>
          </cell>
          <cell r="H4172" t="str">
            <v>PKK</v>
          </cell>
          <cell r="I4172" t="str">
            <v>RAZEM</v>
          </cell>
        </row>
        <row r="4173">
          <cell r="A4173" t="str">
            <v>P prac + P na życie + P Plus grup</v>
          </cell>
          <cell r="B4173" t="str">
            <v>X207</v>
          </cell>
          <cell r="D4173">
            <v>4609203.759999992</v>
          </cell>
          <cell r="E4173" t="str">
            <v>SKL_PRZYPIS_WYK</v>
          </cell>
          <cell r="F4173" t="str">
            <v>PROGNOZA</v>
          </cell>
          <cell r="G4173" t="str">
            <v>11</v>
          </cell>
          <cell r="H4173" t="str">
            <v>PSA</v>
          </cell>
          <cell r="I4173" t="str">
            <v>RAZEM</v>
          </cell>
        </row>
        <row r="4174">
          <cell r="A4174" t="str">
            <v>P prac + P na życie + P Plus grup</v>
          </cell>
          <cell r="B4174" t="str">
            <v>X207</v>
          </cell>
          <cell r="C4174" t="str">
            <v>N</v>
          </cell>
          <cell r="D4174">
            <v>16167064.495459192</v>
          </cell>
          <cell r="E4174" t="str">
            <v>SKL_PRZYPIS_WYK</v>
          </cell>
          <cell r="F4174" t="str">
            <v>PROGNOZA</v>
          </cell>
          <cell r="G4174" t="str">
            <v>11</v>
          </cell>
          <cell r="H4174" t="str">
            <v>PKK</v>
          </cell>
          <cell r="I4174" t="str">
            <v>RAZEM</v>
          </cell>
        </row>
        <row r="4175">
          <cell r="A4175" t="str">
            <v>P prac + P na życie + P Plus grup</v>
          </cell>
          <cell r="B4175" t="str">
            <v>X207</v>
          </cell>
          <cell r="C4175" t="str">
            <v>N</v>
          </cell>
          <cell r="D4175">
            <v>10166013.746254643</v>
          </cell>
          <cell r="E4175" t="str">
            <v>SKL_PRZYPIS_WYK</v>
          </cell>
          <cell r="F4175" t="str">
            <v>PROGNOZA</v>
          </cell>
          <cell r="G4175" t="str">
            <v>11</v>
          </cell>
          <cell r="H4175" t="str">
            <v>PSA</v>
          </cell>
          <cell r="I4175" t="str">
            <v>RAZEM</v>
          </cell>
        </row>
        <row r="4176">
          <cell r="A4176" t="str">
            <v>P prac + P na życie + P Plus grup</v>
          </cell>
          <cell r="B4176" t="str">
            <v>X207</v>
          </cell>
          <cell r="D4176">
            <v>12709045.439999979</v>
          </cell>
          <cell r="E4176" t="str">
            <v>SKL_PRZYPIS_WYK</v>
          </cell>
          <cell r="F4176" t="str">
            <v>PROGNOZA</v>
          </cell>
          <cell r="G4176" t="str">
            <v>12</v>
          </cell>
          <cell r="H4176" t="str">
            <v>PKK</v>
          </cell>
          <cell r="I4176" t="str">
            <v>RAZEM</v>
          </cell>
        </row>
        <row r="4177">
          <cell r="A4177" t="str">
            <v>P prac + P na życie + P Plus grup</v>
          </cell>
          <cell r="B4177" t="str">
            <v>X207</v>
          </cell>
          <cell r="D4177">
            <v>4609203.759999992</v>
          </cell>
          <cell r="E4177" t="str">
            <v>SKL_PRZYPIS_WYK</v>
          </cell>
          <cell r="F4177" t="str">
            <v>PROGNOZA</v>
          </cell>
          <cell r="G4177" t="str">
            <v>12</v>
          </cell>
          <cell r="H4177" t="str">
            <v>PSA</v>
          </cell>
          <cell r="I4177" t="str">
            <v>RAZEM</v>
          </cell>
        </row>
        <row r="4178">
          <cell r="A4178" t="str">
            <v>P prac + P na życie + P Plus grup</v>
          </cell>
          <cell r="B4178" t="str">
            <v>X207</v>
          </cell>
          <cell r="C4178" t="str">
            <v>N</v>
          </cell>
          <cell r="D4178">
            <v>18642876.1722091</v>
          </cell>
          <cell r="E4178" t="str">
            <v>SKL_PRZYPIS_WYK</v>
          </cell>
          <cell r="F4178" t="str">
            <v>PROGNOZA</v>
          </cell>
          <cell r="G4178" t="str">
            <v>12</v>
          </cell>
          <cell r="H4178" t="str">
            <v>PKK</v>
          </cell>
          <cell r="I4178" t="str">
            <v>RAZEM</v>
          </cell>
        </row>
        <row r="4179">
          <cell r="A4179" t="str">
            <v>P prac + P na życie + P Plus grup</v>
          </cell>
          <cell r="B4179" t="str">
            <v>X207</v>
          </cell>
          <cell r="C4179" t="str">
            <v>N</v>
          </cell>
          <cell r="D4179">
            <v>12227382.320173407</v>
          </cell>
          <cell r="E4179" t="str">
            <v>SKL_PRZYPIS_WYK</v>
          </cell>
          <cell r="F4179" t="str">
            <v>PROGNOZA</v>
          </cell>
          <cell r="G4179" t="str">
            <v>12</v>
          </cell>
          <cell r="H4179" t="str">
            <v>PSA</v>
          </cell>
          <cell r="I4179" t="str">
            <v>RAZEM</v>
          </cell>
        </row>
        <row r="4180">
          <cell r="A4180" t="str">
            <v>P prac + P na życie + P Plus grup</v>
          </cell>
          <cell r="B4180" t="str">
            <v>X207</v>
          </cell>
          <cell r="D4180">
            <v>1911956.53</v>
          </cell>
          <cell r="E4180" t="str">
            <v>SKL_PRZYPIS_WYK</v>
          </cell>
          <cell r="F4180" t="str">
            <v>WYK_POP</v>
          </cell>
          <cell r="G4180" t="str">
            <v>03</v>
          </cell>
          <cell r="H4180" t="str">
            <v>PKK</v>
          </cell>
          <cell r="I4180" t="str">
            <v>RAZEM</v>
          </cell>
        </row>
        <row r="4181">
          <cell r="A4181" t="str">
            <v>P prac + P na życie + P Plus grup</v>
          </cell>
          <cell r="B4181" t="str">
            <v>X207</v>
          </cell>
          <cell r="D4181">
            <v>430533.11</v>
          </cell>
          <cell r="E4181" t="str">
            <v>SKL_PRZYPIS_WYK</v>
          </cell>
          <cell r="F4181" t="str">
            <v>WYK_POP</v>
          </cell>
          <cell r="G4181" t="str">
            <v>03</v>
          </cell>
          <cell r="H4181" t="str">
            <v>PSA</v>
          </cell>
          <cell r="I4181" t="str">
            <v>RAZEM</v>
          </cell>
        </row>
        <row r="4182">
          <cell r="A4182" t="str">
            <v>P prac + P na życie + P Plus grup</v>
          </cell>
          <cell r="B4182" t="str">
            <v>X207</v>
          </cell>
          <cell r="C4182" t="str">
            <v>N</v>
          </cell>
          <cell r="D4182">
            <v>1831775.67</v>
          </cell>
          <cell r="E4182" t="str">
            <v>SKL_PRZYPIS_WYK</v>
          </cell>
          <cell r="F4182" t="str">
            <v>WYK_POP</v>
          </cell>
          <cell r="G4182" t="str">
            <v>03</v>
          </cell>
          <cell r="H4182" t="str">
            <v>PKK</v>
          </cell>
          <cell r="I4182" t="str">
            <v>RAZEM</v>
          </cell>
        </row>
        <row r="4183">
          <cell r="A4183" t="str">
            <v>P prac + P na życie + P Plus grup</v>
          </cell>
          <cell r="B4183" t="str">
            <v>X207</v>
          </cell>
          <cell r="C4183" t="str">
            <v>N</v>
          </cell>
          <cell r="D4183">
            <v>510713.97</v>
          </cell>
          <cell r="E4183" t="str">
            <v>SKL_PRZYPIS_WYK</v>
          </cell>
          <cell r="F4183" t="str">
            <v>WYK_POP</v>
          </cell>
          <cell r="G4183" t="str">
            <v>03</v>
          </cell>
          <cell r="H4183" t="str">
            <v>PSA</v>
          </cell>
          <cell r="I4183" t="str">
            <v>RAZEM</v>
          </cell>
        </row>
        <row r="4184">
          <cell r="A4184" t="str">
            <v>P prac + P na życie + P Plus grup</v>
          </cell>
          <cell r="B4184" t="str">
            <v>X207</v>
          </cell>
          <cell r="D4184">
            <v>3105271.08</v>
          </cell>
          <cell r="E4184" t="str">
            <v>SKL_PRZYPIS_WYK</v>
          </cell>
          <cell r="F4184" t="str">
            <v>WYK_POP</v>
          </cell>
          <cell r="G4184" t="str">
            <v>04</v>
          </cell>
          <cell r="H4184" t="str">
            <v>PKK</v>
          </cell>
          <cell r="I4184" t="str">
            <v>RAZEM</v>
          </cell>
        </row>
        <row r="4185">
          <cell r="A4185" t="str">
            <v>P prac + P na życie + P Plus grup</v>
          </cell>
          <cell r="B4185" t="str">
            <v>X207</v>
          </cell>
          <cell r="D4185">
            <v>834052.62</v>
          </cell>
          <cell r="E4185" t="str">
            <v>SKL_PRZYPIS_WYK</v>
          </cell>
          <cell r="F4185" t="str">
            <v>WYK_POP</v>
          </cell>
          <cell r="G4185" t="str">
            <v>04</v>
          </cell>
          <cell r="H4185" t="str">
            <v>PSA</v>
          </cell>
          <cell r="I4185" t="str">
            <v>RAZEM</v>
          </cell>
        </row>
        <row r="4186">
          <cell r="A4186" t="str">
            <v>P prac + P na życie + P Plus grup</v>
          </cell>
          <cell r="B4186" t="str">
            <v>X207</v>
          </cell>
          <cell r="C4186" t="str">
            <v>N</v>
          </cell>
          <cell r="D4186">
            <v>2924216.6</v>
          </cell>
          <cell r="E4186" t="str">
            <v>SKL_PRZYPIS_WYK</v>
          </cell>
          <cell r="F4186" t="str">
            <v>WYK_POP</v>
          </cell>
          <cell r="G4186" t="str">
            <v>04</v>
          </cell>
          <cell r="H4186" t="str">
            <v>PKK</v>
          </cell>
          <cell r="I4186" t="str">
            <v>RAZEM</v>
          </cell>
        </row>
        <row r="4187">
          <cell r="A4187" t="str">
            <v>P prac + P na życie + P Plus grup</v>
          </cell>
          <cell r="B4187" t="str">
            <v>X207</v>
          </cell>
          <cell r="C4187" t="str">
            <v>N</v>
          </cell>
          <cell r="D4187">
            <v>1015107.1</v>
          </cell>
          <cell r="E4187" t="str">
            <v>SKL_PRZYPIS_WYK</v>
          </cell>
          <cell r="F4187" t="str">
            <v>WYK_POP</v>
          </cell>
          <cell r="G4187" t="str">
            <v>04</v>
          </cell>
          <cell r="H4187" t="str">
            <v>PSA</v>
          </cell>
          <cell r="I4187" t="str">
            <v>RAZEM</v>
          </cell>
        </row>
        <row r="4188">
          <cell r="A4188" t="str">
            <v>P prac + P na życie + P Plus grup</v>
          </cell>
          <cell r="B4188" t="str">
            <v>X207</v>
          </cell>
          <cell r="D4188">
            <v>4521193.65</v>
          </cell>
          <cell r="E4188" t="str">
            <v>SKL_PRZYPIS_WYK</v>
          </cell>
          <cell r="F4188" t="str">
            <v>WYK_POP</v>
          </cell>
          <cell r="G4188" t="str">
            <v>05</v>
          </cell>
          <cell r="H4188" t="str">
            <v>PKK</v>
          </cell>
          <cell r="I4188" t="str">
            <v>RAZEM</v>
          </cell>
        </row>
        <row r="4189">
          <cell r="A4189" t="str">
            <v>P prac + P na życie + P Plus grup</v>
          </cell>
          <cell r="B4189" t="str">
            <v>X207</v>
          </cell>
          <cell r="D4189">
            <v>1329430.08</v>
          </cell>
          <cell r="E4189" t="str">
            <v>SKL_PRZYPIS_WYK</v>
          </cell>
          <cell r="F4189" t="str">
            <v>WYK_POP</v>
          </cell>
          <cell r="G4189" t="str">
            <v>05</v>
          </cell>
          <cell r="H4189" t="str">
            <v>PSA</v>
          </cell>
          <cell r="I4189" t="str">
            <v>RAZEM</v>
          </cell>
        </row>
        <row r="4190">
          <cell r="A4190" t="str">
            <v>P prac + P na życie + P Plus grup</v>
          </cell>
          <cell r="B4190" t="str">
            <v>X207</v>
          </cell>
          <cell r="C4190" t="str">
            <v>N</v>
          </cell>
          <cell r="D4190">
            <v>4128000.89</v>
          </cell>
          <cell r="E4190" t="str">
            <v>SKL_PRZYPIS_WYK</v>
          </cell>
          <cell r="F4190" t="str">
            <v>WYK_POP</v>
          </cell>
          <cell r="G4190" t="str">
            <v>05</v>
          </cell>
          <cell r="H4190" t="str">
            <v>PKK</v>
          </cell>
          <cell r="I4190" t="str">
            <v>RAZEM</v>
          </cell>
        </row>
        <row r="4191">
          <cell r="A4191" t="str">
            <v>P prac + P na życie + P Plus grup</v>
          </cell>
          <cell r="B4191" t="str">
            <v>X207</v>
          </cell>
          <cell r="C4191" t="str">
            <v>N</v>
          </cell>
          <cell r="D4191">
            <v>1722622.84</v>
          </cell>
          <cell r="E4191" t="str">
            <v>SKL_PRZYPIS_WYK</v>
          </cell>
          <cell r="F4191" t="str">
            <v>WYK_POP</v>
          </cell>
          <cell r="G4191" t="str">
            <v>05</v>
          </cell>
          <cell r="H4191" t="str">
            <v>PSA</v>
          </cell>
          <cell r="I4191" t="str">
            <v>RAZEM</v>
          </cell>
        </row>
        <row r="4192">
          <cell r="A4192" t="str">
            <v>P prac + P na życie + P Plus grup</v>
          </cell>
          <cell r="B4192" t="str">
            <v>X207</v>
          </cell>
          <cell r="D4192">
            <v>6181276.6099999985</v>
          </cell>
          <cell r="E4192" t="str">
            <v>SKL_PRZYPIS_WYK</v>
          </cell>
          <cell r="F4192" t="str">
            <v>WYK_POP</v>
          </cell>
          <cell r="G4192" t="str">
            <v>06</v>
          </cell>
          <cell r="H4192" t="str">
            <v>PKK</v>
          </cell>
          <cell r="I4192" t="str">
            <v>RAZEM</v>
          </cell>
        </row>
        <row r="4193">
          <cell r="A4193" t="str">
            <v>P prac + P na życie + P Plus grup</v>
          </cell>
          <cell r="B4193" t="str">
            <v>X207</v>
          </cell>
          <cell r="D4193">
            <v>1954968.91</v>
          </cell>
          <cell r="E4193" t="str">
            <v>SKL_PRZYPIS_WYK</v>
          </cell>
          <cell r="F4193" t="str">
            <v>WYK_POP</v>
          </cell>
          <cell r="G4193" t="str">
            <v>06</v>
          </cell>
          <cell r="H4193" t="str">
            <v>PSA</v>
          </cell>
          <cell r="I4193" t="str">
            <v>RAZEM</v>
          </cell>
        </row>
        <row r="4194">
          <cell r="A4194" t="str">
            <v>P prac + P na życie + P Plus grup</v>
          </cell>
          <cell r="B4194" t="str">
            <v>X207</v>
          </cell>
          <cell r="C4194" t="str">
            <v>N</v>
          </cell>
          <cell r="D4194">
            <v>5574105.810000001</v>
          </cell>
          <cell r="E4194" t="str">
            <v>SKL_PRZYPIS_WYK</v>
          </cell>
          <cell r="F4194" t="str">
            <v>WYK_POP</v>
          </cell>
          <cell r="G4194" t="str">
            <v>06</v>
          </cell>
          <cell r="H4194" t="str">
            <v>PKK</v>
          </cell>
          <cell r="I4194" t="str">
            <v>RAZEM</v>
          </cell>
        </row>
        <row r="4195">
          <cell r="A4195" t="str">
            <v>P prac + P na życie + P Plus grup</v>
          </cell>
          <cell r="B4195" t="str">
            <v>X207</v>
          </cell>
          <cell r="C4195" t="str">
            <v>N</v>
          </cell>
          <cell r="D4195">
            <v>2562139.71</v>
          </cell>
          <cell r="E4195" t="str">
            <v>SKL_PRZYPIS_WYK</v>
          </cell>
          <cell r="F4195" t="str">
            <v>WYK_POP</v>
          </cell>
          <cell r="G4195" t="str">
            <v>06</v>
          </cell>
          <cell r="H4195" t="str">
            <v>PSA</v>
          </cell>
          <cell r="I4195" t="str">
            <v>RAZEM</v>
          </cell>
        </row>
        <row r="4196">
          <cell r="A4196" t="str">
            <v>P prac + P na życie + P Plus grup</v>
          </cell>
          <cell r="B4196" t="str">
            <v>X207</v>
          </cell>
          <cell r="D4196">
            <v>8097435.57</v>
          </cell>
          <cell r="E4196" t="str">
            <v>SKL_PRZYPIS_WYK</v>
          </cell>
          <cell r="F4196" t="str">
            <v>WYK_POP</v>
          </cell>
          <cell r="G4196" t="str">
            <v>07</v>
          </cell>
          <cell r="H4196" t="str">
            <v>PKK</v>
          </cell>
          <cell r="I4196" t="str">
            <v>RAZEM</v>
          </cell>
        </row>
        <row r="4197">
          <cell r="A4197" t="str">
            <v>P prac + P na życie + P Plus grup</v>
          </cell>
          <cell r="B4197" t="str">
            <v>X207</v>
          </cell>
          <cell r="D4197">
            <v>2707471.57</v>
          </cell>
          <cell r="E4197" t="str">
            <v>SKL_PRZYPIS_WYK</v>
          </cell>
          <cell r="F4197" t="str">
            <v>WYK_POP</v>
          </cell>
          <cell r="G4197" t="str">
            <v>07</v>
          </cell>
          <cell r="H4197" t="str">
            <v>PSA</v>
          </cell>
          <cell r="I4197" t="str">
            <v>RAZEM</v>
          </cell>
        </row>
        <row r="4198">
          <cell r="A4198" t="str">
            <v>P prac + P na życie + P Plus grup</v>
          </cell>
          <cell r="B4198" t="str">
            <v>X207</v>
          </cell>
          <cell r="C4198" t="str">
            <v>N</v>
          </cell>
          <cell r="D4198">
            <v>7249550.679999998</v>
          </cell>
          <cell r="E4198" t="str">
            <v>SKL_PRZYPIS_WYK</v>
          </cell>
          <cell r="F4198" t="str">
            <v>WYK_POP</v>
          </cell>
          <cell r="G4198" t="str">
            <v>07</v>
          </cell>
          <cell r="H4198" t="str">
            <v>PKK</v>
          </cell>
          <cell r="I4198" t="str">
            <v>RAZEM</v>
          </cell>
        </row>
        <row r="4199">
          <cell r="A4199" t="str">
            <v>P prac + P na życie + P Plus grup</v>
          </cell>
          <cell r="B4199" t="str">
            <v>X207</v>
          </cell>
          <cell r="C4199" t="str">
            <v>N</v>
          </cell>
          <cell r="D4199">
            <v>3555356.46</v>
          </cell>
          <cell r="E4199" t="str">
            <v>SKL_PRZYPIS_WYK</v>
          </cell>
          <cell r="F4199" t="str">
            <v>WYK_POP</v>
          </cell>
          <cell r="G4199" t="str">
            <v>07</v>
          </cell>
          <cell r="H4199" t="str">
            <v>PSA</v>
          </cell>
          <cell r="I4199" t="str">
            <v>RAZEM</v>
          </cell>
        </row>
        <row r="4200">
          <cell r="A4200" t="str">
            <v>P prac + P na życie + P Plus grup</v>
          </cell>
          <cell r="B4200" t="str">
            <v>X207</v>
          </cell>
          <cell r="D4200">
            <v>10317619.8</v>
          </cell>
          <cell r="E4200" t="str">
            <v>SKL_PRZYPIS_WYK</v>
          </cell>
          <cell r="F4200" t="str">
            <v>WYK_POP</v>
          </cell>
          <cell r="G4200" t="str">
            <v>08</v>
          </cell>
          <cell r="H4200" t="str">
            <v>PKK</v>
          </cell>
          <cell r="I4200" t="str">
            <v>RAZEM</v>
          </cell>
        </row>
        <row r="4201">
          <cell r="A4201" t="str">
            <v>P prac + P na życie + P Plus grup</v>
          </cell>
          <cell r="B4201" t="str">
            <v>X207</v>
          </cell>
          <cell r="D4201">
            <v>3573691.77</v>
          </cell>
          <cell r="E4201" t="str">
            <v>SKL_PRZYPIS_WYK</v>
          </cell>
          <cell r="F4201" t="str">
            <v>WYK_POP</v>
          </cell>
          <cell r="G4201" t="str">
            <v>08</v>
          </cell>
          <cell r="H4201" t="str">
            <v>PSA</v>
          </cell>
          <cell r="I4201" t="str">
            <v>RAZEM</v>
          </cell>
        </row>
        <row r="4202">
          <cell r="A4202" t="str">
            <v>P prac + P na życie + P Plus grup</v>
          </cell>
          <cell r="B4202" t="str">
            <v>X207</v>
          </cell>
          <cell r="C4202" t="str">
            <v>N</v>
          </cell>
          <cell r="D4202">
            <v>9188281.110000001</v>
          </cell>
          <cell r="E4202" t="str">
            <v>SKL_PRZYPIS_WYK</v>
          </cell>
          <cell r="F4202" t="str">
            <v>WYK_POP</v>
          </cell>
          <cell r="G4202" t="str">
            <v>08</v>
          </cell>
          <cell r="H4202" t="str">
            <v>PKK</v>
          </cell>
          <cell r="I4202" t="str">
            <v>RAZEM</v>
          </cell>
        </row>
        <row r="4203">
          <cell r="A4203" t="str">
            <v>P prac + P na życie + P Plus grup</v>
          </cell>
          <cell r="B4203" t="str">
            <v>X207</v>
          </cell>
          <cell r="C4203" t="str">
            <v>N</v>
          </cell>
          <cell r="D4203">
            <v>4703030.46</v>
          </cell>
          <cell r="E4203" t="str">
            <v>SKL_PRZYPIS_WYK</v>
          </cell>
          <cell r="F4203" t="str">
            <v>WYK_POP</v>
          </cell>
          <cell r="G4203" t="str">
            <v>08</v>
          </cell>
          <cell r="H4203" t="str">
            <v>PSA</v>
          </cell>
          <cell r="I4203" t="str">
            <v>RAZEM</v>
          </cell>
        </row>
        <row r="4204">
          <cell r="A4204" t="str">
            <v>P prac + P na życie + P Plus grup</v>
          </cell>
          <cell r="B4204" t="str">
            <v>X207</v>
          </cell>
          <cell r="D4204">
            <v>12709045.440000001</v>
          </cell>
          <cell r="E4204" t="str">
            <v>SKL_PRZYPIS_WYK</v>
          </cell>
          <cell r="F4204" t="str">
            <v>WYK_POP</v>
          </cell>
          <cell r="G4204" t="str">
            <v>09</v>
          </cell>
          <cell r="H4204" t="str">
            <v>PKK</v>
          </cell>
          <cell r="I4204" t="str">
            <v>RAZEM</v>
          </cell>
        </row>
        <row r="4205">
          <cell r="A4205" t="str">
            <v>P prac + P na życie + P Plus grup</v>
          </cell>
          <cell r="B4205" t="str">
            <v>X207</v>
          </cell>
          <cell r="D4205">
            <v>4609203.76</v>
          </cell>
          <cell r="E4205" t="str">
            <v>SKL_PRZYPIS_WYK</v>
          </cell>
          <cell r="F4205" t="str">
            <v>WYK_POP</v>
          </cell>
          <cell r="G4205" t="str">
            <v>09</v>
          </cell>
          <cell r="H4205" t="str">
            <v>PSA</v>
          </cell>
          <cell r="I4205" t="str">
            <v>RAZEM</v>
          </cell>
        </row>
        <row r="4206">
          <cell r="A4206" t="str">
            <v>P prac + P na życie + P Plus grup</v>
          </cell>
          <cell r="B4206" t="str">
            <v>X207</v>
          </cell>
          <cell r="C4206" t="str">
            <v>N</v>
          </cell>
          <cell r="D4206">
            <v>11255267.030000005</v>
          </cell>
          <cell r="E4206" t="str">
            <v>SKL_PRZYPIS_WYK</v>
          </cell>
          <cell r="F4206" t="str">
            <v>WYK_POP</v>
          </cell>
          <cell r="G4206" t="str">
            <v>09</v>
          </cell>
          <cell r="H4206" t="str">
            <v>PKK</v>
          </cell>
          <cell r="I4206" t="str">
            <v>RAZEM</v>
          </cell>
        </row>
        <row r="4207">
          <cell r="A4207" t="str">
            <v>P prac + P na życie + P Plus grup</v>
          </cell>
          <cell r="B4207" t="str">
            <v>X207</v>
          </cell>
          <cell r="C4207" t="str">
            <v>N</v>
          </cell>
          <cell r="D4207">
            <v>6062982.170000002</v>
          </cell>
          <cell r="E4207" t="str">
            <v>SKL_PRZYPIS_WYK</v>
          </cell>
          <cell r="F4207" t="str">
            <v>WYK_POP</v>
          </cell>
          <cell r="G4207" t="str">
            <v>09</v>
          </cell>
          <cell r="H4207" t="str">
            <v>PSA</v>
          </cell>
          <cell r="I4207" t="str">
            <v>RAZEM</v>
          </cell>
        </row>
        <row r="4208">
          <cell r="A4208" t="str">
            <v>P prac + P na życie + P Plus grup</v>
          </cell>
          <cell r="B4208" t="str">
            <v>X207</v>
          </cell>
          <cell r="C4208" t="str">
            <v>N</v>
          </cell>
          <cell r="D4208">
            <v>3504840.443145949</v>
          </cell>
          <cell r="E4208" t="str">
            <v>SKL_ROCZNA_WYK</v>
          </cell>
          <cell r="F4208" t="str">
            <v>PLAN</v>
          </cell>
          <cell r="G4208" t="str">
            <v>01</v>
          </cell>
          <cell r="H4208" t="str">
            <v>PKK</v>
          </cell>
          <cell r="I4208" t="str">
            <v>RAZEM</v>
          </cell>
        </row>
        <row r="4209">
          <cell r="A4209" t="str">
            <v>P prac + P na życie + P Plus grup</v>
          </cell>
          <cell r="B4209" t="str">
            <v>X207</v>
          </cell>
          <cell r="C4209" t="str">
            <v>N</v>
          </cell>
          <cell r="D4209">
            <v>4070412.2</v>
          </cell>
          <cell r="E4209" t="str">
            <v>SKL_ROCZNA_WYK</v>
          </cell>
          <cell r="F4209" t="str">
            <v>PLAN</v>
          </cell>
          <cell r="G4209" t="str">
            <v>01</v>
          </cell>
          <cell r="H4209" t="str">
            <v>PSA</v>
          </cell>
          <cell r="I4209" t="str">
            <v>RAZEM</v>
          </cell>
        </row>
        <row r="4210">
          <cell r="A4210" t="str">
            <v>P prac + P na życie + P Plus grup</v>
          </cell>
          <cell r="B4210" t="str">
            <v>X207</v>
          </cell>
          <cell r="C4210" t="str">
            <v>N</v>
          </cell>
          <cell r="D4210">
            <v>7300224.620540948</v>
          </cell>
          <cell r="E4210" t="str">
            <v>SKL_ROCZNA_WYK</v>
          </cell>
          <cell r="F4210" t="str">
            <v>PLAN</v>
          </cell>
          <cell r="G4210" t="str">
            <v>02</v>
          </cell>
          <cell r="H4210" t="str">
            <v>PKK</v>
          </cell>
          <cell r="I4210" t="str">
            <v>RAZEM</v>
          </cell>
        </row>
        <row r="4211">
          <cell r="A4211" t="str">
            <v>P prac + P na życie + P Plus grup</v>
          </cell>
          <cell r="B4211" t="str">
            <v>X207</v>
          </cell>
          <cell r="C4211" t="str">
            <v>N</v>
          </cell>
          <cell r="D4211">
            <v>8612960.4</v>
          </cell>
          <cell r="E4211" t="str">
            <v>SKL_ROCZNA_WYK</v>
          </cell>
          <cell r="F4211" t="str">
            <v>PLAN</v>
          </cell>
          <cell r="G4211" t="str">
            <v>02</v>
          </cell>
          <cell r="H4211" t="str">
            <v>PSA</v>
          </cell>
          <cell r="I4211" t="str">
            <v>RAZEM</v>
          </cell>
        </row>
        <row r="4212">
          <cell r="A4212" t="str">
            <v>P prac + P na życie + P Plus grup</v>
          </cell>
          <cell r="B4212" t="str">
            <v>X207</v>
          </cell>
          <cell r="C4212" t="str">
            <v>N</v>
          </cell>
          <cell r="D4212">
            <v>11109983.554726256</v>
          </cell>
          <cell r="E4212" t="str">
            <v>SKL_ROCZNA_WYK</v>
          </cell>
          <cell r="F4212" t="str">
            <v>PLAN</v>
          </cell>
          <cell r="G4212" t="str">
            <v>03</v>
          </cell>
          <cell r="H4212" t="str">
            <v>PKK</v>
          </cell>
          <cell r="I4212" t="str">
            <v>RAZEM</v>
          </cell>
        </row>
        <row r="4213">
          <cell r="A4213" t="str">
            <v>P prac + P na życie + P Plus grup</v>
          </cell>
          <cell r="B4213" t="str">
            <v>X207</v>
          </cell>
          <cell r="C4213" t="str">
            <v>N</v>
          </cell>
          <cell r="D4213">
            <v>13595040.599999998</v>
          </cell>
          <cell r="E4213" t="str">
            <v>SKL_ROCZNA_WYK</v>
          </cell>
          <cell r="F4213" t="str">
            <v>PLAN</v>
          </cell>
          <cell r="G4213" t="str">
            <v>03</v>
          </cell>
          <cell r="H4213" t="str">
            <v>PSA</v>
          </cell>
          <cell r="I4213" t="str">
            <v>RAZEM</v>
          </cell>
        </row>
        <row r="4214">
          <cell r="A4214" t="str">
            <v>P prac + P na życie + P Plus grup</v>
          </cell>
          <cell r="B4214" t="str">
            <v>X207</v>
          </cell>
          <cell r="C4214" t="str">
            <v>N</v>
          </cell>
          <cell r="D4214">
            <v>15151252.8277945</v>
          </cell>
          <cell r="E4214" t="str">
            <v>SKL_ROCZNA_WYK</v>
          </cell>
          <cell r="F4214" t="str">
            <v>PLAN</v>
          </cell>
          <cell r="G4214" t="str">
            <v>04</v>
          </cell>
          <cell r="H4214" t="str">
            <v>PKK</v>
          </cell>
          <cell r="I4214" t="str">
            <v>RAZEM</v>
          </cell>
        </row>
        <row r="4215">
          <cell r="A4215" t="str">
            <v>P prac + P na życie + P Plus grup</v>
          </cell>
          <cell r="B4215" t="str">
            <v>X207</v>
          </cell>
          <cell r="C4215" t="str">
            <v>N</v>
          </cell>
          <cell r="D4215">
            <v>19260772.8</v>
          </cell>
          <cell r="E4215" t="str">
            <v>SKL_ROCZNA_WYK</v>
          </cell>
          <cell r="F4215" t="str">
            <v>PLAN</v>
          </cell>
          <cell r="G4215" t="str">
            <v>04</v>
          </cell>
          <cell r="H4215" t="str">
            <v>PSA</v>
          </cell>
          <cell r="I4215" t="str">
            <v>RAZEM</v>
          </cell>
        </row>
        <row r="4216">
          <cell r="A4216" t="str">
            <v>P prac + P na życie + P Plus grup</v>
          </cell>
          <cell r="B4216" t="str">
            <v>X207</v>
          </cell>
          <cell r="C4216" t="str">
            <v>N</v>
          </cell>
          <cell r="D4216">
            <v>19036018.96557058</v>
          </cell>
          <cell r="E4216" t="str">
            <v>SKL_ROCZNA_WYK</v>
          </cell>
          <cell r="F4216" t="str">
            <v>PLAN</v>
          </cell>
          <cell r="G4216" t="str">
            <v>05</v>
          </cell>
          <cell r="H4216" t="str">
            <v>PKK</v>
          </cell>
          <cell r="I4216" t="str">
            <v>RAZEM</v>
          </cell>
        </row>
        <row r="4217">
          <cell r="A4217" t="str">
            <v>P prac + P na życie + P Plus grup</v>
          </cell>
          <cell r="B4217" t="str">
            <v>X207</v>
          </cell>
          <cell r="C4217" t="str">
            <v>N</v>
          </cell>
          <cell r="D4217">
            <v>25059825</v>
          </cell>
          <cell r="E4217" t="str">
            <v>SKL_ROCZNA_WYK</v>
          </cell>
          <cell r="F4217" t="str">
            <v>PLAN</v>
          </cell>
          <cell r="G4217" t="str">
            <v>05</v>
          </cell>
          <cell r="H4217" t="str">
            <v>PSA</v>
          </cell>
          <cell r="I4217" t="str">
            <v>RAZEM</v>
          </cell>
        </row>
        <row r="4218">
          <cell r="A4218" t="str">
            <v>P prac + P na życie + P Plus grup</v>
          </cell>
          <cell r="B4218" t="str">
            <v>X207</v>
          </cell>
          <cell r="C4218" t="str">
            <v>N</v>
          </cell>
          <cell r="D4218">
            <v>23188698.90381337</v>
          </cell>
          <cell r="E4218" t="str">
            <v>SKL_ROCZNA_WYK</v>
          </cell>
          <cell r="F4218" t="str">
            <v>PLAN</v>
          </cell>
          <cell r="G4218" t="str">
            <v>06</v>
          </cell>
          <cell r="H4218" t="str">
            <v>PKK</v>
          </cell>
          <cell r="I4218" t="str">
            <v>RAZEM</v>
          </cell>
        </row>
        <row r="4219">
          <cell r="A4219" t="str">
            <v>P prac + P na życie + P Plus grup</v>
          </cell>
          <cell r="B4219" t="str">
            <v>X207</v>
          </cell>
          <cell r="C4219" t="str">
            <v>N</v>
          </cell>
          <cell r="D4219">
            <v>30613213.2</v>
          </cell>
          <cell r="E4219" t="str">
            <v>SKL_ROCZNA_WYK</v>
          </cell>
          <cell r="F4219" t="str">
            <v>PLAN</v>
          </cell>
          <cell r="G4219" t="str">
            <v>06</v>
          </cell>
          <cell r="H4219" t="str">
            <v>PSA</v>
          </cell>
          <cell r="I4219" t="str">
            <v>RAZEM</v>
          </cell>
        </row>
        <row r="4220">
          <cell r="A4220" t="str">
            <v>P prac + P na życie + P Plus grup</v>
          </cell>
          <cell r="B4220" t="str">
            <v>X207</v>
          </cell>
          <cell r="C4220" t="str">
            <v>N</v>
          </cell>
          <cell r="D4220">
            <v>27206146.073389504</v>
          </cell>
          <cell r="E4220" t="str">
            <v>SKL_ROCZNA_WYK</v>
          </cell>
          <cell r="F4220" t="str">
            <v>PLAN</v>
          </cell>
          <cell r="G4220" t="str">
            <v>07</v>
          </cell>
          <cell r="H4220" t="str">
            <v>PKK</v>
          </cell>
          <cell r="I4220" t="str">
            <v>RAZEM</v>
          </cell>
        </row>
        <row r="4221">
          <cell r="A4221" t="str">
            <v>P prac + P na życie + P Plus grup</v>
          </cell>
          <cell r="B4221" t="str">
            <v>X207</v>
          </cell>
          <cell r="C4221" t="str">
            <v>N</v>
          </cell>
          <cell r="D4221">
            <v>35829053.4</v>
          </cell>
          <cell r="E4221" t="str">
            <v>SKL_ROCZNA_WYK</v>
          </cell>
          <cell r="F4221" t="str">
            <v>PLAN</v>
          </cell>
          <cell r="G4221" t="str">
            <v>07</v>
          </cell>
          <cell r="H4221" t="str">
            <v>PSA</v>
          </cell>
          <cell r="I4221" t="str">
            <v>RAZEM</v>
          </cell>
        </row>
        <row r="4222">
          <cell r="A4222" t="str">
            <v>P prac + P na życie + P Plus grup</v>
          </cell>
          <cell r="B4222" t="str">
            <v>X207</v>
          </cell>
          <cell r="C4222" t="str">
            <v>N</v>
          </cell>
          <cell r="D4222">
            <v>30810723.4728725</v>
          </cell>
          <cell r="E4222" t="str">
            <v>SKL_ROCZNA_WYK</v>
          </cell>
          <cell r="F4222" t="str">
            <v>PLAN</v>
          </cell>
          <cell r="G4222" t="str">
            <v>08</v>
          </cell>
          <cell r="H4222" t="str">
            <v>PKK</v>
          </cell>
          <cell r="I4222" t="str">
            <v>RAZEM</v>
          </cell>
        </row>
        <row r="4223">
          <cell r="A4223" t="str">
            <v>P prac + P na życie + P Plus grup</v>
          </cell>
          <cell r="B4223" t="str">
            <v>X207</v>
          </cell>
          <cell r="C4223" t="str">
            <v>N</v>
          </cell>
          <cell r="D4223">
            <v>41018445.6</v>
          </cell>
          <cell r="E4223" t="str">
            <v>SKL_ROCZNA_WYK</v>
          </cell>
          <cell r="F4223" t="str">
            <v>PLAN</v>
          </cell>
          <cell r="G4223" t="str">
            <v>08</v>
          </cell>
          <cell r="H4223" t="str">
            <v>PSA</v>
          </cell>
          <cell r="I4223" t="str">
            <v>RAZEM</v>
          </cell>
        </row>
        <row r="4224">
          <cell r="A4224" t="str">
            <v>P prac + P na życie + P Plus grup</v>
          </cell>
          <cell r="B4224" t="str">
            <v>X207</v>
          </cell>
          <cell r="C4224" t="str">
            <v>N</v>
          </cell>
          <cell r="D4224">
            <v>35586638.81404108</v>
          </cell>
          <cell r="E4224" t="str">
            <v>SKL_ROCZNA_WYK</v>
          </cell>
          <cell r="F4224" t="str">
            <v>PLAN</v>
          </cell>
          <cell r="G4224" t="str">
            <v>09</v>
          </cell>
          <cell r="H4224" t="str">
            <v>PKK</v>
          </cell>
          <cell r="I4224" t="str">
            <v>RAZEM</v>
          </cell>
        </row>
        <row r="4225">
          <cell r="A4225" t="str">
            <v>P prac + P na życie + P Plus grup</v>
          </cell>
          <cell r="B4225" t="str">
            <v>X207</v>
          </cell>
          <cell r="C4225" t="str">
            <v>N</v>
          </cell>
          <cell r="D4225">
            <v>46789213.8</v>
          </cell>
          <cell r="E4225" t="str">
            <v>SKL_ROCZNA_WYK</v>
          </cell>
          <cell r="F4225" t="str">
            <v>PLAN</v>
          </cell>
          <cell r="G4225" t="str">
            <v>09</v>
          </cell>
          <cell r="H4225" t="str">
            <v>PSA</v>
          </cell>
          <cell r="I4225" t="str">
            <v>RAZEM</v>
          </cell>
        </row>
        <row r="4226">
          <cell r="A4226" t="str">
            <v>P prac + P na życie + P Plus grup</v>
          </cell>
          <cell r="B4226" t="str">
            <v>X207</v>
          </cell>
          <cell r="C4226" t="str">
            <v>N</v>
          </cell>
          <cell r="D4226">
            <v>39798244.78083985</v>
          </cell>
          <cell r="E4226" t="str">
            <v>SKL_ROCZNA_WYK</v>
          </cell>
          <cell r="F4226" t="str">
            <v>PLAN</v>
          </cell>
          <cell r="G4226" t="str">
            <v>10</v>
          </cell>
          <cell r="H4226" t="str">
            <v>PKK</v>
          </cell>
          <cell r="I4226" t="str">
            <v>RAZEM</v>
          </cell>
        </row>
        <row r="4227">
          <cell r="A4227" t="str">
            <v>P prac + P na życie + P Plus grup</v>
          </cell>
          <cell r="B4227" t="str">
            <v>X207</v>
          </cell>
          <cell r="C4227" t="str">
            <v>N</v>
          </cell>
          <cell r="D4227">
            <v>52555722</v>
          </cell>
          <cell r="E4227" t="str">
            <v>SKL_ROCZNA_WYK</v>
          </cell>
          <cell r="F4227" t="str">
            <v>PLAN</v>
          </cell>
          <cell r="G4227" t="str">
            <v>10</v>
          </cell>
          <cell r="H4227" t="str">
            <v>PSA</v>
          </cell>
          <cell r="I4227" t="str">
            <v>RAZEM</v>
          </cell>
        </row>
        <row r="4228">
          <cell r="A4228" t="str">
            <v>P prac + P na życie + P Plus grup</v>
          </cell>
          <cell r="B4228" t="str">
            <v>X207</v>
          </cell>
          <cell r="C4228" t="str">
            <v>N</v>
          </cell>
          <cell r="D4228">
            <v>44480359.370501265</v>
          </cell>
          <cell r="E4228" t="str">
            <v>SKL_ROCZNA_WYK</v>
          </cell>
          <cell r="F4228" t="str">
            <v>PLAN</v>
          </cell>
          <cell r="G4228" t="str">
            <v>11</v>
          </cell>
          <cell r="H4228" t="str">
            <v>PKK</v>
          </cell>
          <cell r="I4228" t="str">
            <v>RAZEM</v>
          </cell>
        </row>
        <row r="4229">
          <cell r="A4229" t="str">
            <v>P prac + P na życie + P Plus grup</v>
          </cell>
          <cell r="B4229" t="str">
            <v>X207</v>
          </cell>
          <cell r="C4229" t="str">
            <v>N</v>
          </cell>
          <cell r="D4229">
            <v>58346403</v>
          </cell>
          <cell r="E4229" t="str">
            <v>SKL_ROCZNA_WYK</v>
          </cell>
          <cell r="F4229" t="str">
            <v>PLAN</v>
          </cell>
          <cell r="G4229" t="str">
            <v>11</v>
          </cell>
          <cell r="H4229" t="str">
            <v>PSA</v>
          </cell>
          <cell r="I4229" t="str">
            <v>RAZEM</v>
          </cell>
        </row>
        <row r="4230">
          <cell r="A4230" t="str">
            <v>P prac + P na życie + P Plus grup</v>
          </cell>
          <cell r="B4230" t="str">
            <v>X207</v>
          </cell>
          <cell r="C4230" t="str">
            <v>N</v>
          </cell>
          <cell r="D4230">
            <v>48605435.092939764</v>
          </cell>
          <cell r="E4230" t="str">
            <v>SKL_ROCZNA_WYK</v>
          </cell>
          <cell r="F4230" t="str">
            <v>PLAN</v>
          </cell>
          <cell r="G4230" t="str">
            <v>12</v>
          </cell>
          <cell r="H4230" t="str">
            <v>PKK</v>
          </cell>
          <cell r="I4230" t="str">
            <v>RAZEM</v>
          </cell>
        </row>
        <row r="4231">
          <cell r="A4231" t="str">
            <v>P prac + P na życie + P Plus grup</v>
          </cell>
          <cell r="B4231" t="str">
            <v>X207</v>
          </cell>
          <cell r="C4231" t="str">
            <v>N</v>
          </cell>
          <cell r="D4231">
            <v>63629024.4</v>
          </cell>
          <cell r="E4231" t="str">
            <v>SKL_ROCZNA_WYK</v>
          </cell>
          <cell r="F4231" t="str">
            <v>PLAN</v>
          </cell>
          <cell r="G4231" t="str">
            <v>12</v>
          </cell>
          <cell r="H4231" t="str">
            <v>PSA</v>
          </cell>
          <cell r="I4231" t="str">
            <v>RAZEM</v>
          </cell>
        </row>
        <row r="4232">
          <cell r="A4232" t="str">
            <v>P prac + P na życie + P Plus grup</v>
          </cell>
          <cell r="B4232" t="str">
            <v>X207</v>
          </cell>
          <cell r="C4232" t="str">
            <v>N</v>
          </cell>
          <cell r="D4232">
            <v>27086975.021856472</v>
          </cell>
          <cell r="E4232" t="str">
            <v>SKL_ROCZNA_WYK</v>
          </cell>
          <cell r="F4232" t="str">
            <v>PROGNOZA</v>
          </cell>
          <cell r="G4232" t="str">
            <v>10</v>
          </cell>
          <cell r="H4232" t="str">
            <v>PKK</v>
          </cell>
          <cell r="I4232" t="str">
            <v>RAZEM</v>
          </cell>
        </row>
        <row r="4233">
          <cell r="A4233" t="str">
            <v>P prac + P na życie + P Plus grup</v>
          </cell>
          <cell r="B4233" t="str">
            <v>X207</v>
          </cell>
          <cell r="C4233" t="str">
            <v>N</v>
          </cell>
          <cell r="D4233">
            <v>19993584.331544112</v>
          </cell>
          <cell r="E4233" t="str">
            <v>SKL_ROCZNA_WYK</v>
          </cell>
          <cell r="F4233" t="str">
            <v>PROGNOZA</v>
          </cell>
          <cell r="G4233" t="str">
            <v>10</v>
          </cell>
          <cell r="H4233" t="str">
            <v>PSA</v>
          </cell>
          <cell r="I4233" t="str">
            <v>RAZEM</v>
          </cell>
        </row>
        <row r="4234">
          <cell r="A4234" t="str">
            <v>P prac + P na życie + P Plus grup</v>
          </cell>
          <cell r="B4234" t="str">
            <v>X207</v>
          </cell>
          <cell r="C4234" t="str">
            <v>N</v>
          </cell>
          <cell r="D4234">
            <v>28303213.283653934</v>
          </cell>
          <cell r="E4234" t="str">
            <v>SKL_ROCZNA_WYK</v>
          </cell>
          <cell r="F4234" t="str">
            <v>PROGNOZA</v>
          </cell>
          <cell r="G4234" t="str">
            <v>11</v>
          </cell>
          <cell r="H4234" t="str">
            <v>PKK</v>
          </cell>
          <cell r="I4234" t="str">
            <v>RAZEM</v>
          </cell>
        </row>
        <row r="4235">
          <cell r="A4235" t="str">
            <v>P prac + P na życie + P Plus grup</v>
          </cell>
          <cell r="B4235" t="str">
            <v>X207</v>
          </cell>
          <cell r="C4235" t="str">
            <v>N</v>
          </cell>
          <cell r="D4235">
            <v>22368310.063511744</v>
          </cell>
          <cell r="E4235" t="str">
            <v>SKL_ROCZNA_WYK</v>
          </cell>
          <cell r="F4235" t="str">
            <v>PROGNOZA</v>
          </cell>
          <cell r="G4235" t="str">
            <v>11</v>
          </cell>
          <cell r="H4235" t="str">
            <v>PSA</v>
          </cell>
          <cell r="I4235" t="str">
            <v>RAZEM</v>
          </cell>
        </row>
        <row r="4236">
          <cell r="A4236" t="str">
            <v>P prac + P na życie + P Plus grup</v>
          </cell>
          <cell r="B4236" t="str">
            <v>X207</v>
          </cell>
          <cell r="C4236" t="str">
            <v>N</v>
          </cell>
          <cell r="D4236">
            <v>29709740.12099885</v>
          </cell>
          <cell r="E4236" t="str">
            <v>SKL_ROCZNA_WYK</v>
          </cell>
          <cell r="F4236" t="str">
            <v>PROGNOZA</v>
          </cell>
          <cell r="G4236" t="str">
            <v>12</v>
          </cell>
          <cell r="H4236" t="str">
            <v>PKK</v>
          </cell>
          <cell r="I4236" t="str">
            <v>RAZEM</v>
          </cell>
        </row>
        <row r="4237">
          <cell r="A4237" t="str">
            <v>P prac + P na życie + P Plus grup</v>
          </cell>
          <cell r="B4237" t="str">
            <v>X207</v>
          </cell>
          <cell r="C4237" t="str">
            <v>N</v>
          </cell>
          <cell r="D4237">
            <v>24736422.88702516</v>
          </cell>
          <cell r="E4237" t="str">
            <v>SKL_ROCZNA_WYK</v>
          </cell>
          <cell r="F4237" t="str">
            <v>PROGNOZA</v>
          </cell>
          <cell r="G4237" t="str">
            <v>12</v>
          </cell>
          <cell r="H4237" t="str">
            <v>PSA</v>
          </cell>
          <cell r="I4237" t="str">
            <v>RAZEM</v>
          </cell>
        </row>
        <row r="4238">
          <cell r="A4238" t="str">
            <v>P prac + P na życie + P Plus grup</v>
          </cell>
          <cell r="B4238" t="str">
            <v>X207</v>
          </cell>
          <cell r="D4238">
            <v>11595836.400000006</v>
          </cell>
          <cell r="E4238" t="str">
            <v>SKL_ROCZNA_WYK</v>
          </cell>
          <cell r="F4238" t="str">
            <v>WYK_POP</v>
          </cell>
          <cell r="G4238" t="str">
            <v>03</v>
          </cell>
          <cell r="H4238" t="str">
            <v>PKK</v>
          </cell>
          <cell r="I4238" t="str">
            <v>RAZEM</v>
          </cell>
        </row>
        <row r="4239">
          <cell r="A4239" t="str">
            <v>P prac + P na życie + P Plus grup</v>
          </cell>
          <cell r="B4239" t="str">
            <v>X207</v>
          </cell>
          <cell r="D4239">
            <v>2962013.86</v>
          </cell>
          <cell r="E4239" t="str">
            <v>SKL_ROCZNA_WYK</v>
          </cell>
          <cell r="F4239" t="str">
            <v>WYK_POP</v>
          </cell>
          <cell r="G4239" t="str">
            <v>03</v>
          </cell>
          <cell r="H4239" t="str">
            <v>PSA</v>
          </cell>
          <cell r="I4239" t="str">
            <v>RAZEM</v>
          </cell>
        </row>
        <row r="4240">
          <cell r="A4240" t="str">
            <v>P prac + P na życie + P Plus grup</v>
          </cell>
          <cell r="B4240" t="str">
            <v>X207</v>
          </cell>
          <cell r="C4240" t="str">
            <v>N</v>
          </cell>
          <cell r="D4240">
            <v>10970248.320000004</v>
          </cell>
          <cell r="E4240" t="str">
            <v>SKL_ROCZNA_WYK</v>
          </cell>
          <cell r="F4240" t="str">
            <v>WYK_POP</v>
          </cell>
          <cell r="G4240" t="str">
            <v>03</v>
          </cell>
          <cell r="H4240" t="str">
            <v>PKK</v>
          </cell>
          <cell r="I4240" t="str">
            <v>RAZEM</v>
          </cell>
        </row>
        <row r="4241">
          <cell r="A4241" t="str">
            <v>P prac + P na życie + P Plus grup</v>
          </cell>
          <cell r="B4241" t="str">
            <v>X207</v>
          </cell>
          <cell r="C4241" t="str">
            <v>N</v>
          </cell>
          <cell r="D4241">
            <v>3587601.94</v>
          </cell>
          <cell r="E4241" t="str">
            <v>SKL_ROCZNA_WYK</v>
          </cell>
          <cell r="F4241" t="str">
            <v>WYK_POP</v>
          </cell>
          <cell r="G4241" t="str">
            <v>03</v>
          </cell>
          <cell r="H4241" t="str">
            <v>PSA</v>
          </cell>
          <cell r="I4241" t="str">
            <v>RAZEM</v>
          </cell>
        </row>
        <row r="4242">
          <cell r="A4242" t="str">
            <v>P prac + P na życie + P Plus grup</v>
          </cell>
          <cell r="B4242" t="str">
            <v>X207</v>
          </cell>
          <cell r="D4242">
            <v>14640398.280000001</v>
          </cell>
          <cell r="E4242" t="str">
            <v>SKL_ROCZNA_WYK</v>
          </cell>
          <cell r="F4242" t="str">
            <v>WYK_POP</v>
          </cell>
          <cell r="G4242" t="str">
            <v>04</v>
          </cell>
          <cell r="H4242" t="str">
            <v>PKK</v>
          </cell>
          <cell r="I4242" t="str">
            <v>RAZEM</v>
          </cell>
        </row>
        <row r="4243">
          <cell r="A4243" t="str">
            <v>P prac + P na życie + P Plus grup</v>
          </cell>
          <cell r="B4243" t="str">
            <v>X207</v>
          </cell>
          <cell r="D4243">
            <v>4782501.94</v>
          </cell>
          <cell r="E4243" t="str">
            <v>SKL_ROCZNA_WYK</v>
          </cell>
          <cell r="F4243" t="str">
            <v>WYK_POP</v>
          </cell>
          <cell r="G4243" t="str">
            <v>04</v>
          </cell>
          <cell r="H4243" t="str">
            <v>PSA</v>
          </cell>
          <cell r="I4243" t="str">
            <v>RAZEM</v>
          </cell>
        </row>
        <row r="4244">
          <cell r="A4244" t="str">
            <v>P prac + P na życie + P Plus grup</v>
          </cell>
          <cell r="B4244" t="str">
            <v>X207</v>
          </cell>
          <cell r="C4244" t="str">
            <v>N</v>
          </cell>
          <cell r="D4244">
            <v>13430486.279999997</v>
          </cell>
          <cell r="E4244" t="str">
            <v>SKL_ROCZNA_WYK</v>
          </cell>
          <cell r="F4244" t="str">
            <v>WYK_POP</v>
          </cell>
          <cell r="G4244" t="str">
            <v>04</v>
          </cell>
          <cell r="H4244" t="str">
            <v>PKK</v>
          </cell>
          <cell r="I4244" t="str">
            <v>RAZEM</v>
          </cell>
        </row>
        <row r="4245">
          <cell r="A4245" t="str">
            <v>P prac + P na życie + P Plus grup</v>
          </cell>
          <cell r="B4245" t="str">
            <v>X207</v>
          </cell>
          <cell r="C4245" t="str">
            <v>N</v>
          </cell>
          <cell r="D4245">
            <v>5992413.940000006</v>
          </cell>
          <cell r="E4245" t="str">
            <v>SKL_ROCZNA_WYK</v>
          </cell>
          <cell r="F4245" t="str">
            <v>WYK_POP</v>
          </cell>
          <cell r="G4245" t="str">
            <v>04</v>
          </cell>
          <cell r="H4245" t="str">
            <v>PSA</v>
          </cell>
          <cell r="I4245" t="str">
            <v>RAZEM</v>
          </cell>
        </row>
        <row r="4246">
          <cell r="A4246" t="str">
            <v>P prac + P na życie + P Plus grup</v>
          </cell>
          <cell r="B4246" t="str">
            <v>X207</v>
          </cell>
          <cell r="D4246">
            <v>17100393.84</v>
          </cell>
          <cell r="E4246" t="str">
            <v>SKL_ROCZNA_WYK</v>
          </cell>
          <cell r="F4246" t="str">
            <v>WYK_POP</v>
          </cell>
          <cell r="G4246" t="str">
            <v>05</v>
          </cell>
          <cell r="H4246" t="str">
            <v>PKK</v>
          </cell>
          <cell r="I4246" t="str">
            <v>RAZEM</v>
          </cell>
        </row>
        <row r="4247">
          <cell r="A4247" t="str">
            <v>P prac + P na życie + P Plus grup</v>
          </cell>
          <cell r="B4247" t="str">
            <v>X207</v>
          </cell>
          <cell r="D4247">
            <v>5922655.420000005</v>
          </cell>
          <cell r="E4247" t="str">
            <v>SKL_ROCZNA_WYK</v>
          </cell>
          <cell r="F4247" t="str">
            <v>WYK_POP</v>
          </cell>
          <cell r="G4247" t="str">
            <v>05</v>
          </cell>
          <cell r="H4247" t="str">
            <v>PSA</v>
          </cell>
          <cell r="I4247" t="str">
            <v>RAZEM</v>
          </cell>
        </row>
        <row r="4248">
          <cell r="A4248" t="str">
            <v>P prac + P na życie + P Plus grup</v>
          </cell>
          <cell r="B4248" t="str">
            <v>X207</v>
          </cell>
          <cell r="C4248" t="str">
            <v>N</v>
          </cell>
          <cell r="D4248">
            <v>15163362.720000003</v>
          </cell>
          <cell r="E4248" t="str">
            <v>SKL_ROCZNA_WYK</v>
          </cell>
          <cell r="F4248" t="str">
            <v>WYK_POP</v>
          </cell>
          <cell r="G4248" t="str">
            <v>05</v>
          </cell>
          <cell r="H4248" t="str">
            <v>PKK</v>
          </cell>
          <cell r="I4248" t="str">
            <v>RAZEM</v>
          </cell>
        </row>
        <row r="4249">
          <cell r="A4249" t="str">
            <v>P prac + P na życie + P Plus grup</v>
          </cell>
          <cell r="B4249" t="str">
            <v>X207</v>
          </cell>
          <cell r="C4249" t="str">
            <v>N</v>
          </cell>
          <cell r="D4249">
            <v>7859686.540000003</v>
          </cell>
          <cell r="E4249" t="str">
            <v>SKL_ROCZNA_WYK</v>
          </cell>
          <cell r="F4249" t="str">
            <v>WYK_POP</v>
          </cell>
          <cell r="G4249" t="str">
            <v>05</v>
          </cell>
          <cell r="H4249" t="str">
            <v>PSA</v>
          </cell>
          <cell r="I4249" t="str">
            <v>RAZEM</v>
          </cell>
        </row>
        <row r="4250">
          <cell r="A4250" t="str">
            <v>P prac + P na życie + P Plus grup</v>
          </cell>
          <cell r="B4250" t="str">
            <v>X207</v>
          </cell>
          <cell r="D4250">
            <v>20421482.520000014</v>
          </cell>
          <cell r="E4250" t="str">
            <v>SKL_ROCZNA_WYK</v>
          </cell>
          <cell r="F4250" t="str">
            <v>WYK_POP</v>
          </cell>
          <cell r="G4250" t="str">
            <v>06</v>
          </cell>
          <cell r="H4250" t="str">
            <v>PKK</v>
          </cell>
          <cell r="I4250" t="str">
            <v>RAZEM</v>
          </cell>
        </row>
        <row r="4251">
          <cell r="A4251" t="str">
            <v>P prac + P na życie + P Plus grup</v>
          </cell>
          <cell r="B4251" t="str">
            <v>X207</v>
          </cell>
          <cell r="D4251">
            <v>7539986.2200000025</v>
          </cell>
          <cell r="E4251" t="str">
            <v>SKL_ROCZNA_WYK</v>
          </cell>
          <cell r="F4251" t="str">
            <v>WYK_POP</v>
          </cell>
          <cell r="G4251" t="str">
            <v>06</v>
          </cell>
          <cell r="H4251" t="str">
            <v>PSA</v>
          </cell>
          <cell r="I4251" t="str">
            <v>RAZEM</v>
          </cell>
        </row>
        <row r="4252">
          <cell r="A4252" t="str">
            <v>P prac + P na życie + P Plus grup</v>
          </cell>
          <cell r="B4252" t="str">
            <v>X207</v>
          </cell>
          <cell r="C4252" t="str">
            <v>N</v>
          </cell>
          <cell r="D4252">
            <v>17872653.479999997</v>
          </cell>
          <cell r="E4252" t="str">
            <v>SKL_ROCZNA_WYK</v>
          </cell>
          <cell r="F4252" t="str">
            <v>WYK_POP</v>
          </cell>
          <cell r="G4252" t="str">
            <v>06</v>
          </cell>
          <cell r="H4252" t="str">
            <v>PKK</v>
          </cell>
          <cell r="I4252" t="str">
            <v>RAZEM</v>
          </cell>
        </row>
        <row r="4253">
          <cell r="A4253" t="str">
            <v>P prac + P na życie + P Plus grup</v>
          </cell>
          <cell r="B4253" t="str">
            <v>X207</v>
          </cell>
          <cell r="C4253" t="str">
            <v>N</v>
          </cell>
          <cell r="D4253">
            <v>10088815.260000002</v>
          </cell>
          <cell r="E4253" t="str">
            <v>SKL_ROCZNA_WYK</v>
          </cell>
          <cell r="F4253" t="str">
            <v>WYK_POP</v>
          </cell>
          <cell r="G4253" t="str">
            <v>06</v>
          </cell>
          <cell r="H4253" t="str">
            <v>PSA</v>
          </cell>
          <cell r="I4253" t="str">
            <v>RAZEM</v>
          </cell>
        </row>
        <row r="4254">
          <cell r="A4254" t="str">
            <v>P prac + P na życie + P Plus grup</v>
          </cell>
          <cell r="B4254" t="str">
            <v>X207</v>
          </cell>
          <cell r="D4254">
            <v>23268101.4</v>
          </cell>
          <cell r="E4254" t="str">
            <v>SKL_ROCZNA_WYK</v>
          </cell>
          <cell r="F4254" t="str">
            <v>WYK_POP</v>
          </cell>
          <cell r="G4254" t="str">
            <v>07</v>
          </cell>
          <cell r="H4254" t="str">
            <v>PKK</v>
          </cell>
          <cell r="I4254" t="str">
            <v>RAZEM</v>
          </cell>
        </row>
        <row r="4255">
          <cell r="A4255" t="str">
            <v>P prac + P na życie + P Plus grup</v>
          </cell>
          <cell r="B4255" t="str">
            <v>X207</v>
          </cell>
          <cell r="D4255">
            <v>9076182.540000005</v>
          </cell>
          <cell r="E4255" t="str">
            <v>SKL_ROCZNA_WYK</v>
          </cell>
          <cell r="F4255" t="str">
            <v>WYK_POP</v>
          </cell>
          <cell r="G4255" t="str">
            <v>07</v>
          </cell>
          <cell r="H4255" t="str">
            <v>PSA</v>
          </cell>
          <cell r="I4255" t="str">
            <v>RAZEM</v>
          </cell>
        </row>
        <row r="4256">
          <cell r="A4256" t="str">
            <v>P prac + P na życie + P Plus grup</v>
          </cell>
          <cell r="B4256" t="str">
            <v>X207</v>
          </cell>
          <cell r="C4256" t="str">
            <v>N</v>
          </cell>
          <cell r="D4256">
            <v>20329319.88</v>
          </cell>
          <cell r="E4256" t="str">
            <v>SKL_ROCZNA_WYK</v>
          </cell>
          <cell r="F4256" t="str">
            <v>WYK_POP</v>
          </cell>
          <cell r="G4256" t="str">
            <v>07</v>
          </cell>
          <cell r="H4256" t="str">
            <v>PKK</v>
          </cell>
          <cell r="I4256" t="str">
            <v>RAZEM</v>
          </cell>
        </row>
        <row r="4257">
          <cell r="A4257" t="str">
            <v>P prac + P na życie + P Plus grup</v>
          </cell>
          <cell r="B4257" t="str">
            <v>X207</v>
          </cell>
          <cell r="C4257" t="str">
            <v>N</v>
          </cell>
          <cell r="D4257">
            <v>12014964.06000001</v>
          </cell>
          <cell r="E4257" t="str">
            <v>SKL_ROCZNA_WYK</v>
          </cell>
          <cell r="F4257" t="str">
            <v>WYK_POP</v>
          </cell>
          <cell r="G4257" t="str">
            <v>07</v>
          </cell>
          <cell r="H4257" t="str">
            <v>PSA</v>
          </cell>
          <cell r="I4257" t="str">
            <v>RAZEM</v>
          </cell>
        </row>
        <row r="4258">
          <cell r="A4258" t="str">
            <v>P prac + P na życie + P Plus grup</v>
          </cell>
          <cell r="B4258" t="str">
            <v>X207</v>
          </cell>
          <cell r="D4258">
            <v>26756920.800000004</v>
          </cell>
          <cell r="E4258" t="str">
            <v>SKL_ROCZNA_WYK</v>
          </cell>
          <cell r="F4258" t="str">
            <v>WYK_POP</v>
          </cell>
          <cell r="G4258" t="str">
            <v>08</v>
          </cell>
          <cell r="H4258" t="str">
            <v>PKK</v>
          </cell>
          <cell r="I4258" t="str">
            <v>RAZEM</v>
          </cell>
        </row>
        <row r="4259">
          <cell r="A4259" t="str">
            <v>P prac + P na życie + P Plus grup</v>
          </cell>
          <cell r="B4259" t="str">
            <v>X207</v>
          </cell>
          <cell r="D4259">
            <v>10460389.500000006</v>
          </cell>
          <cell r="E4259" t="str">
            <v>SKL_ROCZNA_WYK</v>
          </cell>
          <cell r="F4259" t="str">
            <v>WYK_POP</v>
          </cell>
          <cell r="G4259" t="str">
            <v>08</v>
          </cell>
          <cell r="H4259" t="str">
            <v>PSA</v>
          </cell>
          <cell r="I4259" t="str">
            <v>RAZEM</v>
          </cell>
        </row>
        <row r="4260">
          <cell r="A4260" t="str">
            <v>P prac + P na życie + P Plus grup</v>
          </cell>
          <cell r="B4260" t="str">
            <v>X207</v>
          </cell>
          <cell r="C4260" t="str">
            <v>N</v>
          </cell>
          <cell r="D4260">
            <v>23253299.639999993</v>
          </cell>
          <cell r="E4260" t="str">
            <v>SKL_ROCZNA_WYK</v>
          </cell>
          <cell r="F4260" t="str">
            <v>WYK_POP</v>
          </cell>
          <cell r="G4260" t="str">
            <v>08</v>
          </cell>
          <cell r="H4260" t="str">
            <v>PKK</v>
          </cell>
          <cell r="I4260" t="str">
            <v>RAZEM</v>
          </cell>
        </row>
        <row r="4261">
          <cell r="A4261" t="str">
            <v>P prac + P na życie + P Plus grup</v>
          </cell>
          <cell r="B4261" t="str">
            <v>X207</v>
          </cell>
          <cell r="C4261" t="str">
            <v>N</v>
          </cell>
          <cell r="D4261">
            <v>13964010.66</v>
          </cell>
          <cell r="E4261" t="str">
            <v>SKL_ROCZNA_WYK</v>
          </cell>
          <cell r="F4261" t="str">
            <v>WYK_POP</v>
          </cell>
          <cell r="G4261" t="str">
            <v>08</v>
          </cell>
          <cell r="H4261" t="str">
            <v>PSA</v>
          </cell>
          <cell r="I4261" t="str">
            <v>RAZEM</v>
          </cell>
        </row>
        <row r="4262">
          <cell r="A4262" t="str">
            <v>P prac + P na życie + P Plus grup</v>
          </cell>
          <cell r="B4262" t="str">
            <v>X207</v>
          </cell>
          <cell r="D4262">
            <v>29328015.11999999</v>
          </cell>
          <cell r="E4262" t="str">
            <v>SKL_ROCZNA_WYK</v>
          </cell>
          <cell r="F4262" t="str">
            <v>WYK_POP</v>
          </cell>
          <cell r="G4262" t="str">
            <v>09</v>
          </cell>
          <cell r="H4262" t="str">
            <v>PKK</v>
          </cell>
          <cell r="I4262" t="str">
            <v>RAZEM</v>
          </cell>
        </row>
        <row r="4263">
          <cell r="A4263" t="str">
            <v>P prac + P na życie + P Plus grup</v>
          </cell>
          <cell r="B4263" t="str">
            <v>X207</v>
          </cell>
          <cell r="D4263">
            <v>12444400.920000011</v>
          </cell>
          <cell r="E4263" t="str">
            <v>SKL_ROCZNA_WYK</v>
          </cell>
          <cell r="F4263" t="str">
            <v>WYK_POP</v>
          </cell>
          <cell r="G4263" t="str">
            <v>09</v>
          </cell>
          <cell r="H4263" t="str">
            <v>PSA</v>
          </cell>
          <cell r="I4263" t="str">
            <v>RAZEM</v>
          </cell>
        </row>
        <row r="4264">
          <cell r="A4264" t="str">
            <v>P prac + P na życie + P Plus grup</v>
          </cell>
          <cell r="B4264" t="str">
            <v>X207</v>
          </cell>
          <cell r="C4264" t="str">
            <v>N</v>
          </cell>
          <cell r="D4264">
            <v>25345079.27999999</v>
          </cell>
          <cell r="E4264" t="str">
            <v>SKL_ROCZNA_WYK</v>
          </cell>
          <cell r="F4264" t="str">
            <v>WYK_POP</v>
          </cell>
          <cell r="G4264" t="str">
            <v>09</v>
          </cell>
          <cell r="H4264" t="str">
            <v>PKK</v>
          </cell>
          <cell r="I4264" t="str">
            <v>RAZEM</v>
          </cell>
        </row>
        <row r="4265">
          <cell r="A4265" t="str">
            <v>P prac + P na życie + P Plus grup</v>
          </cell>
          <cell r="B4265" t="str">
            <v>X207</v>
          </cell>
          <cell r="C4265" t="str">
            <v>N</v>
          </cell>
          <cell r="D4265">
            <v>16427336.76</v>
          </cell>
          <cell r="E4265" t="str">
            <v>SKL_ROCZNA_WYK</v>
          </cell>
          <cell r="F4265" t="str">
            <v>WYK_POP</v>
          </cell>
          <cell r="G4265" t="str">
            <v>09</v>
          </cell>
          <cell r="H4265" t="str">
            <v>PSA</v>
          </cell>
          <cell r="I4265" t="str">
            <v>RAZEM</v>
          </cell>
        </row>
        <row r="4266">
          <cell r="A4266" t="str">
            <v>P prac + P na życie + P Plus grup</v>
          </cell>
          <cell r="B4266" t="str">
            <v>XG12P</v>
          </cell>
          <cell r="C4266" t="str">
            <v>P</v>
          </cell>
          <cell r="D4266">
            <v>5193180.898275651</v>
          </cell>
          <cell r="E4266" t="str">
            <v>L_UBEZP</v>
          </cell>
          <cell r="F4266" t="str">
            <v>PLAN</v>
          </cell>
          <cell r="G4266" t="str">
            <v>01</v>
          </cell>
          <cell r="H4266" t="str">
            <v>PKK</v>
          </cell>
          <cell r="I4266" t="str">
            <v>RAZEM</v>
          </cell>
        </row>
        <row r="4267">
          <cell r="A4267" t="str">
            <v>P prac + P na życie + P Plus grup</v>
          </cell>
          <cell r="B4267" t="str">
            <v>XG12P</v>
          </cell>
          <cell r="C4267" t="str">
            <v>P</v>
          </cell>
          <cell r="D4267">
            <v>411905</v>
          </cell>
          <cell r="E4267" t="str">
            <v>L_UBEZP</v>
          </cell>
          <cell r="F4267" t="str">
            <v>PLAN</v>
          </cell>
          <cell r="G4267" t="str">
            <v>01</v>
          </cell>
          <cell r="H4267" t="str">
            <v>PSA</v>
          </cell>
          <cell r="I4267" t="str">
            <v>RAZEM</v>
          </cell>
        </row>
        <row r="4268">
          <cell r="A4268" t="str">
            <v>P prac + P na życie + P Plus grup</v>
          </cell>
          <cell r="B4268" t="str">
            <v>XG12P</v>
          </cell>
          <cell r="C4268" t="str">
            <v>P</v>
          </cell>
          <cell r="D4268">
            <v>5183070.564942318</v>
          </cell>
          <cell r="E4268" t="str">
            <v>L_UBEZP</v>
          </cell>
          <cell r="F4268" t="str">
            <v>PLAN</v>
          </cell>
          <cell r="G4268" t="str">
            <v>02</v>
          </cell>
          <cell r="H4268" t="str">
            <v>PKK</v>
          </cell>
          <cell r="I4268" t="str">
            <v>RAZEM</v>
          </cell>
        </row>
        <row r="4269">
          <cell r="A4269" t="str">
            <v>P prac + P na życie + P Plus grup</v>
          </cell>
          <cell r="B4269" t="str">
            <v>XG12P</v>
          </cell>
          <cell r="C4269" t="str">
            <v>P</v>
          </cell>
          <cell r="D4269">
            <v>405840</v>
          </cell>
          <cell r="E4269" t="str">
            <v>L_UBEZP</v>
          </cell>
          <cell r="F4269" t="str">
            <v>PLAN</v>
          </cell>
          <cell r="G4269" t="str">
            <v>02</v>
          </cell>
          <cell r="H4269" t="str">
            <v>PSA</v>
          </cell>
          <cell r="I4269" t="str">
            <v>RAZEM</v>
          </cell>
        </row>
        <row r="4270">
          <cell r="A4270" t="str">
            <v>P prac + P na życie + P Plus grup</v>
          </cell>
          <cell r="B4270" t="str">
            <v>XG12P</v>
          </cell>
          <cell r="C4270" t="str">
            <v>P</v>
          </cell>
          <cell r="D4270">
            <v>5173162.231608985</v>
          </cell>
          <cell r="E4270" t="str">
            <v>L_UBEZP</v>
          </cell>
          <cell r="F4270" t="str">
            <v>PLAN</v>
          </cell>
          <cell r="G4270" t="str">
            <v>03</v>
          </cell>
          <cell r="H4270" t="str">
            <v>PKK</v>
          </cell>
          <cell r="I4270" t="str">
            <v>RAZEM</v>
          </cell>
        </row>
        <row r="4271">
          <cell r="A4271" t="str">
            <v>P prac + P na życie + P Plus grup</v>
          </cell>
          <cell r="B4271" t="str">
            <v>XG12P</v>
          </cell>
          <cell r="C4271" t="str">
            <v>P</v>
          </cell>
          <cell r="D4271">
            <v>400029</v>
          </cell>
          <cell r="E4271" t="str">
            <v>L_UBEZP</v>
          </cell>
          <cell r="F4271" t="str">
            <v>PLAN</v>
          </cell>
          <cell r="G4271" t="str">
            <v>03</v>
          </cell>
          <cell r="H4271" t="str">
            <v>PSA</v>
          </cell>
          <cell r="I4271" t="str">
            <v>RAZEM</v>
          </cell>
        </row>
        <row r="4272">
          <cell r="A4272" t="str">
            <v>P prac + P na życie + P Plus grup</v>
          </cell>
          <cell r="B4272" t="str">
            <v>XG12P</v>
          </cell>
          <cell r="C4272" t="str">
            <v>P</v>
          </cell>
          <cell r="D4272">
            <v>5163327.898275651</v>
          </cell>
          <cell r="E4272" t="str">
            <v>L_UBEZP</v>
          </cell>
          <cell r="F4272" t="str">
            <v>PLAN</v>
          </cell>
          <cell r="G4272" t="str">
            <v>04</v>
          </cell>
          <cell r="H4272" t="str">
            <v>PKK</v>
          </cell>
          <cell r="I4272" t="str">
            <v>RAZEM</v>
          </cell>
        </row>
        <row r="4273">
          <cell r="A4273" t="str">
            <v>P prac + P na życie + P Plus grup</v>
          </cell>
          <cell r="B4273" t="str">
            <v>XG12P</v>
          </cell>
          <cell r="C4273" t="str">
            <v>P</v>
          </cell>
          <cell r="D4273">
            <v>396551</v>
          </cell>
          <cell r="E4273" t="str">
            <v>L_UBEZP</v>
          </cell>
          <cell r="F4273" t="str">
            <v>PLAN</v>
          </cell>
          <cell r="G4273" t="str">
            <v>04</v>
          </cell>
          <cell r="H4273" t="str">
            <v>PSA</v>
          </cell>
          <cell r="I4273" t="str">
            <v>RAZEM</v>
          </cell>
        </row>
        <row r="4274">
          <cell r="A4274" t="str">
            <v>P prac + P na życie + P Plus grup</v>
          </cell>
          <cell r="B4274" t="str">
            <v>XG12P</v>
          </cell>
          <cell r="C4274" t="str">
            <v>P</v>
          </cell>
          <cell r="D4274">
            <v>5153460.56494232</v>
          </cell>
          <cell r="E4274" t="str">
            <v>L_UBEZP</v>
          </cell>
          <cell r="F4274" t="str">
            <v>PLAN</v>
          </cell>
          <cell r="G4274" t="str">
            <v>05</v>
          </cell>
          <cell r="H4274" t="str">
            <v>PKK</v>
          </cell>
          <cell r="I4274" t="str">
            <v>RAZEM</v>
          </cell>
        </row>
        <row r="4275">
          <cell r="A4275" t="str">
            <v>P prac + P na życie + P Plus grup</v>
          </cell>
          <cell r="B4275" t="str">
            <v>XG12P</v>
          </cell>
          <cell r="C4275" t="str">
            <v>P</v>
          </cell>
          <cell r="D4275">
            <v>391809</v>
          </cell>
          <cell r="E4275" t="str">
            <v>L_UBEZP</v>
          </cell>
          <cell r="F4275" t="str">
            <v>PLAN</v>
          </cell>
          <cell r="G4275" t="str">
            <v>05</v>
          </cell>
          <cell r="H4275" t="str">
            <v>PSA</v>
          </cell>
          <cell r="I4275" t="str">
            <v>RAZEM</v>
          </cell>
        </row>
        <row r="4276">
          <cell r="A4276" t="str">
            <v>P prac + P na życie + P Plus grup</v>
          </cell>
          <cell r="B4276" t="str">
            <v>XG12P</v>
          </cell>
          <cell r="C4276" t="str">
            <v>P</v>
          </cell>
          <cell r="D4276">
            <v>5143184.231608985</v>
          </cell>
          <cell r="E4276" t="str">
            <v>L_UBEZP</v>
          </cell>
          <cell r="F4276" t="str">
            <v>PLAN</v>
          </cell>
          <cell r="G4276" t="str">
            <v>06</v>
          </cell>
          <cell r="H4276" t="str">
            <v>PKK</v>
          </cell>
          <cell r="I4276" t="str">
            <v>RAZEM</v>
          </cell>
        </row>
        <row r="4277">
          <cell r="A4277" t="str">
            <v>P prac + P na życie + P Plus grup</v>
          </cell>
          <cell r="B4277" t="str">
            <v>XG12P</v>
          </cell>
          <cell r="C4277" t="str">
            <v>P</v>
          </cell>
          <cell r="D4277">
            <v>387628</v>
          </cell>
          <cell r="E4277" t="str">
            <v>L_UBEZP</v>
          </cell>
          <cell r="F4277" t="str">
            <v>PLAN</v>
          </cell>
          <cell r="G4277" t="str">
            <v>06</v>
          </cell>
          <cell r="H4277" t="str">
            <v>PSA</v>
          </cell>
          <cell r="I4277" t="str">
            <v>RAZEM</v>
          </cell>
        </row>
        <row r="4278">
          <cell r="A4278" t="str">
            <v>P prac + P na życie + P Plus grup</v>
          </cell>
          <cell r="B4278" t="str">
            <v>XG12P</v>
          </cell>
          <cell r="C4278" t="str">
            <v>P</v>
          </cell>
          <cell r="D4278">
            <v>5133641.898275654</v>
          </cell>
          <cell r="E4278" t="str">
            <v>L_UBEZP</v>
          </cell>
          <cell r="F4278" t="str">
            <v>PLAN</v>
          </cell>
          <cell r="G4278" t="str">
            <v>07</v>
          </cell>
          <cell r="H4278" t="str">
            <v>PKK</v>
          </cell>
          <cell r="I4278" t="str">
            <v>RAZEM</v>
          </cell>
        </row>
        <row r="4279">
          <cell r="A4279" t="str">
            <v>P prac + P na życie + P Plus grup</v>
          </cell>
          <cell r="B4279" t="str">
            <v>XG12P</v>
          </cell>
          <cell r="C4279" t="str">
            <v>P</v>
          </cell>
          <cell r="D4279">
            <v>383534</v>
          </cell>
          <cell r="E4279" t="str">
            <v>L_UBEZP</v>
          </cell>
          <cell r="F4279" t="str">
            <v>PLAN</v>
          </cell>
          <cell r="G4279" t="str">
            <v>07</v>
          </cell>
          <cell r="H4279" t="str">
            <v>PSA</v>
          </cell>
          <cell r="I4279" t="str">
            <v>RAZEM</v>
          </cell>
        </row>
        <row r="4280">
          <cell r="A4280" t="str">
            <v>P prac + P na życie + P Plus grup</v>
          </cell>
          <cell r="B4280" t="str">
            <v>XG12P</v>
          </cell>
          <cell r="C4280" t="str">
            <v>P</v>
          </cell>
          <cell r="D4280">
            <v>5123670.564942319</v>
          </cell>
          <cell r="E4280" t="str">
            <v>L_UBEZP</v>
          </cell>
          <cell r="F4280" t="str">
            <v>PLAN</v>
          </cell>
          <cell r="G4280" t="str">
            <v>08</v>
          </cell>
          <cell r="H4280" t="str">
            <v>PKK</v>
          </cell>
          <cell r="I4280" t="str">
            <v>RAZEM</v>
          </cell>
        </row>
        <row r="4281">
          <cell r="A4281" t="str">
            <v>P prac + P na życie + P Plus grup</v>
          </cell>
          <cell r="B4281" t="str">
            <v>XG12P</v>
          </cell>
          <cell r="C4281" t="str">
            <v>P</v>
          </cell>
          <cell r="D4281">
            <v>378990</v>
          </cell>
          <cell r="E4281" t="str">
            <v>L_UBEZP</v>
          </cell>
          <cell r="F4281" t="str">
            <v>PLAN</v>
          </cell>
          <cell r="G4281" t="str">
            <v>08</v>
          </cell>
          <cell r="H4281" t="str">
            <v>PSA</v>
          </cell>
          <cell r="I4281" t="str">
            <v>RAZEM</v>
          </cell>
        </row>
        <row r="4282">
          <cell r="A4282" t="str">
            <v>P prac + P na życie + P Plus grup</v>
          </cell>
          <cell r="B4282" t="str">
            <v>XG12P</v>
          </cell>
          <cell r="C4282" t="str">
            <v>P</v>
          </cell>
          <cell r="D4282">
            <v>5113575.231608986</v>
          </cell>
          <cell r="E4282" t="str">
            <v>L_UBEZP</v>
          </cell>
          <cell r="F4282" t="str">
            <v>PLAN</v>
          </cell>
          <cell r="G4282" t="str">
            <v>09</v>
          </cell>
          <cell r="H4282" t="str">
            <v>PKK</v>
          </cell>
          <cell r="I4282" t="str">
            <v>RAZEM</v>
          </cell>
        </row>
        <row r="4283">
          <cell r="A4283" t="str">
            <v>P prac + P na życie + P Plus grup</v>
          </cell>
          <cell r="B4283" t="str">
            <v>XG12P</v>
          </cell>
          <cell r="C4283" t="str">
            <v>P</v>
          </cell>
          <cell r="D4283">
            <v>374707</v>
          </cell>
          <cell r="E4283" t="str">
            <v>L_UBEZP</v>
          </cell>
          <cell r="F4283" t="str">
            <v>PLAN</v>
          </cell>
          <cell r="G4283" t="str">
            <v>09</v>
          </cell>
          <cell r="H4283" t="str">
            <v>PSA</v>
          </cell>
          <cell r="I4283" t="str">
            <v>RAZEM</v>
          </cell>
        </row>
        <row r="4284">
          <cell r="A4284" t="str">
            <v>P prac + P na życie + P Plus grup</v>
          </cell>
          <cell r="B4284" t="str">
            <v>XG12P</v>
          </cell>
          <cell r="C4284" t="str">
            <v>P</v>
          </cell>
          <cell r="D4284">
            <v>5103977.898275653</v>
          </cell>
          <cell r="E4284" t="str">
            <v>L_UBEZP</v>
          </cell>
          <cell r="F4284" t="str">
            <v>PLAN</v>
          </cell>
          <cell r="G4284" t="str">
            <v>10</v>
          </cell>
          <cell r="H4284" t="str">
            <v>PKK</v>
          </cell>
          <cell r="I4284" t="str">
            <v>RAZEM</v>
          </cell>
        </row>
        <row r="4285">
          <cell r="A4285" t="str">
            <v>P prac + P na życie + P Plus grup</v>
          </cell>
          <cell r="B4285" t="str">
            <v>XG12P</v>
          </cell>
          <cell r="C4285" t="str">
            <v>P</v>
          </cell>
          <cell r="D4285">
            <v>370393</v>
          </cell>
          <cell r="E4285" t="str">
            <v>L_UBEZP</v>
          </cell>
          <cell r="F4285" t="str">
            <v>PLAN</v>
          </cell>
          <cell r="G4285" t="str">
            <v>10</v>
          </cell>
          <cell r="H4285" t="str">
            <v>PSA</v>
          </cell>
          <cell r="I4285" t="str">
            <v>RAZEM</v>
          </cell>
        </row>
        <row r="4286">
          <cell r="A4286" t="str">
            <v>P prac + P na życie + P Plus grup</v>
          </cell>
          <cell r="B4286" t="str">
            <v>XG12P</v>
          </cell>
          <cell r="C4286" t="str">
            <v>P</v>
          </cell>
          <cell r="D4286">
            <v>5094852.564942318</v>
          </cell>
          <cell r="E4286" t="str">
            <v>L_UBEZP</v>
          </cell>
          <cell r="F4286" t="str">
            <v>PLAN</v>
          </cell>
          <cell r="G4286" t="str">
            <v>11</v>
          </cell>
          <cell r="H4286" t="str">
            <v>PKK</v>
          </cell>
          <cell r="I4286" t="str">
            <v>RAZEM</v>
          </cell>
        </row>
        <row r="4287">
          <cell r="A4287" t="str">
            <v>P prac + P na życie + P Plus grup</v>
          </cell>
          <cell r="B4287" t="str">
            <v>XG12P</v>
          </cell>
          <cell r="C4287" t="str">
            <v>P</v>
          </cell>
          <cell r="D4287">
            <v>366429</v>
          </cell>
          <cell r="E4287" t="str">
            <v>L_UBEZP</v>
          </cell>
          <cell r="F4287" t="str">
            <v>PLAN</v>
          </cell>
          <cell r="G4287" t="str">
            <v>11</v>
          </cell>
          <cell r="H4287" t="str">
            <v>PSA</v>
          </cell>
          <cell r="I4287" t="str">
            <v>RAZEM</v>
          </cell>
        </row>
        <row r="4288">
          <cell r="A4288" t="str">
            <v>P prac + P na życie + P Plus grup</v>
          </cell>
          <cell r="B4288" t="str">
            <v>XG12P</v>
          </cell>
          <cell r="C4288" t="str">
            <v>P</v>
          </cell>
          <cell r="D4288">
            <v>5085854.231608985</v>
          </cell>
          <cell r="E4288" t="str">
            <v>L_UBEZP</v>
          </cell>
          <cell r="F4288" t="str">
            <v>PLAN</v>
          </cell>
          <cell r="G4288" t="str">
            <v>12</v>
          </cell>
          <cell r="H4288" t="str">
            <v>PKK</v>
          </cell>
          <cell r="I4288" t="str">
            <v>RAZEM</v>
          </cell>
        </row>
        <row r="4289">
          <cell r="A4289" t="str">
            <v>P prac + P na życie + P Plus grup</v>
          </cell>
          <cell r="B4289" t="str">
            <v>XG12P</v>
          </cell>
          <cell r="C4289" t="str">
            <v>P</v>
          </cell>
          <cell r="D4289">
            <v>360756</v>
          </cell>
          <cell r="E4289" t="str">
            <v>L_UBEZP</v>
          </cell>
          <cell r="F4289" t="str">
            <v>PLAN</v>
          </cell>
          <cell r="G4289" t="str">
            <v>12</v>
          </cell>
          <cell r="H4289" t="str">
            <v>PSA</v>
          </cell>
          <cell r="I4289" t="str">
            <v>RAZEM</v>
          </cell>
        </row>
        <row r="4290">
          <cell r="A4290" t="str">
            <v>P prac + P na życie + P Plus grup</v>
          </cell>
          <cell r="B4290" t="str">
            <v>XG12P</v>
          </cell>
          <cell r="C4290" t="str">
            <v>P</v>
          </cell>
          <cell r="D4290">
            <v>5156732</v>
          </cell>
          <cell r="E4290" t="str">
            <v>L_UBEZP</v>
          </cell>
          <cell r="F4290" t="str">
            <v>PROGNOZA</v>
          </cell>
          <cell r="G4290" t="str">
            <v>10</v>
          </cell>
          <cell r="H4290" t="str">
            <v>PKK</v>
          </cell>
          <cell r="I4290" t="str">
            <v>RAZEM</v>
          </cell>
        </row>
        <row r="4291">
          <cell r="A4291" t="str">
            <v>P prac + P na życie + P Plus grup</v>
          </cell>
          <cell r="B4291" t="str">
            <v>XG12P</v>
          </cell>
          <cell r="C4291" t="str">
            <v>P</v>
          </cell>
          <cell r="D4291">
            <v>336288</v>
          </cell>
          <cell r="E4291" t="str">
            <v>L_UBEZP</v>
          </cell>
          <cell r="F4291" t="str">
            <v>PROGNOZA</v>
          </cell>
          <cell r="G4291" t="str">
            <v>10</v>
          </cell>
          <cell r="H4291" t="str">
            <v>PSA</v>
          </cell>
          <cell r="I4291" t="str">
            <v>RAZEM</v>
          </cell>
        </row>
        <row r="4292">
          <cell r="A4292" t="str">
            <v>P prac + P na życie + P Plus grup</v>
          </cell>
          <cell r="B4292" t="str">
            <v>XG12P</v>
          </cell>
          <cell r="C4292" t="str">
            <v>P</v>
          </cell>
          <cell r="D4292">
            <v>5144898</v>
          </cell>
          <cell r="E4292" t="str">
            <v>L_UBEZP</v>
          </cell>
          <cell r="F4292" t="str">
            <v>PROGNOZA</v>
          </cell>
          <cell r="G4292" t="str">
            <v>11</v>
          </cell>
          <cell r="H4292" t="str">
            <v>PKK</v>
          </cell>
          <cell r="I4292" t="str">
            <v>RAZEM</v>
          </cell>
        </row>
        <row r="4293">
          <cell r="A4293" t="str">
            <v>P prac + P na życie + P Plus grup</v>
          </cell>
          <cell r="B4293" t="str">
            <v>XG12P</v>
          </cell>
          <cell r="C4293" t="str">
            <v>P</v>
          </cell>
          <cell r="D4293">
            <v>330510</v>
          </cell>
          <cell r="E4293" t="str">
            <v>L_UBEZP</v>
          </cell>
          <cell r="F4293" t="str">
            <v>PROGNOZA</v>
          </cell>
          <cell r="G4293" t="str">
            <v>11</v>
          </cell>
          <cell r="H4293" t="str">
            <v>PSA</v>
          </cell>
          <cell r="I4293" t="str">
            <v>RAZEM</v>
          </cell>
        </row>
        <row r="4294">
          <cell r="A4294" t="str">
            <v>P prac + P na życie + P Plus grup</v>
          </cell>
          <cell r="B4294" t="str">
            <v>XG12P</v>
          </cell>
          <cell r="C4294" t="str">
            <v>P</v>
          </cell>
          <cell r="D4294">
            <v>5124148</v>
          </cell>
          <cell r="E4294" t="str">
            <v>L_UBEZP</v>
          </cell>
          <cell r="F4294" t="str">
            <v>PROGNOZA</v>
          </cell>
          <cell r="G4294" t="str">
            <v>12</v>
          </cell>
          <cell r="H4294" t="str">
            <v>PKK</v>
          </cell>
          <cell r="I4294" t="str">
            <v>RAZEM</v>
          </cell>
        </row>
        <row r="4295">
          <cell r="A4295" t="str">
            <v>P prac + P na życie + P Plus grup</v>
          </cell>
          <cell r="B4295" t="str">
            <v>XG12P</v>
          </cell>
          <cell r="C4295" t="str">
            <v>P</v>
          </cell>
          <cell r="D4295">
            <v>324926</v>
          </cell>
          <cell r="E4295" t="str">
            <v>L_UBEZP</v>
          </cell>
          <cell r="F4295" t="str">
            <v>PROGNOZA</v>
          </cell>
          <cell r="G4295" t="str">
            <v>12</v>
          </cell>
          <cell r="H4295" t="str">
            <v>PSA</v>
          </cell>
          <cell r="I4295" t="str">
            <v>RAZEM</v>
          </cell>
        </row>
        <row r="4296">
          <cell r="A4296" t="str">
            <v>P prac + P na życie + P Plus grup</v>
          </cell>
          <cell r="B4296" t="str">
            <v>XG12P</v>
          </cell>
          <cell r="C4296" t="str">
            <v>P</v>
          </cell>
          <cell r="D4296">
            <v>5288080</v>
          </cell>
          <cell r="E4296" t="str">
            <v>L_UBEZP</v>
          </cell>
          <cell r="F4296" t="str">
            <v>WYK_POP</v>
          </cell>
          <cell r="G4296" t="str">
            <v>01</v>
          </cell>
          <cell r="H4296" t="str">
            <v>PKK</v>
          </cell>
          <cell r="I4296" t="str">
            <v>RAZEM</v>
          </cell>
        </row>
        <row r="4297">
          <cell r="A4297" t="str">
            <v>P prac + P na życie + P Plus grup</v>
          </cell>
          <cell r="B4297" t="str">
            <v>XG12P</v>
          </cell>
          <cell r="C4297" t="str">
            <v>P</v>
          </cell>
          <cell r="D4297">
            <v>381519</v>
          </cell>
          <cell r="E4297" t="str">
            <v>L_UBEZP</v>
          </cell>
          <cell r="F4297" t="str">
            <v>WYK_POP</v>
          </cell>
          <cell r="G4297" t="str">
            <v>01</v>
          </cell>
          <cell r="H4297" t="str">
            <v>PSA</v>
          </cell>
          <cell r="I4297" t="str">
            <v>RAZEM</v>
          </cell>
        </row>
        <row r="4298">
          <cell r="A4298" t="str">
            <v>P prac + P na życie + P Plus grup</v>
          </cell>
          <cell r="B4298" t="str">
            <v>XG12P</v>
          </cell>
          <cell r="C4298" t="str">
            <v>P</v>
          </cell>
          <cell r="D4298">
            <v>5286582</v>
          </cell>
          <cell r="E4298" t="str">
            <v>L_UBEZP</v>
          </cell>
          <cell r="F4298" t="str">
            <v>WYK_POP</v>
          </cell>
          <cell r="G4298" t="str">
            <v>02</v>
          </cell>
          <cell r="H4298" t="str">
            <v>PKK</v>
          </cell>
          <cell r="I4298" t="str">
            <v>RAZEM</v>
          </cell>
        </row>
        <row r="4299">
          <cell r="A4299" t="str">
            <v>P prac + P na życie + P Plus grup</v>
          </cell>
          <cell r="B4299" t="str">
            <v>XG12P</v>
          </cell>
          <cell r="C4299" t="str">
            <v>P</v>
          </cell>
          <cell r="D4299">
            <v>382501</v>
          </cell>
          <cell r="E4299" t="str">
            <v>L_UBEZP</v>
          </cell>
          <cell r="F4299" t="str">
            <v>WYK_POP</v>
          </cell>
          <cell r="G4299" t="str">
            <v>02</v>
          </cell>
          <cell r="H4299" t="str">
            <v>PSA</v>
          </cell>
          <cell r="I4299" t="str">
            <v>RAZEM</v>
          </cell>
        </row>
        <row r="4300">
          <cell r="A4300" t="str">
            <v>P prac + P na życie + P Plus grup</v>
          </cell>
          <cell r="B4300" t="str">
            <v>XG12P</v>
          </cell>
          <cell r="C4300" t="str">
            <v>P</v>
          </cell>
          <cell r="D4300">
            <v>5254505</v>
          </cell>
          <cell r="E4300" t="str">
            <v>L_UBEZP</v>
          </cell>
          <cell r="F4300" t="str">
            <v>WYK_POP</v>
          </cell>
          <cell r="G4300" t="str">
            <v>03</v>
          </cell>
          <cell r="H4300" t="str">
            <v>PKK</v>
          </cell>
          <cell r="I4300" t="str">
            <v>RAZEM</v>
          </cell>
        </row>
        <row r="4301">
          <cell r="A4301" t="str">
            <v>P prac + P na życie + P Plus grup</v>
          </cell>
          <cell r="B4301" t="str">
            <v>XG12P</v>
          </cell>
          <cell r="C4301" t="str">
            <v>P</v>
          </cell>
          <cell r="D4301">
            <v>364981</v>
          </cell>
          <cell r="E4301" t="str">
            <v>L_UBEZP</v>
          </cell>
          <cell r="F4301" t="str">
            <v>WYK_POP</v>
          </cell>
          <cell r="G4301" t="str">
            <v>03</v>
          </cell>
          <cell r="H4301" t="str">
            <v>PSA</v>
          </cell>
          <cell r="I4301" t="str">
            <v>RAZEM</v>
          </cell>
        </row>
        <row r="4302">
          <cell r="A4302" t="str">
            <v>P prac + P na życie + P Plus grup</v>
          </cell>
          <cell r="B4302" t="str">
            <v>XG12P</v>
          </cell>
          <cell r="C4302" t="str">
            <v>P</v>
          </cell>
          <cell r="D4302">
            <v>5254314</v>
          </cell>
          <cell r="E4302" t="str">
            <v>L_UBEZP</v>
          </cell>
          <cell r="F4302" t="str">
            <v>WYK_POP</v>
          </cell>
          <cell r="G4302" t="str">
            <v>04</v>
          </cell>
          <cell r="H4302" t="str">
            <v>PKK</v>
          </cell>
          <cell r="I4302" t="str">
            <v>RAZEM</v>
          </cell>
        </row>
        <row r="4303">
          <cell r="A4303" t="str">
            <v>P prac + P na życie + P Plus grup</v>
          </cell>
          <cell r="B4303" t="str">
            <v>XG12P</v>
          </cell>
          <cell r="C4303" t="str">
            <v>P</v>
          </cell>
          <cell r="D4303">
            <v>358458</v>
          </cell>
          <cell r="E4303" t="str">
            <v>L_UBEZP</v>
          </cell>
          <cell r="F4303" t="str">
            <v>WYK_POP</v>
          </cell>
          <cell r="G4303" t="str">
            <v>04</v>
          </cell>
          <cell r="H4303" t="str">
            <v>PSA</v>
          </cell>
          <cell r="I4303" t="str">
            <v>RAZEM</v>
          </cell>
        </row>
        <row r="4304">
          <cell r="A4304" t="str">
            <v>P prac + P na życie + P Plus grup</v>
          </cell>
          <cell r="B4304" t="str">
            <v>XG12P</v>
          </cell>
          <cell r="C4304" t="str">
            <v>P</v>
          </cell>
          <cell r="D4304">
            <v>5242822</v>
          </cell>
          <cell r="E4304" t="str">
            <v>L_UBEZP</v>
          </cell>
          <cell r="F4304" t="str">
            <v>WYK_POP</v>
          </cell>
          <cell r="G4304" t="str">
            <v>05</v>
          </cell>
          <cell r="H4304" t="str">
            <v>PKK</v>
          </cell>
          <cell r="I4304" t="str">
            <v>RAZEM</v>
          </cell>
        </row>
        <row r="4305">
          <cell r="A4305" t="str">
            <v>P prac + P na życie + P Plus grup</v>
          </cell>
          <cell r="B4305" t="str">
            <v>XG12P</v>
          </cell>
          <cell r="C4305" t="str">
            <v>P</v>
          </cell>
          <cell r="D4305">
            <v>352424</v>
          </cell>
          <cell r="E4305" t="str">
            <v>L_UBEZP</v>
          </cell>
          <cell r="F4305" t="str">
            <v>WYK_POP</v>
          </cell>
          <cell r="G4305" t="str">
            <v>05</v>
          </cell>
          <cell r="H4305" t="str">
            <v>PSA</v>
          </cell>
          <cell r="I4305" t="str">
            <v>RAZEM</v>
          </cell>
        </row>
        <row r="4306">
          <cell r="A4306" t="str">
            <v>P prac + P na życie + P Plus grup</v>
          </cell>
          <cell r="B4306" t="str">
            <v>XG12P</v>
          </cell>
          <cell r="C4306" t="str">
            <v>P</v>
          </cell>
          <cell r="D4306">
            <v>5232349</v>
          </cell>
          <cell r="E4306" t="str">
            <v>L_UBEZP</v>
          </cell>
          <cell r="F4306" t="str">
            <v>WYK_POP</v>
          </cell>
          <cell r="G4306" t="str">
            <v>06</v>
          </cell>
          <cell r="H4306" t="str">
            <v>PKK</v>
          </cell>
          <cell r="I4306" t="str">
            <v>RAZEM</v>
          </cell>
        </row>
        <row r="4307">
          <cell r="A4307" t="str">
            <v>P prac + P na życie + P Plus grup</v>
          </cell>
          <cell r="B4307" t="str">
            <v>XG12P</v>
          </cell>
          <cell r="C4307" t="str">
            <v>P</v>
          </cell>
          <cell r="D4307">
            <v>347857</v>
          </cell>
          <cell r="E4307" t="str">
            <v>L_UBEZP</v>
          </cell>
          <cell r="F4307" t="str">
            <v>WYK_POP</v>
          </cell>
          <cell r="G4307" t="str">
            <v>06</v>
          </cell>
          <cell r="H4307" t="str">
            <v>PSA</v>
          </cell>
          <cell r="I4307" t="str">
            <v>RAZEM</v>
          </cell>
        </row>
        <row r="4308">
          <cell r="A4308" t="str">
            <v>P prac + P na życie + P Plus grup</v>
          </cell>
          <cell r="B4308" t="str">
            <v>XG12P</v>
          </cell>
          <cell r="C4308" t="str">
            <v>P</v>
          </cell>
          <cell r="D4308">
            <v>5218214</v>
          </cell>
          <cell r="E4308" t="str">
            <v>L_UBEZP</v>
          </cell>
          <cell r="F4308" t="str">
            <v>WYK_POP</v>
          </cell>
          <cell r="G4308" t="str">
            <v>07</v>
          </cell>
          <cell r="H4308" t="str">
            <v>PKK</v>
          </cell>
          <cell r="I4308" t="str">
            <v>RAZEM</v>
          </cell>
        </row>
        <row r="4309">
          <cell r="A4309" t="str">
            <v>P prac + P na życie + P Plus grup</v>
          </cell>
          <cell r="B4309" t="str">
            <v>XG12P</v>
          </cell>
          <cell r="C4309" t="str">
            <v>P</v>
          </cell>
          <cell r="D4309">
            <v>344053</v>
          </cell>
          <cell r="E4309" t="str">
            <v>L_UBEZP</v>
          </cell>
          <cell r="F4309" t="str">
            <v>WYK_POP</v>
          </cell>
          <cell r="G4309" t="str">
            <v>07</v>
          </cell>
          <cell r="H4309" t="str">
            <v>PSA</v>
          </cell>
          <cell r="I4309" t="str">
            <v>RAZEM</v>
          </cell>
        </row>
        <row r="4310">
          <cell r="A4310" t="str">
            <v>P prac + P na życie + P Plus grup</v>
          </cell>
          <cell r="B4310" t="str">
            <v>XG12P</v>
          </cell>
          <cell r="C4310" t="str">
            <v>P</v>
          </cell>
          <cell r="D4310">
            <v>5195776</v>
          </cell>
          <cell r="E4310" t="str">
            <v>L_UBEZP</v>
          </cell>
          <cell r="F4310" t="str">
            <v>WYK_POP</v>
          </cell>
          <cell r="G4310" t="str">
            <v>08</v>
          </cell>
          <cell r="H4310" t="str">
            <v>PKK</v>
          </cell>
          <cell r="I4310" t="str">
            <v>RAZEM</v>
          </cell>
        </row>
        <row r="4311">
          <cell r="A4311" t="str">
            <v>P prac + P na życie + P Plus grup</v>
          </cell>
          <cell r="B4311" t="str">
            <v>XG12P</v>
          </cell>
          <cell r="C4311" t="str">
            <v>P</v>
          </cell>
          <cell r="D4311">
            <v>346320</v>
          </cell>
          <cell r="E4311" t="str">
            <v>L_UBEZP</v>
          </cell>
          <cell r="F4311" t="str">
            <v>WYK_POP</v>
          </cell>
          <cell r="G4311" t="str">
            <v>08</v>
          </cell>
          <cell r="H4311" t="str">
            <v>PSA</v>
          </cell>
          <cell r="I4311" t="str">
            <v>RAZEM</v>
          </cell>
        </row>
        <row r="4312">
          <cell r="A4312" t="str">
            <v>P prac + P na życie + P Plus grup</v>
          </cell>
          <cell r="B4312" t="str">
            <v>XG12P</v>
          </cell>
          <cell r="C4312" t="str">
            <v>P</v>
          </cell>
          <cell r="D4312">
            <v>5172052</v>
          </cell>
          <cell r="E4312" t="str">
            <v>L_UBEZP</v>
          </cell>
          <cell r="F4312" t="str">
            <v>WYK_POP</v>
          </cell>
          <cell r="G4312" t="str">
            <v>09</v>
          </cell>
          <cell r="H4312" t="str">
            <v>PKK</v>
          </cell>
          <cell r="I4312" t="str">
            <v>RAZEM</v>
          </cell>
        </row>
        <row r="4313">
          <cell r="A4313" t="str">
            <v>P prac + P na życie + P Plus grup</v>
          </cell>
          <cell r="B4313" t="str">
            <v>XG12P</v>
          </cell>
          <cell r="C4313" t="str">
            <v>P</v>
          </cell>
          <cell r="D4313">
            <v>341182</v>
          </cell>
          <cell r="E4313" t="str">
            <v>L_UBEZP</v>
          </cell>
          <cell r="F4313" t="str">
            <v>WYK_POP</v>
          </cell>
          <cell r="G4313" t="str">
            <v>09</v>
          </cell>
          <cell r="H4313" t="str">
            <v>PSA</v>
          </cell>
          <cell r="I4313" t="str">
            <v>RAZEM</v>
          </cell>
        </row>
        <row r="4314">
          <cell r="A4314" t="str">
            <v>P prac + P na życie + P Plus grup</v>
          </cell>
          <cell r="B4314" t="str">
            <v>XG12P</v>
          </cell>
          <cell r="C4314" t="str">
            <v>P</v>
          </cell>
          <cell r="D4314">
            <v>238696905.7548144</v>
          </cell>
          <cell r="E4314" t="str">
            <v>PRZYPIS_MIES_WYK</v>
          </cell>
          <cell r="F4314" t="str">
            <v>PLAN</v>
          </cell>
          <cell r="G4314" t="str">
            <v>01</v>
          </cell>
          <cell r="H4314" t="str">
            <v>PKK</v>
          </cell>
          <cell r="I4314" t="str">
            <v>RAZEM</v>
          </cell>
        </row>
        <row r="4315">
          <cell r="A4315" t="str">
            <v>P prac + P na życie + P Plus grup</v>
          </cell>
          <cell r="B4315" t="str">
            <v>XG12P</v>
          </cell>
          <cell r="C4315" t="str">
            <v>P</v>
          </cell>
          <cell r="D4315">
            <v>17281462.84790084</v>
          </cell>
          <cell r="E4315" t="str">
            <v>PRZYPIS_MIES_WYK</v>
          </cell>
          <cell r="F4315" t="str">
            <v>PLAN</v>
          </cell>
          <cell r="G4315" t="str">
            <v>01</v>
          </cell>
          <cell r="H4315" t="str">
            <v>PSA</v>
          </cell>
          <cell r="I4315" t="str">
            <v>RAZEM</v>
          </cell>
        </row>
        <row r="4316">
          <cell r="A4316" t="str">
            <v>P prac + P na życie + P Plus grup</v>
          </cell>
          <cell r="B4316" t="str">
            <v>XG12P</v>
          </cell>
          <cell r="C4316" t="str">
            <v>P</v>
          </cell>
          <cell r="D4316">
            <v>239384859.06974918</v>
          </cell>
          <cell r="E4316" t="str">
            <v>PRZYPIS_MIES_WYK</v>
          </cell>
          <cell r="F4316" t="str">
            <v>PLAN</v>
          </cell>
          <cell r="G4316" t="str">
            <v>02</v>
          </cell>
          <cell r="H4316" t="str">
            <v>PKK</v>
          </cell>
          <cell r="I4316" t="str">
            <v>RAZEM</v>
          </cell>
        </row>
        <row r="4317">
          <cell r="A4317" t="str">
            <v>P prac + P na życie + P Plus grup</v>
          </cell>
          <cell r="B4317" t="str">
            <v>XG12P</v>
          </cell>
          <cell r="C4317" t="str">
            <v>P</v>
          </cell>
          <cell r="D4317">
            <v>17076346.518923555</v>
          </cell>
          <cell r="E4317" t="str">
            <v>PRZYPIS_MIES_WYK</v>
          </cell>
          <cell r="F4317" t="str">
            <v>PLAN</v>
          </cell>
          <cell r="G4317" t="str">
            <v>02</v>
          </cell>
          <cell r="H4317" t="str">
            <v>PSA</v>
          </cell>
          <cell r="I4317" t="str">
            <v>RAZEM</v>
          </cell>
        </row>
        <row r="4318">
          <cell r="A4318" t="str">
            <v>P prac + P na życie + P Plus grup</v>
          </cell>
          <cell r="B4318" t="str">
            <v>XG12P</v>
          </cell>
          <cell r="C4318" t="str">
            <v>P</v>
          </cell>
          <cell r="D4318">
            <v>240057211.52033436</v>
          </cell>
          <cell r="E4318" t="str">
            <v>PRZYPIS_MIES_WYK</v>
          </cell>
          <cell r="F4318" t="str">
            <v>PLAN</v>
          </cell>
          <cell r="G4318" t="str">
            <v>03</v>
          </cell>
          <cell r="H4318" t="str">
            <v>PKK</v>
          </cell>
          <cell r="I4318" t="str">
            <v>RAZEM</v>
          </cell>
        </row>
        <row r="4319">
          <cell r="A4319" t="str">
            <v>P prac + P na życie + P Plus grup</v>
          </cell>
          <cell r="B4319" t="str">
            <v>XG12P</v>
          </cell>
          <cell r="C4319" t="str">
            <v>P</v>
          </cell>
          <cell r="D4319">
            <v>16902502.756499995</v>
          </cell>
          <cell r="E4319" t="str">
            <v>PRZYPIS_MIES_WYK</v>
          </cell>
          <cell r="F4319" t="str">
            <v>PLAN</v>
          </cell>
          <cell r="G4319" t="str">
            <v>03</v>
          </cell>
          <cell r="H4319" t="str">
            <v>PSA</v>
          </cell>
          <cell r="I4319" t="str">
            <v>RAZEM</v>
          </cell>
        </row>
        <row r="4320">
          <cell r="A4320" t="str">
            <v>P prac + P na życie + P Plus grup</v>
          </cell>
          <cell r="B4320" t="str">
            <v>XG12P</v>
          </cell>
          <cell r="C4320" t="str">
            <v>P</v>
          </cell>
          <cell r="D4320">
            <v>242980059.82494143</v>
          </cell>
          <cell r="E4320" t="str">
            <v>PRZYPIS_MIES_WYK</v>
          </cell>
          <cell r="F4320" t="str">
            <v>PLAN</v>
          </cell>
          <cell r="G4320" t="str">
            <v>04</v>
          </cell>
          <cell r="H4320" t="str">
            <v>PKK</v>
          </cell>
          <cell r="I4320" t="str">
            <v>RAZEM</v>
          </cell>
        </row>
        <row r="4321">
          <cell r="A4321" t="str">
            <v>P prac + P na życie + P Plus grup</v>
          </cell>
          <cell r="B4321" t="str">
            <v>XG12P</v>
          </cell>
          <cell r="C4321" t="str">
            <v>P</v>
          </cell>
          <cell r="D4321">
            <v>16847211.82801271</v>
          </cell>
          <cell r="E4321" t="str">
            <v>PRZYPIS_MIES_WYK</v>
          </cell>
          <cell r="F4321" t="str">
            <v>PLAN</v>
          </cell>
          <cell r="G4321" t="str">
            <v>04</v>
          </cell>
          <cell r="H4321" t="str">
            <v>PSA</v>
          </cell>
          <cell r="I4321" t="str">
            <v>RAZEM</v>
          </cell>
        </row>
        <row r="4322">
          <cell r="A4322" t="str">
            <v>P prac + P na życie + P Plus grup</v>
          </cell>
          <cell r="B4322" t="str">
            <v>XG12P</v>
          </cell>
          <cell r="C4322" t="str">
            <v>P</v>
          </cell>
          <cell r="D4322">
            <v>243874539.91233322</v>
          </cell>
          <cell r="E4322" t="str">
            <v>PRZYPIS_MIES_WYK</v>
          </cell>
          <cell r="F4322" t="str">
            <v>PLAN</v>
          </cell>
          <cell r="G4322" t="str">
            <v>05</v>
          </cell>
          <cell r="H4322" t="str">
            <v>PKK</v>
          </cell>
          <cell r="I4322" t="str">
            <v>RAZEM</v>
          </cell>
        </row>
        <row r="4323">
          <cell r="A4323" t="str">
            <v>P prac + P na życie + P Plus grup</v>
          </cell>
          <cell r="B4323" t="str">
            <v>XG12P</v>
          </cell>
          <cell r="C4323" t="str">
            <v>P</v>
          </cell>
          <cell r="D4323">
            <v>16729170.557900338</v>
          </cell>
          <cell r="E4323" t="str">
            <v>PRZYPIS_MIES_WYK</v>
          </cell>
          <cell r="F4323" t="str">
            <v>PLAN</v>
          </cell>
          <cell r="G4323" t="str">
            <v>05</v>
          </cell>
          <cell r="H4323" t="str">
            <v>PSA</v>
          </cell>
          <cell r="I4323" t="str">
            <v>RAZEM</v>
          </cell>
        </row>
        <row r="4324">
          <cell r="A4324" t="str">
            <v>P prac + P na życie + P Plus grup</v>
          </cell>
          <cell r="B4324" t="str">
            <v>XG12P</v>
          </cell>
          <cell r="C4324" t="str">
            <v>P</v>
          </cell>
          <cell r="D4324">
            <v>244859460.0223724</v>
          </cell>
          <cell r="E4324" t="str">
            <v>PRZYPIS_MIES_WYK</v>
          </cell>
          <cell r="F4324" t="str">
            <v>PLAN</v>
          </cell>
          <cell r="G4324" t="str">
            <v>06</v>
          </cell>
          <cell r="H4324" t="str">
            <v>PKK</v>
          </cell>
          <cell r="I4324" t="str">
            <v>RAZEM</v>
          </cell>
        </row>
        <row r="4325">
          <cell r="A4325" t="str">
            <v>P prac + P na życie + P Plus grup</v>
          </cell>
          <cell r="B4325" t="str">
            <v>XG12P</v>
          </cell>
          <cell r="C4325" t="str">
            <v>P</v>
          </cell>
          <cell r="D4325">
            <v>16620118.344113957</v>
          </cell>
          <cell r="E4325" t="str">
            <v>PRZYPIS_MIES_WYK</v>
          </cell>
          <cell r="F4325" t="str">
            <v>PLAN</v>
          </cell>
          <cell r="G4325" t="str">
            <v>06</v>
          </cell>
          <cell r="H4325" t="str">
            <v>PSA</v>
          </cell>
          <cell r="I4325" t="str">
            <v>RAZEM</v>
          </cell>
        </row>
        <row r="4326">
          <cell r="A4326" t="str">
            <v>P prac + P na życie + P Plus grup</v>
          </cell>
          <cell r="B4326" t="str">
            <v>XG12P</v>
          </cell>
          <cell r="C4326" t="str">
            <v>P</v>
          </cell>
          <cell r="D4326">
            <v>247701883.9018121</v>
          </cell>
          <cell r="E4326" t="str">
            <v>PRZYPIS_MIES_WYK</v>
          </cell>
          <cell r="F4326" t="str">
            <v>PLAN</v>
          </cell>
          <cell r="G4326" t="str">
            <v>07</v>
          </cell>
          <cell r="H4326" t="str">
            <v>PKK</v>
          </cell>
          <cell r="I4326" t="str">
            <v>RAZEM</v>
          </cell>
        </row>
        <row r="4327">
          <cell r="A4327" t="str">
            <v>P prac + P na życie + P Plus grup</v>
          </cell>
          <cell r="B4327" t="str">
            <v>XG12P</v>
          </cell>
          <cell r="C4327" t="str">
            <v>P</v>
          </cell>
          <cell r="D4327">
            <v>16571229.790751409</v>
          </cell>
          <cell r="E4327" t="str">
            <v>PRZYPIS_MIES_WYK</v>
          </cell>
          <cell r="F4327" t="str">
            <v>PLAN</v>
          </cell>
          <cell r="G4327" t="str">
            <v>07</v>
          </cell>
          <cell r="H4327" t="str">
            <v>PSA</v>
          </cell>
          <cell r="I4327" t="str">
            <v>RAZEM</v>
          </cell>
        </row>
        <row r="4328">
          <cell r="A4328" t="str">
            <v>P prac + P na życie + P Plus grup</v>
          </cell>
          <cell r="B4328" t="str">
            <v>XG12P</v>
          </cell>
          <cell r="C4328" t="str">
            <v>P</v>
          </cell>
          <cell r="D4328">
            <v>249733034.9487813</v>
          </cell>
          <cell r="E4328" t="str">
            <v>PRZYPIS_MIES_WYK</v>
          </cell>
          <cell r="F4328" t="str">
            <v>PLAN</v>
          </cell>
          <cell r="G4328" t="str">
            <v>08</v>
          </cell>
          <cell r="H4328" t="str">
            <v>PKK</v>
          </cell>
          <cell r="I4328" t="str">
            <v>RAZEM</v>
          </cell>
        </row>
        <row r="4329">
          <cell r="A4329" t="str">
            <v>P prac + P na życie + P Plus grup</v>
          </cell>
          <cell r="B4329" t="str">
            <v>XG12P</v>
          </cell>
          <cell r="C4329" t="str">
            <v>P</v>
          </cell>
          <cell r="D4329">
            <v>16525352.595763775</v>
          </cell>
          <cell r="E4329" t="str">
            <v>PRZYPIS_MIES_WYK</v>
          </cell>
          <cell r="F4329" t="str">
            <v>PLAN</v>
          </cell>
          <cell r="G4329" t="str">
            <v>08</v>
          </cell>
          <cell r="H4329" t="str">
            <v>PSA</v>
          </cell>
          <cell r="I4329" t="str">
            <v>RAZEM</v>
          </cell>
        </row>
        <row r="4330">
          <cell r="A4330" t="str">
            <v>P prac + P na życie + P Plus grup</v>
          </cell>
          <cell r="B4330" t="str">
            <v>XG12P</v>
          </cell>
          <cell r="C4330" t="str">
            <v>P</v>
          </cell>
          <cell r="D4330">
            <v>251975449.08489874</v>
          </cell>
          <cell r="E4330" t="str">
            <v>PRZYPIS_MIES_WYK</v>
          </cell>
          <cell r="F4330" t="str">
            <v>PLAN</v>
          </cell>
          <cell r="G4330" t="str">
            <v>09</v>
          </cell>
          <cell r="H4330" t="str">
            <v>PKK</v>
          </cell>
          <cell r="I4330" t="str">
            <v>RAZEM</v>
          </cell>
        </row>
        <row r="4331">
          <cell r="A4331" t="str">
            <v>P prac + P na życie + P Plus grup</v>
          </cell>
          <cell r="B4331" t="str">
            <v>XG12P</v>
          </cell>
          <cell r="C4331" t="str">
            <v>P</v>
          </cell>
          <cell r="D4331">
            <v>16412665.459151056</v>
          </cell>
          <cell r="E4331" t="str">
            <v>PRZYPIS_MIES_WYK</v>
          </cell>
          <cell r="F4331" t="str">
            <v>PLAN</v>
          </cell>
          <cell r="G4331" t="str">
            <v>09</v>
          </cell>
          <cell r="H4331" t="str">
            <v>PSA</v>
          </cell>
          <cell r="I4331" t="str">
            <v>RAZEM</v>
          </cell>
        </row>
        <row r="4332">
          <cell r="A4332" t="str">
            <v>P prac + P na życie + P Plus grup</v>
          </cell>
          <cell r="B4332" t="str">
            <v>XG12P</v>
          </cell>
          <cell r="C4332" t="str">
            <v>P</v>
          </cell>
          <cell r="D4332">
            <v>258145076.49796888</v>
          </cell>
          <cell r="E4332" t="str">
            <v>PRZYPIS_MIES_WYK</v>
          </cell>
          <cell r="F4332" t="str">
            <v>PLAN</v>
          </cell>
          <cell r="G4332" t="str">
            <v>10</v>
          </cell>
          <cell r="H4332" t="str">
            <v>PKK</v>
          </cell>
          <cell r="I4332" t="str">
            <v>RAZEM</v>
          </cell>
        </row>
        <row r="4333">
          <cell r="A4333" t="str">
            <v>P prac + P na życie + P Plus grup</v>
          </cell>
          <cell r="B4333" t="str">
            <v>XG12P</v>
          </cell>
          <cell r="C4333" t="str">
            <v>P</v>
          </cell>
          <cell r="D4333">
            <v>16308274.878864333</v>
          </cell>
          <cell r="E4333" t="str">
            <v>PRZYPIS_MIES_WYK</v>
          </cell>
          <cell r="F4333" t="str">
            <v>PLAN</v>
          </cell>
          <cell r="G4333" t="str">
            <v>10</v>
          </cell>
          <cell r="H4333" t="str">
            <v>PSA</v>
          </cell>
          <cell r="I4333" t="str">
            <v>RAZEM</v>
          </cell>
        </row>
        <row r="4334">
          <cell r="A4334" t="str">
            <v>P prac + P na życie + P Plus grup</v>
          </cell>
          <cell r="B4334" t="str">
            <v>XG12P</v>
          </cell>
          <cell r="C4334" t="str">
            <v>P</v>
          </cell>
          <cell r="D4334">
            <v>260645313.6155644</v>
          </cell>
          <cell r="E4334" t="str">
            <v>PRZYPIS_MIES_WYK</v>
          </cell>
          <cell r="F4334" t="str">
            <v>PLAN</v>
          </cell>
          <cell r="G4334" t="str">
            <v>11</v>
          </cell>
          <cell r="H4334" t="str">
            <v>PKK</v>
          </cell>
          <cell r="I4334" t="str">
            <v>RAZEM</v>
          </cell>
        </row>
        <row r="4335">
          <cell r="A4335" t="str">
            <v>P prac + P na życie + P Plus grup</v>
          </cell>
          <cell r="B4335" t="str">
            <v>XG12P</v>
          </cell>
          <cell r="C4335" t="str">
            <v>P</v>
          </cell>
          <cell r="D4335">
            <v>16202473.859001439</v>
          </cell>
          <cell r="E4335" t="str">
            <v>PRZYPIS_MIES_WYK</v>
          </cell>
          <cell r="F4335" t="str">
            <v>PLAN</v>
          </cell>
          <cell r="G4335" t="str">
            <v>11</v>
          </cell>
          <cell r="H4335" t="str">
            <v>PSA</v>
          </cell>
          <cell r="I4335" t="str">
            <v>RAZEM</v>
          </cell>
        </row>
        <row r="4336">
          <cell r="A4336" t="str">
            <v>P prac + P na życie + P Plus grup</v>
          </cell>
          <cell r="B4336" t="str">
            <v>XG12P</v>
          </cell>
          <cell r="C4336" t="str">
            <v>P</v>
          </cell>
          <cell r="D4336">
            <v>263275078.44958732</v>
          </cell>
          <cell r="E4336" t="str">
            <v>PRZYPIS_MIES_WYK</v>
          </cell>
          <cell r="F4336" t="str">
            <v>PLAN</v>
          </cell>
          <cell r="G4336" t="str">
            <v>12</v>
          </cell>
          <cell r="H4336" t="str">
            <v>PKK</v>
          </cell>
          <cell r="I4336" t="str">
            <v>RAZEM</v>
          </cell>
        </row>
        <row r="4337">
          <cell r="A4337" t="str">
            <v>P prac + P na życie + P Plus grup</v>
          </cell>
          <cell r="B4337" t="str">
            <v>XG12P</v>
          </cell>
          <cell r="C4337" t="str">
            <v>P</v>
          </cell>
          <cell r="D4337">
            <v>16081597.037513463</v>
          </cell>
          <cell r="E4337" t="str">
            <v>PRZYPIS_MIES_WYK</v>
          </cell>
          <cell r="F4337" t="str">
            <v>PLAN</v>
          </cell>
          <cell r="G4337" t="str">
            <v>12</v>
          </cell>
          <cell r="H4337" t="str">
            <v>PSA</v>
          </cell>
          <cell r="I4337" t="str">
            <v>RAZEM</v>
          </cell>
        </row>
        <row r="4338">
          <cell r="A4338" t="str">
            <v>P prac + P na życie + P Plus grup</v>
          </cell>
          <cell r="B4338" t="str">
            <v>XG12P</v>
          </cell>
          <cell r="C4338" t="str">
            <v>P</v>
          </cell>
          <cell r="D4338">
            <v>235483148.09625056</v>
          </cell>
          <cell r="E4338" t="str">
            <v>PRZYPIS_MIES_WYK</v>
          </cell>
          <cell r="F4338" t="str">
            <v>PROGNOZA</v>
          </cell>
          <cell r="G4338" t="str">
            <v>10</v>
          </cell>
          <cell r="H4338" t="str">
            <v>PKK</v>
          </cell>
          <cell r="I4338" t="str">
            <v>RAZEM</v>
          </cell>
        </row>
        <row r="4339">
          <cell r="A4339" t="str">
            <v>P prac + P na życie + P Plus grup</v>
          </cell>
          <cell r="B4339" t="str">
            <v>XG12P</v>
          </cell>
          <cell r="C4339" t="str">
            <v>P</v>
          </cell>
          <cell r="D4339">
            <v>13709197.836962583</v>
          </cell>
          <cell r="E4339" t="str">
            <v>PRZYPIS_MIES_WYK</v>
          </cell>
          <cell r="F4339" t="str">
            <v>PROGNOZA</v>
          </cell>
          <cell r="G4339" t="str">
            <v>10</v>
          </cell>
          <cell r="H4339" t="str">
            <v>PSA</v>
          </cell>
          <cell r="I4339" t="str">
            <v>RAZEM</v>
          </cell>
        </row>
        <row r="4340">
          <cell r="A4340" t="str">
            <v>P prac + P na życie + P Plus grup</v>
          </cell>
          <cell r="B4340" t="str">
            <v>XG12P</v>
          </cell>
          <cell r="C4340" t="str">
            <v>P</v>
          </cell>
          <cell r="D4340">
            <v>235415020.53662565</v>
          </cell>
          <cell r="E4340" t="str">
            <v>PRZYPIS_MIES_WYK</v>
          </cell>
          <cell r="F4340" t="str">
            <v>PROGNOZA</v>
          </cell>
          <cell r="G4340" t="str">
            <v>11</v>
          </cell>
          <cell r="H4340" t="str">
            <v>PKK</v>
          </cell>
          <cell r="I4340" t="str">
            <v>RAZEM</v>
          </cell>
        </row>
        <row r="4341">
          <cell r="A4341" t="str">
            <v>P prac + P na życie + P Plus grup</v>
          </cell>
          <cell r="B4341" t="str">
            <v>XG12P</v>
          </cell>
          <cell r="C4341" t="str">
            <v>P</v>
          </cell>
          <cell r="D4341">
            <v>13507162.351716906</v>
          </cell>
          <cell r="E4341" t="str">
            <v>PRZYPIS_MIES_WYK</v>
          </cell>
          <cell r="F4341" t="str">
            <v>PROGNOZA</v>
          </cell>
          <cell r="G4341" t="str">
            <v>11</v>
          </cell>
          <cell r="H4341" t="str">
            <v>PSA</v>
          </cell>
          <cell r="I4341" t="str">
            <v>RAZEM</v>
          </cell>
        </row>
        <row r="4342">
          <cell r="A4342" t="str">
            <v>P prac + P na życie + P Plus grup</v>
          </cell>
          <cell r="B4342" t="str">
            <v>XG12P</v>
          </cell>
          <cell r="C4342" t="str">
            <v>P</v>
          </cell>
          <cell r="D4342">
            <v>234552379.40542892</v>
          </cell>
          <cell r="E4342" t="str">
            <v>PRZYPIS_MIES_WYK</v>
          </cell>
          <cell r="F4342" t="str">
            <v>PROGNOZA</v>
          </cell>
          <cell r="G4342" t="str">
            <v>12</v>
          </cell>
          <cell r="H4342" t="str">
            <v>PKK</v>
          </cell>
          <cell r="I4342" t="str">
            <v>RAZEM</v>
          </cell>
        </row>
        <row r="4343">
          <cell r="A4343" t="str">
            <v>P prac + P na życie + P Plus grup</v>
          </cell>
          <cell r="B4343" t="str">
            <v>XG12P</v>
          </cell>
          <cell r="C4343" t="str">
            <v>P</v>
          </cell>
          <cell r="D4343">
            <v>13303113.811798843</v>
          </cell>
          <cell r="E4343" t="str">
            <v>PRZYPIS_MIES_WYK</v>
          </cell>
          <cell r="F4343" t="str">
            <v>PROGNOZA</v>
          </cell>
          <cell r="G4343" t="str">
            <v>12</v>
          </cell>
          <cell r="H4343" t="str">
            <v>PSA</v>
          </cell>
          <cell r="I4343" t="str">
            <v>RAZEM</v>
          </cell>
        </row>
        <row r="4344">
          <cell r="A4344" t="str">
            <v>P prac + P na życie + P Plus grup</v>
          </cell>
          <cell r="B4344" t="str">
            <v>XG12P</v>
          </cell>
          <cell r="C4344" t="str">
            <v>P</v>
          </cell>
          <cell r="D4344">
            <v>237162193.78</v>
          </cell>
          <cell r="E4344" t="str">
            <v>PRZYPIS_MIES_WYK</v>
          </cell>
          <cell r="F4344" t="str">
            <v>WYK_POP</v>
          </cell>
          <cell r="G4344" t="str">
            <v>01</v>
          </cell>
          <cell r="H4344" t="str">
            <v>PKK</v>
          </cell>
          <cell r="I4344" t="str">
            <v>RAZEM</v>
          </cell>
        </row>
        <row r="4345">
          <cell r="A4345" t="str">
            <v>P prac + P na życie + P Plus grup</v>
          </cell>
          <cell r="B4345" t="str">
            <v>XG12P</v>
          </cell>
          <cell r="C4345" t="str">
            <v>P</v>
          </cell>
          <cell r="D4345">
            <v>15624842.879999973</v>
          </cell>
          <cell r="E4345" t="str">
            <v>PRZYPIS_MIES_WYK</v>
          </cell>
          <cell r="F4345" t="str">
            <v>WYK_POP</v>
          </cell>
          <cell r="G4345" t="str">
            <v>01</v>
          </cell>
          <cell r="H4345" t="str">
            <v>PSA</v>
          </cell>
          <cell r="I4345" t="str">
            <v>RAZEM</v>
          </cell>
        </row>
        <row r="4346">
          <cell r="A4346" t="str">
            <v>P prac + P na życie + P Plus grup</v>
          </cell>
          <cell r="B4346" t="str">
            <v>XG12P</v>
          </cell>
          <cell r="C4346" t="str">
            <v>P</v>
          </cell>
          <cell r="D4346">
            <v>237821796.31999993</v>
          </cell>
          <cell r="E4346" t="str">
            <v>PRZYPIS_MIES_WYK</v>
          </cell>
          <cell r="F4346" t="str">
            <v>WYK_POP</v>
          </cell>
          <cell r="G4346" t="str">
            <v>02</v>
          </cell>
          <cell r="H4346" t="str">
            <v>PKK</v>
          </cell>
          <cell r="I4346" t="str">
            <v>RAZEM</v>
          </cell>
        </row>
        <row r="4347">
          <cell r="A4347" t="str">
            <v>P prac + P na życie + P Plus grup</v>
          </cell>
          <cell r="B4347" t="str">
            <v>XG12P</v>
          </cell>
          <cell r="C4347" t="str">
            <v>P</v>
          </cell>
          <cell r="D4347">
            <v>15743839.109999968</v>
          </cell>
          <cell r="E4347" t="str">
            <v>PRZYPIS_MIES_WYK</v>
          </cell>
          <cell r="F4347" t="str">
            <v>WYK_POP</v>
          </cell>
          <cell r="G4347" t="str">
            <v>02</v>
          </cell>
          <cell r="H4347" t="str">
            <v>PSA</v>
          </cell>
          <cell r="I4347" t="str">
            <v>RAZEM</v>
          </cell>
        </row>
        <row r="4348">
          <cell r="A4348" t="str">
            <v>P prac + P na życie + P Plus grup</v>
          </cell>
          <cell r="B4348" t="str">
            <v>XG12P</v>
          </cell>
          <cell r="C4348" t="str">
            <v>P</v>
          </cell>
          <cell r="D4348">
            <v>236070913.58999997</v>
          </cell>
          <cell r="E4348" t="str">
            <v>PRZYPIS_MIES_WYK</v>
          </cell>
          <cell r="F4348" t="str">
            <v>WYK_POP</v>
          </cell>
          <cell r="G4348" t="str">
            <v>03</v>
          </cell>
          <cell r="H4348" t="str">
            <v>PKK</v>
          </cell>
          <cell r="I4348" t="str">
            <v>RAZEM</v>
          </cell>
        </row>
        <row r="4349">
          <cell r="A4349" t="str">
            <v>P prac + P na życie + P Plus grup</v>
          </cell>
          <cell r="B4349" t="str">
            <v>XG12P</v>
          </cell>
          <cell r="C4349" t="str">
            <v>P</v>
          </cell>
          <cell r="D4349">
            <v>14226075.690000126</v>
          </cell>
          <cell r="E4349" t="str">
            <v>PRZYPIS_MIES_WYK</v>
          </cell>
          <cell r="F4349" t="str">
            <v>WYK_POP</v>
          </cell>
          <cell r="G4349" t="str">
            <v>03</v>
          </cell>
          <cell r="H4349" t="str">
            <v>PSA</v>
          </cell>
          <cell r="I4349" t="str">
            <v>RAZEM</v>
          </cell>
        </row>
        <row r="4350">
          <cell r="A4350" t="str">
            <v>P prac + P na życie + P Plus grup</v>
          </cell>
          <cell r="B4350" t="str">
            <v>XG12P</v>
          </cell>
          <cell r="C4350" t="str">
            <v>P</v>
          </cell>
          <cell r="D4350">
            <v>238562410.8299999</v>
          </cell>
          <cell r="E4350" t="str">
            <v>PRZYPIS_MIES_WYK</v>
          </cell>
          <cell r="F4350" t="str">
            <v>WYK_POP</v>
          </cell>
          <cell r="G4350" t="str">
            <v>04</v>
          </cell>
          <cell r="H4350" t="str">
            <v>PKK</v>
          </cell>
          <cell r="I4350" t="str">
            <v>RAZEM</v>
          </cell>
        </row>
        <row r="4351">
          <cell r="A4351" t="str">
            <v>P prac + P na życie + P Plus grup</v>
          </cell>
          <cell r="B4351" t="str">
            <v>XG12P</v>
          </cell>
          <cell r="C4351" t="str">
            <v>P</v>
          </cell>
          <cell r="D4351">
            <v>14710074.69999984</v>
          </cell>
          <cell r="E4351" t="str">
            <v>PRZYPIS_MIES_WYK</v>
          </cell>
          <cell r="F4351" t="str">
            <v>WYK_POP</v>
          </cell>
          <cell r="G4351" t="str">
            <v>04</v>
          </cell>
          <cell r="H4351" t="str">
            <v>PSA</v>
          </cell>
          <cell r="I4351" t="str">
            <v>RAZEM</v>
          </cell>
        </row>
        <row r="4352">
          <cell r="A4352" t="str">
            <v>P prac + P na życie + P Plus grup</v>
          </cell>
          <cell r="B4352" t="str">
            <v>XG12P</v>
          </cell>
          <cell r="C4352" t="str">
            <v>P</v>
          </cell>
          <cell r="D4352">
            <v>238914452.03999996</v>
          </cell>
          <cell r="E4352" t="str">
            <v>PRZYPIS_MIES_WYK</v>
          </cell>
          <cell r="F4352" t="str">
            <v>WYK_POP</v>
          </cell>
          <cell r="G4352" t="str">
            <v>05</v>
          </cell>
          <cell r="H4352" t="str">
            <v>PKK</v>
          </cell>
          <cell r="I4352" t="str">
            <v>RAZEM</v>
          </cell>
        </row>
        <row r="4353">
          <cell r="A4353" t="str">
            <v>P prac + P na życie + P Plus grup</v>
          </cell>
          <cell r="B4353" t="str">
            <v>XG12P</v>
          </cell>
          <cell r="C4353" t="str">
            <v>P</v>
          </cell>
          <cell r="D4353">
            <v>14469927.150000082</v>
          </cell>
          <cell r="E4353" t="str">
            <v>PRZYPIS_MIES_WYK</v>
          </cell>
          <cell r="F4353" t="str">
            <v>WYK_POP</v>
          </cell>
          <cell r="G4353" t="str">
            <v>05</v>
          </cell>
          <cell r="H4353" t="str">
            <v>PSA</v>
          </cell>
          <cell r="I4353" t="str">
            <v>RAZEM</v>
          </cell>
        </row>
        <row r="4354">
          <cell r="A4354" t="str">
            <v>P prac + P na życie + P Plus grup</v>
          </cell>
          <cell r="B4354" t="str">
            <v>XG12P</v>
          </cell>
          <cell r="C4354" t="str">
            <v>P</v>
          </cell>
          <cell r="D4354">
            <v>238716750.0100001</v>
          </cell>
          <cell r="E4354" t="str">
            <v>PRZYPIS_MIES_WYK</v>
          </cell>
          <cell r="F4354" t="str">
            <v>WYK_POP</v>
          </cell>
          <cell r="G4354" t="str">
            <v>06</v>
          </cell>
          <cell r="H4354" t="str">
            <v>PKK</v>
          </cell>
          <cell r="I4354" t="str">
            <v>RAZEM</v>
          </cell>
        </row>
        <row r="4355">
          <cell r="A4355" t="str">
            <v>P prac + P na życie + P Plus grup</v>
          </cell>
          <cell r="B4355" t="str">
            <v>XG12P</v>
          </cell>
          <cell r="C4355" t="str">
            <v>P</v>
          </cell>
          <cell r="D4355">
            <v>14374647.46000012</v>
          </cell>
          <cell r="E4355" t="str">
            <v>PRZYPIS_MIES_WYK</v>
          </cell>
          <cell r="F4355" t="str">
            <v>WYK_POP</v>
          </cell>
          <cell r="G4355" t="str">
            <v>06</v>
          </cell>
          <cell r="H4355" t="str">
            <v>PSA</v>
          </cell>
          <cell r="I4355" t="str">
            <v>RAZEM</v>
          </cell>
        </row>
        <row r="4356">
          <cell r="A4356" t="str">
            <v>P prac + P na życie + P Plus grup</v>
          </cell>
          <cell r="B4356" t="str">
            <v>XG12P</v>
          </cell>
          <cell r="C4356" t="str">
            <v>P</v>
          </cell>
          <cell r="D4356">
            <v>238635548.85999992</v>
          </cell>
          <cell r="E4356" t="str">
            <v>PRZYPIS_MIES_WYK</v>
          </cell>
          <cell r="F4356" t="str">
            <v>WYK_POP</v>
          </cell>
          <cell r="G4356" t="str">
            <v>07</v>
          </cell>
          <cell r="H4356" t="str">
            <v>PKK</v>
          </cell>
          <cell r="I4356" t="str">
            <v>RAZEM</v>
          </cell>
        </row>
        <row r="4357">
          <cell r="A4357" t="str">
            <v>P prac + P na życie + P Plus grup</v>
          </cell>
          <cell r="B4357" t="str">
            <v>XG12P</v>
          </cell>
          <cell r="C4357" t="str">
            <v>P</v>
          </cell>
          <cell r="D4357">
            <v>14369296.699999994</v>
          </cell>
          <cell r="E4357" t="str">
            <v>PRZYPIS_MIES_WYK</v>
          </cell>
          <cell r="F4357" t="str">
            <v>WYK_POP</v>
          </cell>
          <cell r="G4357" t="str">
            <v>07</v>
          </cell>
          <cell r="H4357" t="str">
            <v>PSA</v>
          </cell>
          <cell r="I4357" t="str">
            <v>RAZEM</v>
          </cell>
        </row>
        <row r="4358">
          <cell r="A4358" t="str">
            <v>P prac + P na życie + P Plus grup</v>
          </cell>
          <cell r="B4358" t="str">
            <v>XG12P</v>
          </cell>
          <cell r="C4358" t="str">
            <v>P</v>
          </cell>
          <cell r="D4358">
            <v>237126224.26999995</v>
          </cell>
          <cell r="E4358" t="str">
            <v>PRZYPIS_MIES_WYK</v>
          </cell>
          <cell r="F4358" t="str">
            <v>WYK_POP</v>
          </cell>
          <cell r="G4358" t="str">
            <v>08</v>
          </cell>
          <cell r="H4358" t="str">
            <v>PKK</v>
          </cell>
          <cell r="I4358" t="str">
            <v>RAZEM</v>
          </cell>
        </row>
        <row r="4359">
          <cell r="A4359" t="str">
            <v>P prac + P na życie + P Plus grup</v>
          </cell>
          <cell r="B4359" t="str">
            <v>XG12P</v>
          </cell>
          <cell r="C4359" t="str">
            <v>P</v>
          </cell>
          <cell r="D4359">
            <v>15351995.119999789</v>
          </cell>
          <cell r="E4359" t="str">
            <v>PRZYPIS_MIES_WYK</v>
          </cell>
          <cell r="F4359" t="str">
            <v>WYK_POP</v>
          </cell>
          <cell r="G4359" t="str">
            <v>08</v>
          </cell>
          <cell r="H4359" t="str">
            <v>PSA</v>
          </cell>
          <cell r="I4359" t="str">
            <v>RAZEM</v>
          </cell>
        </row>
        <row r="4360">
          <cell r="A4360" t="str">
            <v>P prac + P na życie + P Plus grup</v>
          </cell>
          <cell r="B4360" t="str">
            <v>XG12P</v>
          </cell>
          <cell r="C4360" t="str">
            <v>P</v>
          </cell>
          <cell r="D4360">
            <v>237460882.76000002</v>
          </cell>
          <cell r="E4360" t="str">
            <v>PRZYPIS_MIES_WYK</v>
          </cell>
          <cell r="F4360" t="str">
            <v>WYK_POP</v>
          </cell>
          <cell r="G4360" t="str">
            <v>09</v>
          </cell>
          <cell r="H4360" t="str">
            <v>PKK</v>
          </cell>
          <cell r="I4360" t="str">
            <v>RAZEM</v>
          </cell>
        </row>
        <row r="4361">
          <cell r="A4361" t="str">
            <v>P prac + P na życie + P Plus grup</v>
          </cell>
          <cell r="B4361" t="str">
            <v>XG12P</v>
          </cell>
          <cell r="C4361" t="str">
            <v>P</v>
          </cell>
          <cell r="D4361">
            <v>13981117.52999999</v>
          </cell>
          <cell r="E4361" t="str">
            <v>PRZYPIS_MIES_WYK</v>
          </cell>
          <cell r="F4361" t="str">
            <v>WYK_POP</v>
          </cell>
          <cell r="G4361" t="str">
            <v>09</v>
          </cell>
          <cell r="H4361" t="str">
            <v>PSA</v>
          </cell>
          <cell r="I4361" t="str">
            <v>RAZEM</v>
          </cell>
        </row>
        <row r="4362">
          <cell r="A4362" t="str">
            <v>P prac + P na życie + P Plus grup</v>
          </cell>
          <cell r="B4362" t="str">
            <v>XG12P</v>
          </cell>
          <cell r="C4362" t="str">
            <v>P</v>
          </cell>
          <cell r="D4362">
            <v>238696905.7548144</v>
          </cell>
          <cell r="E4362" t="str">
            <v>SKL_PRZYPIS_WYK</v>
          </cell>
          <cell r="F4362" t="str">
            <v>PLAN</v>
          </cell>
          <cell r="G4362" t="str">
            <v>01</v>
          </cell>
          <cell r="H4362" t="str">
            <v>PKK</v>
          </cell>
          <cell r="I4362" t="str">
            <v>RAZEM</v>
          </cell>
        </row>
        <row r="4363">
          <cell r="A4363" t="str">
            <v>P prac + P na życie + P Plus grup</v>
          </cell>
          <cell r="B4363" t="str">
            <v>XG12P</v>
          </cell>
          <cell r="C4363" t="str">
            <v>P</v>
          </cell>
          <cell r="D4363">
            <v>17281462.84790084</v>
          </cell>
          <cell r="E4363" t="str">
            <v>SKL_PRZYPIS_WYK</v>
          </cell>
          <cell r="F4363" t="str">
            <v>PLAN</v>
          </cell>
          <cell r="G4363" t="str">
            <v>01</v>
          </cell>
          <cell r="H4363" t="str">
            <v>PSA</v>
          </cell>
          <cell r="I4363" t="str">
            <v>RAZEM</v>
          </cell>
        </row>
        <row r="4364">
          <cell r="A4364" t="str">
            <v>P prac + P na życie + P Plus grup</v>
          </cell>
          <cell r="B4364" t="str">
            <v>XG12P</v>
          </cell>
          <cell r="C4364" t="str">
            <v>P</v>
          </cell>
          <cell r="D4364">
            <v>478081764.8245639</v>
          </cell>
          <cell r="E4364" t="str">
            <v>SKL_PRZYPIS_WYK</v>
          </cell>
          <cell r="F4364" t="str">
            <v>PLAN</v>
          </cell>
          <cell r="G4364" t="str">
            <v>02</v>
          </cell>
          <cell r="H4364" t="str">
            <v>PKK</v>
          </cell>
          <cell r="I4364" t="str">
            <v>RAZEM</v>
          </cell>
        </row>
        <row r="4365">
          <cell r="A4365" t="str">
            <v>P prac + P na życie + P Plus grup</v>
          </cell>
          <cell r="B4365" t="str">
            <v>XG12P</v>
          </cell>
          <cell r="C4365" t="str">
            <v>P</v>
          </cell>
          <cell r="D4365">
            <v>34357809.366824396</v>
          </cell>
          <cell r="E4365" t="str">
            <v>SKL_PRZYPIS_WYK</v>
          </cell>
          <cell r="F4365" t="str">
            <v>PLAN</v>
          </cell>
          <cell r="G4365" t="str">
            <v>02</v>
          </cell>
          <cell r="H4365" t="str">
            <v>PSA</v>
          </cell>
          <cell r="I4365" t="str">
            <v>RAZEM</v>
          </cell>
        </row>
        <row r="4366">
          <cell r="A4366" t="str">
            <v>P prac + P na życie + P Plus grup</v>
          </cell>
          <cell r="B4366" t="str">
            <v>XG12P</v>
          </cell>
          <cell r="C4366" t="str">
            <v>P</v>
          </cell>
          <cell r="D4366">
            <v>718138976.3448977</v>
          </cell>
          <cell r="E4366" t="str">
            <v>SKL_PRZYPIS_WYK</v>
          </cell>
          <cell r="F4366" t="str">
            <v>PLAN</v>
          </cell>
          <cell r="G4366" t="str">
            <v>03</v>
          </cell>
          <cell r="H4366" t="str">
            <v>PKK</v>
          </cell>
          <cell r="I4366" t="str">
            <v>RAZEM</v>
          </cell>
        </row>
        <row r="4367">
          <cell r="A4367" t="str">
            <v>P prac + P na życie + P Plus grup</v>
          </cell>
          <cell r="B4367" t="str">
            <v>XG12P</v>
          </cell>
          <cell r="C4367" t="str">
            <v>P</v>
          </cell>
          <cell r="D4367">
            <v>51260312.1233244</v>
          </cell>
          <cell r="E4367" t="str">
            <v>SKL_PRZYPIS_WYK</v>
          </cell>
          <cell r="F4367" t="str">
            <v>PLAN</v>
          </cell>
          <cell r="G4367" t="str">
            <v>03</v>
          </cell>
          <cell r="H4367" t="str">
            <v>PSA</v>
          </cell>
          <cell r="I4367" t="str">
            <v>RAZEM</v>
          </cell>
        </row>
        <row r="4368">
          <cell r="A4368" t="str">
            <v>P prac + P na życie + P Plus grup</v>
          </cell>
          <cell r="B4368" t="str">
            <v>XG12P</v>
          </cell>
          <cell r="C4368" t="str">
            <v>P</v>
          </cell>
          <cell r="D4368">
            <v>961119036.1698394</v>
          </cell>
          <cell r="E4368" t="str">
            <v>SKL_PRZYPIS_WYK</v>
          </cell>
          <cell r="F4368" t="str">
            <v>PLAN</v>
          </cell>
          <cell r="G4368" t="str">
            <v>04</v>
          </cell>
          <cell r="H4368" t="str">
            <v>PKK</v>
          </cell>
          <cell r="I4368" t="str">
            <v>RAZEM</v>
          </cell>
        </row>
        <row r="4369">
          <cell r="A4369" t="str">
            <v>P prac + P na życie + P Plus grup</v>
          </cell>
          <cell r="B4369" t="str">
            <v>XG12P</v>
          </cell>
          <cell r="C4369" t="str">
            <v>P</v>
          </cell>
          <cell r="D4369">
            <v>68107523.9513371</v>
          </cell>
          <cell r="E4369" t="str">
            <v>SKL_PRZYPIS_WYK</v>
          </cell>
          <cell r="F4369" t="str">
            <v>PLAN</v>
          </cell>
          <cell r="G4369" t="str">
            <v>04</v>
          </cell>
          <cell r="H4369" t="str">
            <v>PSA</v>
          </cell>
          <cell r="I4369" t="str">
            <v>RAZEM</v>
          </cell>
        </row>
        <row r="4370">
          <cell r="A4370" t="str">
            <v>P prac + P na życie + P Plus grup</v>
          </cell>
          <cell r="B4370" t="str">
            <v>XG12P</v>
          </cell>
          <cell r="C4370" t="str">
            <v>P</v>
          </cell>
          <cell r="D4370">
            <v>1204993576.0821722</v>
          </cell>
          <cell r="E4370" t="str">
            <v>SKL_PRZYPIS_WYK</v>
          </cell>
          <cell r="F4370" t="str">
            <v>PLAN</v>
          </cell>
          <cell r="G4370" t="str">
            <v>05</v>
          </cell>
          <cell r="H4370" t="str">
            <v>PKK</v>
          </cell>
          <cell r="I4370" t="str">
            <v>RAZEM</v>
          </cell>
        </row>
        <row r="4371">
          <cell r="A4371" t="str">
            <v>P prac + P na życie + P Plus grup</v>
          </cell>
          <cell r="B4371" t="str">
            <v>XG12P</v>
          </cell>
          <cell r="C4371" t="str">
            <v>P</v>
          </cell>
          <cell r="D4371">
            <v>84836694.50923744</v>
          </cell>
          <cell r="E4371" t="str">
            <v>SKL_PRZYPIS_WYK</v>
          </cell>
          <cell r="F4371" t="str">
            <v>PLAN</v>
          </cell>
          <cell r="G4371" t="str">
            <v>05</v>
          </cell>
          <cell r="H4371" t="str">
            <v>PSA</v>
          </cell>
          <cell r="I4371" t="str">
            <v>RAZEM</v>
          </cell>
        </row>
        <row r="4372">
          <cell r="A4372" t="str">
            <v>P prac + P na życie + P Plus grup</v>
          </cell>
          <cell r="B4372" t="str">
            <v>XG12P</v>
          </cell>
          <cell r="C4372" t="str">
            <v>P</v>
          </cell>
          <cell r="D4372">
            <v>1449853036.1045449</v>
          </cell>
          <cell r="E4372" t="str">
            <v>SKL_PRZYPIS_WYK</v>
          </cell>
          <cell r="F4372" t="str">
            <v>PLAN</v>
          </cell>
          <cell r="G4372" t="str">
            <v>06</v>
          </cell>
          <cell r="H4372" t="str">
            <v>PKK</v>
          </cell>
          <cell r="I4372" t="str">
            <v>RAZEM</v>
          </cell>
        </row>
        <row r="4373">
          <cell r="A4373" t="str">
            <v>P prac + P na życie + P Plus grup</v>
          </cell>
          <cell r="B4373" t="str">
            <v>XG12P</v>
          </cell>
          <cell r="C4373" t="str">
            <v>P</v>
          </cell>
          <cell r="D4373">
            <v>101456812.8533514</v>
          </cell>
          <cell r="E4373" t="str">
            <v>SKL_PRZYPIS_WYK</v>
          </cell>
          <cell r="F4373" t="str">
            <v>PLAN</v>
          </cell>
          <cell r="G4373" t="str">
            <v>06</v>
          </cell>
          <cell r="H4373" t="str">
            <v>PSA</v>
          </cell>
          <cell r="I4373" t="str">
            <v>RAZEM</v>
          </cell>
        </row>
        <row r="4374">
          <cell r="A4374" t="str">
            <v>P prac + P na życie + P Plus grup</v>
          </cell>
          <cell r="B4374" t="str">
            <v>XG12P</v>
          </cell>
          <cell r="C4374" t="str">
            <v>P</v>
          </cell>
          <cell r="D4374">
            <v>1697554920.0063577</v>
          </cell>
          <cell r="E4374" t="str">
            <v>SKL_PRZYPIS_WYK</v>
          </cell>
          <cell r="F4374" t="str">
            <v>PLAN</v>
          </cell>
          <cell r="G4374" t="str">
            <v>07</v>
          </cell>
          <cell r="H4374" t="str">
            <v>PKK</v>
          </cell>
          <cell r="I4374" t="str">
            <v>RAZEM</v>
          </cell>
        </row>
        <row r="4375">
          <cell r="A4375" t="str">
            <v>P prac + P na życie + P Plus grup</v>
          </cell>
          <cell r="B4375" t="str">
            <v>XG12P</v>
          </cell>
          <cell r="C4375" t="str">
            <v>P</v>
          </cell>
          <cell r="D4375">
            <v>118028042.64410281</v>
          </cell>
          <cell r="E4375" t="str">
            <v>SKL_PRZYPIS_WYK</v>
          </cell>
          <cell r="F4375" t="str">
            <v>PLAN</v>
          </cell>
          <cell r="G4375" t="str">
            <v>07</v>
          </cell>
          <cell r="H4375" t="str">
            <v>PSA</v>
          </cell>
          <cell r="I4375" t="str">
            <v>RAZEM</v>
          </cell>
        </row>
        <row r="4376">
          <cell r="A4376" t="str">
            <v>P prac + P na życie + P Plus grup</v>
          </cell>
          <cell r="B4376" t="str">
            <v>XG12P</v>
          </cell>
          <cell r="C4376" t="str">
            <v>P</v>
          </cell>
          <cell r="D4376">
            <v>1947287954.9551387</v>
          </cell>
          <cell r="E4376" t="str">
            <v>SKL_PRZYPIS_WYK</v>
          </cell>
          <cell r="F4376" t="str">
            <v>PLAN</v>
          </cell>
          <cell r="G4376" t="str">
            <v>08</v>
          </cell>
          <cell r="H4376" t="str">
            <v>PKK</v>
          </cell>
          <cell r="I4376" t="str">
            <v>RAZEM</v>
          </cell>
        </row>
        <row r="4377">
          <cell r="A4377" t="str">
            <v>P prac + P na życie + P Plus grup</v>
          </cell>
          <cell r="B4377" t="str">
            <v>XG12P</v>
          </cell>
          <cell r="C4377" t="str">
            <v>P</v>
          </cell>
          <cell r="D4377">
            <v>134553395.23986658</v>
          </cell>
          <cell r="E4377" t="str">
            <v>SKL_PRZYPIS_WYK</v>
          </cell>
          <cell r="F4377" t="str">
            <v>PLAN</v>
          </cell>
          <cell r="G4377" t="str">
            <v>08</v>
          </cell>
          <cell r="H4377" t="str">
            <v>PSA</v>
          </cell>
          <cell r="I4377" t="str">
            <v>RAZEM</v>
          </cell>
        </row>
        <row r="4378">
          <cell r="A4378" t="str">
            <v>P prac + P na życie + P Plus grup</v>
          </cell>
          <cell r="B4378" t="str">
            <v>XG12P</v>
          </cell>
          <cell r="C4378" t="str">
            <v>P</v>
          </cell>
          <cell r="D4378">
            <v>2199263404.0400367</v>
          </cell>
          <cell r="E4378" t="str">
            <v>SKL_PRZYPIS_WYK</v>
          </cell>
          <cell r="F4378" t="str">
            <v>PLAN</v>
          </cell>
          <cell r="G4378" t="str">
            <v>09</v>
          </cell>
          <cell r="H4378" t="str">
            <v>PKK</v>
          </cell>
          <cell r="I4378" t="str">
            <v>RAZEM</v>
          </cell>
        </row>
        <row r="4379">
          <cell r="A4379" t="str">
            <v>P prac + P na życie + P Plus grup</v>
          </cell>
          <cell r="B4379" t="str">
            <v>XG12P</v>
          </cell>
          <cell r="C4379" t="str">
            <v>P</v>
          </cell>
          <cell r="D4379">
            <v>150966060.69901764</v>
          </cell>
          <cell r="E4379" t="str">
            <v>SKL_PRZYPIS_WYK</v>
          </cell>
          <cell r="F4379" t="str">
            <v>PLAN</v>
          </cell>
          <cell r="G4379" t="str">
            <v>09</v>
          </cell>
          <cell r="H4379" t="str">
            <v>PSA</v>
          </cell>
          <cell r="I4379" t="str">
            <v>RAZEM</v>
          </cell>
        </row>
        <row r="4380">
          <cell r="A4380" t="str">
            <v>P prac + P na życie + P Plus grup</v>
          </cell>
          <cell r="B4380" t="str">
            <v>XG12P</v>
          </cell>
          <cell r="C4380" t="str">
            <v>P</v>
          </cell>
          <cell r="D4380">
            <v>2457408480.5380063</v>
          </cell>
          <cell r="E4380" t="str">
            <v>SKL_PRZYPIS_WYK</v>
          </cell>
          <cell r="F4380" t="str">
            <v>PLAN</v>
          </cell>
          <cell r="G4380" t="str">
            <v>10</v>
          </cell>
          <cell r="H4380" t="str">
            <v>PKK</v>
          </cell>
          <cell r="I4380" t="str">
            <v>RAZEM</v>
          </cell>
        </row>
        <row r="4381">
          <cell r="A4381" t="str">
            <v>P prac + P na życie + P Plus grup</v>
          </cell>
          <cell r="B4381" t="str">
            <v>XG12P</v>
          </cell>
          <cell r="C4381" t="str">
            <v>P</v>
          </cell>
          <cell r="D4381">
            <v>167274335.57788193</v>
          </cell>
          <cell r="E4381" t="str">
            <v>SKL_PRZYPIS_WYK</v>
          </cell>
          <cell r="F4381" t="str">
            <v>PLAN</v>
          </cell>
          <cell r="G4381" t="str">
            <v>10</v>
          </cell>
          <cell r="H4381" t="str">
            <v>PSA</v>
          </cell>
          <cell r="I4381" t="str">
            <v>RAZEM</v>
          </cell>
        </row>
        <row r="4382">
          <cell r="A4382" t="str">
            <v>P prac + P na życie + P Plus grup</v>
          </cell>
          <cell r="B4382" t="str">
            <v>XG12P</v>
          </cell>
          <cell r="C4382" t="str">
            <v>P</v>
          </cell>
          <cell r="D4382">
            <v>2718053794.1535707</v>
          </cell>
          <cell r="E4382" t="str">
            <v>SKL_PRZYPIS_WYK</v>
          </cell>
          <cell r="F4382" t="str">
            <v>PLAN</v>
          </cell>
          <cell r="G4382" t="str">
            <v>11</v>
          </cell>
          <cell r="H4382" t="str">
            <v>PKK</v>
          </cell>
          <cell r="I4382" t="str">
            <v>RAZEM</v>
          </cell>
        </row>
        <row r="4383">
          <cell r="A4383" t="str">
            <v>P prac + P na życie + P Plus grup</v>
          </cell>
          <cell r="B4383" t="str">
            <v>XG12P</v>
          </cell>
          <cell r="C4383" t="str">
            <v>P</v>
          </cell>
          <cell r="D4383">
            <v>183476809.4368834</v>
          </cell>
          <cell r="E4383" t="str">
            <v>SKL_PRZYPIS_WYK</v>
          </cell>
          <cell r="F4383" t="str">
            <v>PLAN</v>
          </cell>
          <cell r="G4383" t="str">
            <v>11</v>
          </cell>
          <cell r="H4383" t="str">
            <v>PSA</v>
          </cell>
          <cell r="I4383" t="str">
            <v>RAZEM</v>
          </cell>
        </row>
        <row r="4384">
          <cell r="A4384" t="str">
            <v>P prac + P na życie + P Plus grup</v>
          </cell>
          <cell r="B4384" t="str">
            <v>XG12P</v>
          </cell>
          <cell r="C4384" t="str">
            <v>P</v>
          </cell>
          <cell r="D4384">
            <v>2981328872.6031585</v>
          </cell>
          <cell r="E4384" t="str">
            <v>SKL_PRZYPIS_WYK</v>
          </cell>
          <cell r="F4384" t="str">
            <v>PLAN</v>
          </cell>
          <cell r="G4384" t="str">
            <v>12</v>
          </cell>
          <cell r="H4384" t="str">
            <v>PKK</v>
          </cell>
          <cell r="I4384" t="str">
            <v>RAZEM</v>
          </cell>
        </row>
        <row r="4385">
          <cell r="A4385" t="str">
            <v>P prac + P na życie + P Plus grup</v>
          </cell>
          <cell r="B4385" t="str">
            <v>XG12P</v>
          </cell>
          <cell r="C4385" t="str">
            <v>P</v>
          </cell>
          <cell r="D4385">
            <v>199558406.47439685</v>
          </cell>
          <cell r="E4385" t="str">
            <v>SKL_PRZYPIS_WYK</v>
          </cell>
          <cell r="F4385" t="str">
            <v>PLAN</v>
          </cell>
          <cell r="G4385" t="str">
            <v>12</v>
          </cell>
          <cell r="H4385" t="str">
            <v>PSA</v>
          </cell>
          <cell r="I4385" t="str">
            <v>RAZEM</v>
          </cell>
        </row>
        <row r="4386">
          <cell r="A4386" t="str">
            <v>P prac + P na życie + P Plus grup</v>
          </cell>
          <cell r="B4386" t="str">
            <v>XG12P</v>
          </cell>
          <cell r="C4386" t="str">
            <v>P</v>
          </cell>
          <cell r="D4386">
            <v>2375954320.556249</v>
          </cell>
          <cell r="E4386" t="str">
            <v>SKL_PRZYPIS_WYK</v>
          </cell>
          <cell r="F4386" t="str">
            <v>PROGNOZA</v>
          </cell>
          <cell r="G4386" t="str">
            <v>10</v>
          </cell>
          <cell r="H4386" t="str">
            <v>PKK</v>
          </cell>
          <cell r="I4386" t="str">
            <v>RAZEM</v>
          </cell>
        </row>
        <row r="4387">
          <cell r="A4387" t="str">
            <v>P prac + P na życie + P Plus grup</v>
          </cell>
          <cell r="B4387" t="str">
            <v>XG12P</v>
          </cell>
          <cell r="C4387" t="str">
            <v>P</v>
          </cell>
          <cell r="D4387">
            <v>146561014.17696217</v>
          </cell>
          <cell r="E4387" t="str">
            <v>SKL_PRZYPIS_WYK</v>
          </cell>
          <cell r="F4387" t="str">
            <v>PROGNOZA</v>
          </cell>
          <cell r="G4387" t="str">
            <v>10</v>
          </cell>
          <cell r="H4387" t="str">
            <v>PSA</v>
          </cell>
          <cell r="I4387" t="str">
            <v>RAZEM</v>
          </cell>
        </row>
        <row r="4388">
          <cell r="A4388" t="str">
            <v>P prac + P na życie + P Plus grup</v>
          </cell>
          <cell r="B4388" t="str">
            <v>XG12P</v>
          </cell>
          <cell r="C4388" t="str">
            <v>P</v>
          </cell>
          <cell r="D4388">
            <v>2611369341.0928745</v>
          </cell>
          <cell r="E4388" t="str">
            <v>SKL_PRZYPIS_WYK</v>
          </cell>
          <cell r="F4388" t="str">
            <v>PROGNOZA</v>
          </cell>
          <cell r="G4388" t="str">
            <v>11</v>
          </cell>
          <cell r="H4388" t="str">
            <v>PKK</v>
          </cell>
          <cell r="I4388" t="str">
            <v>RAZEM</v>
          </cell>
        </row>
        <row r="4389">
          <cell r="A4389" t="str">
            <v>P prac + P na życie + P Plus grup</v>
          </cell>
          <cell r="B4389" t="str">
            <v>XG12P</v>
          </cell>
          <cell r="C4389" t="str">
            <v>P</v>
          </cell>
          <cell r="D4389">
            <v>160068176.52867904</v>
          </cell>
          <cell r="E4389" t="str">
            <v>SKL_PRZYPIS_WYK</v>
          </cell>
          <cell r="F4389" t="str">
            <v>PROGNOZA</v>
          </cell>
          <cell r="G4389" t="str">
            <v>11</v>
          </cell>
          <cell r="H4389" t="str">
            <v>PSA</v>
          </cell>
          <cell r="I4389" t="str">
            <v>RAZEM</v>
          </cell>
        </row>
        <row r="4390">
          <cell r="A4390" t="str">
            <v>P prac + P na życie + P Plus grup</v>
          </cell>
          <cell r="B4390" t="str">
            <v>XG12P</v>
          </cell>
          <cell r="C4390" t="str">
            <v>P</v>
          </cell>
          <cell r="D4390">
            <v>2845921720.498303</v>
          </cell>
          <cell r="E4390" t="str">
            <v>SKL_PRZYPIS_WYK</v>
          </cell>
          <cell r="F4390" t="str">
            <v>PROGNOZA</v>
          </cell>
          <cell r="G4390" t="str">
            <v>12</v>
          </cell>
          <cell r="H4390" t="str">
            <v>PKK</v>
          </cell>
          <cell r="I4390" t="str">
            <v>RAZEM</v>
          </cell>
        </row>
        <row r="4391">
          <cell r="A4391" t="str">
            <v>P prac + P na życie + P Plus grup</v>
          </cell>
          <cell r="B4391" t="str">
            <v>XG12P</v>
          </cell>
          <cell r="C4391" t="str">
            <v>P</v>
          </cell>
          <cell r="D4391">
            <v>173371290.3404779</v>
          </cell>
          <cell r="E4391" t="str">
            <v>SKL_PRZYPIS_WYK</v>
          </cell>
          <cell r="F4391" t="str">
            <v>PROGNOZA</v>
          </cell>
          <cell r="G4391" t="str">
            <v>12</v>
          </cell>
          <cell r="H4391" t="str">
            <v>PSA</v>
          </cell>
          <cell r="I4391" t="str">
            <v>RAZEM</v>
          </cell>
        </row>
        <row r="4392">
          <cell r="A4392" t="str">
            <v>P prac + P na życie + P Plus grup</v>
          </cell>
          <cell r="B4392" t="str">
            <v>XG12P</v>
          </cell>
          <cell r="C4392" t="str">
            <v>P</v>
          </cell>
          <cell r="D4392">
            <v>237162193.78</v>
          </cell>
          <cell r="E4392" t="str">
            <v>SKL_PRZYPIS_WYK</v>
          </cell>
          <cell r="F4392" t="str">
            <v>WYK_POP</v>
          </cell>
          <cell r="G4392" t="str">
            <v>01</v>
          </cell>
          <cell r="H4392" t="str">
            <v>PKK</v>
          </cell>
          <cell r="I4392" t="str">
            <v>RAZEM</v>
          </cell>
        </row>
        <row r="4393">
          <cell r="A4393" t="str">
            <v>P prac + P na życie + P Plus grup</v>
          </cell>
          <cell r="B4393" t="str">
            <v>XG12P</v>
          </cell>
          <cell r="C4393" t="str">
            <v>P</v>
          </cell>
          <cell r="D4393">
            <v>15624842.879999973</v>
          </cell>
          <cell r="E4393" t="str">
            <v>SKL_PRZYPIS_WYK</v>
          </cell>
          <cell r="F4393" t="str">
            <v>WYK_POP</v>
          </cell>
          <cell r="G4393" t="str">
            <v>01</v>
          </cell>
          <cell r="H4393" t="str">
            <v>PSA</v>
          </cell>
          <cell r="I4393" t="str">
            <v>RAZEM</v>
          </cell>
        </row>
        <row r="4394">
          <cell r="A4394" t="str">
            <v>P prac + P na życie + P Plus grup</v>
          </cell>
          <cell r="B4394" t="str">
            <v>XG12P</v>
          </cell>
          <cell r="C4394" t="str">
            <v>P</v>
          </cell>
          <cell r="D4394">
            <v>474983990.10000014</v>
          </cell>
          <cell r="E4394" t="str">
            <v>SKL_PRZYPIS_WYK</v>
          </cell>
          <cell r="F4394" t="str">
            <v>WYK_POP</v>
          </cell>
          <cell r="G4394" t="str">
            <v>02</v>
          </cell>
          <cell r="H4394" t="str">
            <v>PKK</v>
          </cell>
          <cell r="I4394" t="str">
            <v>RAZEM</v>
          </cell>
        </row>
        <row r="4395">
          <cell r="A4395" t="str">
            <v>P prac + P na życie + P Plus grup</v>
          </cell>
          <cell r="B4395" t="str">
            <v>XG12P</v>
          </cell>
          <cell r="C4395" t="str">
            <v>P</v>
          </cell>
          <cell r="D4395">
            <v>31368681.989999946</v>
          </cell>
          <cell r="E4395" t="str">
            <v>SKL_PRZYPIS_WYK</v>
          </cell>
          <cell r="F4395" t="str">
            <v>WYK_POP</v>
          </cell>
          <cell r="G4395" t="str">
            <v>02</v>
          </cell>
          <cell r="H4395" t="str">
            <v>PSA</v>
          </cell>
          <cell r="I4395" t="str">
            <v>RAZEM</v>
          </cell>
        </row>
        <row r="4396">
          <cell r="A4396" t="str">
            <v>P prac + P na życie + P Plus grup</v>
          </cell>
          <cell r="B4396" t="str">
            <v>XG12P</v>
          </cell>
          <cell r="C4396" t="str">
            <v>P</v>
          </cell>
          <cell r="D4396">
            <v>711054903.6899998</v>
          </cell>
          <cell r="E4396" t="str">
            <v>SKL_PRZYPIS_WYK</v>
          </cell>
          <cell r="F4396" t="str">
            <v>WYK_POP</v>
          </cell>
          <cell r="G4396" t="str">
            <v>03</v>
          </cell>
          <cell r="H4396" t="str">
            <v>PKK</v>
          </cell>
          <cell r="I4396" t="str">
            <v>RAZEM</v>
          </cell>
        </row>
        <row r="4397">
          <cell r="A4397" t="str">
            <v>P prac + P na życie + P Plus grup</v>
          </cell>
          <cell r="B4397" t="str">
            <v>XG12P</v>
          </cell>
          <cell r="C4397" t="str">
            <v>P</v>
          </cell>
          <cell r="D4397">
            <v>45594757.68000007</v>
          </cell>
          <cell r="E4397" t="str">
            <v>SKL_PRZYPIS_WYK</v>
          </cell>
          <cell r="F4397" t="str">
            <v>WYK_POP</v>
          </cell>
          <cell r="G4397" t="str">
            <v>03</v>
          </cell>
          <cell r="H4397" t="str">
            <v>PSA</v>
          </cell>
          <cell r="I4397" t="str">
            <v>RAZEM</v>
          </cell>
        </row>
        <row r="4398">
          <cell r="A4398" t="str">
            <v>P prac + P na życie + P Plus grup</v>
          </cell>
          <cell r="B4398" t="str">
            <v>XG12P</v>
          </cell>
          <cell r="C4398" t="str">
            <v>P</v>
          </cell>
          <cell r="D4398">
            <v>949617314.5199996</v>
          </cell>
          <cell r="E4398" t="str">
            <v>SKL_PRZYPIS_WYK</v>
          </cell>
          <cell r="F4398" t="str">
            <v>WYK_POP</v>
          </cell>
          <cell r="G4398" t="str">
            <v>04</v>
          </cell>
          <cell r="H4398" t="str">
            <v>PKK</v>
          </cell>
          <cell r="I4398" t="str">
            <v>RAZEM</v>
          </cell>
        </row>
        <row r="4399">
          <cell r="A4399" t="str">
            <v>P prac + P na życie + P Plus grup</v>
          </cell>
          <cell r="B4399" t="str">
            <v>XG12P</v>
          </cell>
          <cell r="C4399" t="str">
            <v>P</v>
          </cell>
          <cell r="D4399">
            <v>60304832.3799999</v>
          </cell>
          <cell r="E4399" t="str">
            <v>SKL_PRZYPIS_WYK</v>
          </cell>
          <cell r="F4399" t="str">
            <v>WYK_POP</v>
          </cell>
          <cell r="G4399" t="str">
            <v>04</v>
          </cell>
          <cell r="H4399" t="str">
            <v>PSA</v>
          </cell>
          <cell r="I4399" t="str">
            <v>RAZEM</v>
          </cell>
        </row>
        <row r="4400">
          <cell r="A4400" t="str">
            <v>P prac + P na życie + P Plus grup</v>
          </cell>
          <cell r="B4400" t="str">
            <v>XG12P</v>
          </cell>
          <cell r="C4400" t="str">
            <v>P</v>
          </cell>
          <cell r="D4400">
            <v>1188531766.5599995</v>
          </cell>
          <cell r="E4400" t="str">
            <v>SKL_PRZYPIS_WYK</v>
          </cell>
          <cell r="F4400" t="str">
            <v>WYK_POP</v>
          </cell>
          <cell r="G4400" t="str">
            <v>05</v>
          </cell>
          <cell r="H4400" t="str">
            <v>PKK</v>
          </cell>
          <cell r="I4400" t="str">
            <v>RAZEM</v>
          </cell>
        </row>
        <row r="4401">
          <cell r="A4401" t="str">
            <v>P prac + P na życie + P Plus grup</v>
          </cell>
          <cell r="B4401" t="str">
            <v>XG12P</v>
          </cell>
          <cell r="C4401" t="str">
            <v>P</v>
          </cell>
          <cell r="D4401">
            <v>74774759.52999999</v>
          </cell>
          <cell r="E4401" t="str">
            <v>SKL_PRZYPIS_WYK</v>
          </cell>
          <cell r="F4401" t="str">
            <v>WYK_POP</v>
          </cell>
          <cell r="G4401" t="str">
            <v>05</v>
          </cell>
          <cell r="H4401" t="str">
            <v>PSA</v>
          </cell>
          <cell r="I4401" t="str">
            <v>RAZEM</v>
          </cell>
        </row>
        <row r="4402">
          <cell r="A4402" t="str">
            <v>P prac + P na życie + P Plus grup</v>
          </cell>
          <cell r="B4402" t="str">
            <v>XG12P</v>
          </cell>
          <cell r="C4402" t="str">
            <v>P</v>
          </cell>
          <cell r="D4402">
            <v>1427248516.570001</v>
          </cell>
          <cell r="E4402" t="str">
            <v>SKL_PRZYPIS_WYK</v>
          </cell>
          <cell r="F4402" t="str">
            <v>WYK_POP</v>
          </cell>
          <cell r="G4402" t="str">
            <v>06</v>
          </cell>
          <cell r="H4402" t="str">
            <v>PKK</v>
          </cell>
          <cell r="I4402" t="str">
            <v>RAZEM</v>
          </cell>
        </row>
        <row r="4403">
          <cell r="A4403" t="str">
            <v>P prac + P na życie + P Plus grup</v>
          </cell>
          <cell r="B4403" t="str">
            <v>XG12P</v>
          </cell>
          <cell r="C4403" t="str">
            <v>P</v>
          </cell>
          <cell r="D4403">
            <v>89149406.9900001</v>
          </cell>
          <cell r="E4403" t="str">
            <v>SKL_PRZYPIS_WYK</v>
          </cell>
          <cell r="F4403" t="str">
            <v>WYK_POP</v>
          </cell>
          <cell r="G4403" t="str">
            <v>06</v>
          </cell>
          <cell r="H4403" t="str">
            <v>PSA</v>
          </cell>
          <cell r="I4403" t="str">
            <v>RAZEM</v>
          </cell>
        </row>
        <row r="4404">
          <cell r="A4404" t="str">
            <v>P prac + P na życie + P Plus grup</v>
          </cell>
          <cell r="B4404" t="str">
            <v>XG12P</v>
          </cell>
          <cell r="C4404" t="str">
            <v>P</v>
          </cell>
          <cell r="D4404">
            <v>1665884065.4300005</v>
          </cell>
          <cell r="E4404" t="str">
            <v>SKL_PRZYPIS_WYK</v>
          </cell>
          <cell r="F4404" t="str">
            <v>WYK_POP</v>
          </cell>
          <cell r="G4404" t="str">
            <v>07</v>
          </cell>
          <cell r="H4404" t="str">
            <v>PKK</v>
          </cell>
          <cell r="I4404" t="str">
            <v>RAZEM</v>
          </cell>
        </row>
        <row r="4405">
          <cell r="A4405" t="str">
            <v>P prac + P na życie + P Plus grup</v>
          </cell>
          <cell r="B4405" t="str">
            <v>XG12P</v>
          </cell>
          <cell r="C4405" t="str">
            <v>P</v>
          </cell>
          <cell r="D4405">
            <v>103518703.69000009</v>
          </cell>
          <cell r="E4405" t="str">
            <v>SKL_PRZYPIS_WYK</v>
          </cell>
          <cell r="F4405" t="str">
            <v>WYK_POP</v>
          </cell>
          <cell r="G4405" t="str">
            <v>07</v>
          </cell>
          <cell r="H4405" t="str">
            <v>PSA</v>
          </cell>
          <cell r="I4405" t="str">
            <v>RAZEM</v>
          </cell>
        </row>
        <row r="4406">
          <cell r="A4406" t="str">
            <v>P prac + P na życie + P Plus grup</v>
          </cell>
          <cell r="B4406" t="str">
            <v>XG12P</v>
          </cell>
          <cell r="C4406" t="str">
            <v>P</v>
          </cell>
          <cell r="D4406">
            <v>1903010289.7000003</v>
          </cell>
          <cell r="E4406" t="str">
            <v>SKL_PRZYPIS_WYK</v>
          </cell>
          <cell r="F4406" t="str">
            <v>WYK_POP</v>
          </cell>
          <cell r="G4406" t="str">
            <v>08</v>
          </cell>
          <cell r="H4406" t="str">
            <v>PKK</v>
          </cell>
          <cell r="I4406" t="str">
            <v>RAZEM</v>
          </cell>
        </row>
        <row r="4407">
          <cell r="A4407" t="str">
            <v>P prac + P na życie + P Plus grup</v>
          </cell>
          <cell r="B4407" t="str">
            <v>XG12P</v>
          </cell>
          <cell r="C4407" t="str">
            <v>P</v>
          </cell>
          <cell r="D4407">
            <v>118870698.80999988</v>
          </cell>
          <cell r="E4407" t="str">
            <v>SKL_PRZYPIS_WYK</v>
          </cell>
          <cell r="F4407" t="str">
            <v>WYK_POP</v>
          </cell>
          <cell r="G4407" t="str">
            <v>08</v>
          </cell>
          <cell r="H4407" t="str">
            <v>PSA</v>
          </cell>
          <cell r="I4407" t="str">
            <v>RAZEM</v>
          </cell>
        </row>
        <row r="4408">
          <cell r="A4408" t="str">
            <v>P prac + P na życie + P Plus grup</v>
          </cell>
          <cell r="B4408" t="str">
            <v>XG12P</v>
          </cell>
          <cell r="C4408" t="str">
            <v>P</v>
          </cell>
          <cell r="D4408">
            <v>2140471172.4599996</v>
          </cell>
          <cell r="E4408" t="str">
            <v>SKL_PRZYPIS_WYK</v>
          </cell>
          <cell r="F4408" t="str">
            <v>WYK_POP</v>
          </cell>
          <cell r="G4408" t="str">
            <v>09</v>
          </cell>
          <cell r="H4408" t="str">
            <v>PKK</v>
          </cell>
          <cell r="I4408" t="str">
            <v>RAZEM</v>
          </cell>
        </row>
        <row r="4409">
          <cell r="A4409" t="str">
            <v>P prac + P na życie + P Plus grup</v>
          </cell>
          <cell r="B4409" t="str">
            <v>XG12P</v>
          </cell>
          <cell r="C4409" t="str">
            <v>P</v>
          </cell>
          <cell r="D4409">
            <v>132851816.33999988</v>
          </cell>
          <cell r="E4409" t="str">
            <v>SKL_PRZYPIS_WYK</v>
          </cell>
          <cell r="F4409" t="str">
            <v>WYK_POP</v>
          </cell>
          <cell r="G4409" t="str">
            <v>09</v>
          </cell>
          <cell r="H4409" t="str">
            <v>PSA</v>
          </cell>
          <cell r="I4409" t="str">
            <v>RAZEM</v>
          </cell>
        </row>
        <row r="4410">
          <cell r="A4410" t="str">
            <v>P prac + P na życie + P Plus grup</v>
          </cell>
          <cell r="B4410" t="str">
            <v>XG12P</v>
          </cell>
          <cell r="C4410" t="str">
            <v>P</v>
          </cell>
          <cell r="D4410">
            <v>2864362869.057773</v>
          </cell>
          <cell r="E4410" t="str">
            <v>SKL_ROCZNA_WYK</v>
          </cell>
          <cell r="F4410" t="str">
            <v>PLAN</v>
          </cell>
          <cell r="G4410" t="str">
            <v>01</v>
          </cell>
          <cell r="H4410" t="str">
            <v>PKK</v>
          </cell>
          <cell r="I4410" t="str">
            <v>RAZEM</v>
          </cell>
        </row>
        <row r="4411">
          <cell r="A4411" t="str">
            <v>P prac + P na życie + P Plus grup</v>
          </cell>
          <cell r="B4411" t="str">
            <v>XG12P</v>
          </cell>
          <cell r="C4411" t="str">
            <v>P</v>
          </cell>
          <cell r="D4411">
            <v>207377554.17481014</v>
          </cell>
          <cell r="E4411" t="str">
            <v>SKL_ROCZNA_WYK</v>
          </cell>
          <cell r="F4411" t="str">
            <v>PLAN</v>
          </cell>
          <cell r="G4411" t="str">
            <v>01</v>
          </cell>
          <cell r="H4411" t="str">
            <v>PSA</v>
          </cell>
          <cell r="I4411" t="str">
            <v>RAZEM</v>
          </cell>
        </row>
        <row r="4412">
          <cell r="A4412" t="str">
            <v>P prac + P na życie + P Plus grup</v>
          </cell>
          <cell r="B4412" t="str">
            <v>XG12P</v>
          </cell>
          <cell r="C4412" t="str">
            <v>P</v>
          </cell>
          <cell r="D4412">
            <v>2872618308.8369904</v>
          </cell>
          <cell r="E4412" t="str">
            <v>SKL_ROCZNA_WYK</v>
          </cell>
          <cell r="F4412" t="str">
            <v>PLAN</v>
          </cell>
          <cell r="G4412" t="str">
            <v>02</v>
          </cell>
          <cell r="H4412" t="str">
            <v>PKK</v>
          </cell>
          <cell r="I4412" t="str">
            <v>RAZEM</v>
          </cell>
        </row>
        <row r="4413">
          <cell r="A4413" t="str">
            <v>P prac + P na życie + P Plus grup</v>
          </cell>
          <cell r="B4413" t="str">
            <v>XG12P</v>
          </cell>
          <cell r="C4413" t="str">
            <v>P</v>
          </cell>
          <cell r="D4413">
            <v>204916158.2270827</v>
          </cell>
          <cell r="E4413" t="str">
            <v>SKL_ROCZNA_WYK</v>
          </cell>
          <cell r="F4413" t="str">
            <v>PLAN</v>
          </cell>
          <cell r="G4413" t="str">
            <v>02</v>
          </cell>
          <cell r="H4413" t="str">
            <v>PSA</v>
          </cell>
          <cell r="I4413" t="str">
            <v>RAZEM</v>
          </cell>
        </row>
        <row r="4414">
          <cell r="A4414" t="str">
            <v>P prac + P na życie + P Plus grup</v>
          </cell>
          <cell r="B4414" t="str">
            <v>XG12P</v>
          </cell>
          <cell r="C4414" t="str">
            <v>P</v>
          </cell>
          <cell r="D4414">
            <v>2880686538.2440124</v>
          </cell>
          <cell r="E4414" t="str">
            <v>SKL_ROCZNA_WYK</v>
          </cell>
          <cell r="F4414" t="str">
            <v>PLAN</v>
          </cell>
          <cell r="G4414" t="str">
            <v>03</v>
          </cell>
          <cell r="H4414" t="str">
            <v>PKK</v>
          </cell>
          <cell r="I4414" t="str">
            <v>RAZEM</v>
          </cell>
        </row>
        <row r="4415">
          <cell r="A4415" t="str">
            <v>P prac + P na życie + P Plus grup</v>
          </cell>
          <cell r="B4415" t="str">
            <v>XG12P</v>
          </cell>
          <cell r="C4415" t="str">
            <v>P</v>
          </cell>
          <cell r="D4415">
            <v>202830033.07799998</v>
          </cell>
          <cell r="E4415" t="str">
            <v>SKL_ROCZNA_WYK</v>
          </cell>
          <cell r="F4415" t="str">
            <v>PLAN</v>
          </cell>
          <cell r="G4415" t="str">
            <v>03</v>
          </cell>
          <cell r="H4415" t="str">
            <v>PSA</v>
          </cell>
          <cell r="I4415" t="str">
            <v>RAZEM</v>
          </cell>
        </row>
        <row r="4416">
          <cell r="A4416" t="str">
            <v>P prac + P na życie + P Plus grup</v>
          </cell>
          <cell r="B4416" t="str">
            <v>XG12P</v>
          </cell>
          <cell r="C4416" t="str">
            <v>P</v>
          </cell>
          <cell r="D4416">
            <v>2915760717.899298</v>
          </cell>
          <cell r="E4416" t="str">
            <v>SKL_ROCZNA_WYK</v>
          </cell>
          <cell r="F4416" t="str">
            <v>PLAN</v>
          </cell>
          <cell r="G4416" t="str">
            <v>04</v>
          </cell>
          <cell r="H4416" t="str">
            <v>PKK</v>
          </cell>
          <cell r="I4416" t="str">
            <v>RAZEM</v>
          </cell>
        </row>
        <row r="4417">
          <cell r="A4417" t="str">
            <v>P prac + P na życie + P Plus grup</v>
          </cell>
          <cell r="B4417" t="str">
            <v>XG12P</v>
          </cell>
          <cell r="C4417" t="str">
            <v>P</v>
          </cell>
          <cell r="D4417">
            <v>202166541.93615252</v>
          </cell>
          <cell r="E4417" t="str">
            <v>SKL_ROCZNA_WYK</v>
          </cell>
          <cell r="F4417" t="str">
            <v>PLAN</v>
          </cell>
          <cell r="G4417" t="str">
            <v>04</v>
          </cell>
          <cell r="H4417" t="str">
            <v>PSA</v>
          </cell>
          <cell r="I4417" t="str">
            <v>RAZEM</v>
          </cell>
        </row>
        <row r="4418">
          <cell r="A4418" t="str">
            <v>P prac + P na życie + P Plus grup</v>
          </cell>
          <cell r="B4418" t="str">
            <v>XG12P</v>
          </cell>
          <cell r="C4418" t="str">
            <v>P</v>
          </cell>
          <cell r="D4418">
            <v>2926494478.9479995</v>
          </cell>
          <cell r="E4418" t="str">
            <v>SKL_ROCZNA_WYK</v>
          </cell>
          <cell r="F4418" t="str">
            <v>PLAN</v>
          </cell>
          <cell r="G4418" t="str">
            <v>05</v>
          </cell>
          <cell r="H4418" t="str">
            <v>PKK</v>
          </cell>
          <cell r="I4418" t="str">
            <v>RAZEM</v>
          </cell>
        </row>
        <row r="4419">
          <cell r="A4419" t="str">
            <v>P prac + P na życie + P Plus grup</v>
          </cell>
          <cell r="B4419" t="str">
            <v>XG12P</v>
          </cell>
          <cell r="C4419" t="str">
            <v>P</v>
          </cell>
          <cell r="D4419">
            <v>200750046.69480404</v>
          </cell>
          <cell r="E4419" t="str">
            <v>SKL_ROCZNA_WYK</v>
          </cell>
          <cell r="F4419" t="str">
            <v>PLAN</v>
          </cell>
          <cell r="G4419" t="str">
            <v>05</v>
          </cell>
          <cell r="H4419" t="str">
            <v>PSA</v>
          </cell>
          <cell r="I4419" t="str">
            <v>RAZEM</v>
          </cell>
        </row>
        <row r="4420">
          <cell r="A4420" t="str">
            <v>P prac + P na życie + P Plus grup</v>
          </cell>
          <cell r="B4420" t="str">
            <v>XG12P</v>
          </cell>
          <cell r="C4420" t="str">
            <v>P</v>
          </cell>
          <cell r="D4420">
            <v>2938313520.2684684</v>
          </cell>
          <cell r="E4420" t="str">
            <v>SKL_ROCZNA_WYK</v>
          </cell>
          <cell r="F4420" t="str">
            <v>PLAN</v>
          </cell>
          <cell r="G4420" t="str">
            <v>06</v>
          </cell>
          <cell r="H4420" t="str">
            <v>PKK</v>
          </cell>
          <cell r="I4420" t="str">
            <v>RAZEM</v>
          </cell>
        </row>
        <row r="4421">
          <cell r="A4421" t="str">
            <v>P prac + P na życie + P Plus grup</v>
          </cell>
          <cell r="B4421" t="str">
            <v>XG12P</v>
          </cell>
          <cell r="C4421" t="str">
            <v>P</v>
          </cell>
          <cell r="D4421">
            <v>199441420.1293675</v>
          </cell>
          <cell r="E4421" t="str">
            <v>SKL_ROCZNA_WYK</v>
          </cell>
          <cell r="F4421" t="str">
            <v>PLAN</v>
          </cell>
          <cell r="G4421" t="str">
            <v>06</v>
          </cell>
          <cell r="H4421" t="str">
            <v>PSA</v>
          </cell>
          <cell r="I4421" t="str">
            <v>RAZEM</v>
          </cell>
        </row>
        <row r="4422">
          <cell r="A4422" t="str">
            <v>P prac + P na życie + P Plus grup</v>
          </cell>
          <cell r="B4422" t="str">
            <v>XG12P</v>
          </cell>
          <cell r="C4422" t="str">
            <v>P</v>
          </cell>
          <cell r="D4422">
            <v>2972422606.8217444</v>
          </cell>
          <cell r="E4422" t="str">
            <v>SKL_ROCZNA_WYK</v>
          </cell>
          <cell r="F4422" t="str">
            <v>PLAN</v>
          </cell>
          <cell r="G4422" t="str">
            <v>07</v>
          </cell>
          <cell r="H4422" t="str">
            <v>PKK</v>
          </cell>
          <cell r="I4422" t="str">
            <v>RAZEM</v>
          </cell>
        </row>
        <row r="4423">
          <cell r="A4423" t="str">
            <v>P prac + P na życie + P Plus grup</v>
          </cell>
          <cell r="B4423" t="str">
            <v>XG12P</v>
          </cell>
          <cell r="C4423" t="str">
            <v>P</v>
          </cell>
          <cell r="D4423">
            <v>198854757.48901692</v>
          </cell>
          <cell r="E4423" t="str">
            <v>SKL_ROCZNA_WYK</v>
          </cell>
          <cell r="F4423" t="str">
            <v>PLAN</v>
          </cell>
          <cell r="G4423" t="str">
            <v>07</v>
          </cell>
          <cell r="H4423" t="str">
            <v>PSA</v>
          </cell>
          <cell r="I4423" t="str">
            <v>RAZEM</v>
          </cell>
        </row>
        <row r="4424">
          <cell r="A4424" t="str">
            <v>P prac + P na życie + P Plus grup</v>
          </cell>
          <cell r="B4424" t="str">
            <v>XG12P</v>
          </cell>
          <cell r="C4424" t="str">
            <v>P</v>
          </cell>
          <cell r="D4424">
            <v>2996796419.3853745</v>
          </cell>
          <cell r="E4424" t="str">
            <v>SKL_ROCZNA_WYK</v>
          </cell>
          <cell r="F4424" t="str">
            <v>PLAN</v>
          </cell>
          <cell r="G4424" t="str">
            <v>08</v>
          </cell>
          <cell r="H4424" t="str">
            <v>PKK</v>
          </cell>
          <cell r="I4424" t="str">
            <v>RAZEM</v>
          </cell>
        </row>
        <row r="4425">
          <cell r="A4425" t="str">
            <v>P prac + P na życie + P Plus grup</v>
          </cell>
          <cell r="B4425" t="str">
            <v>XG12P</v>
          </cell>
          <cell r="C4425" t="str">
            <v>P</v>
          </cell>
          <cell r="D4425">
            <v>198304231.1491653</v>
          </cell>
          <cell r="E4425" t="str">
            <v>SKL_ROCZNA_WYK</v>
          </cell>
          <cell r="F4425" t="str">
            <v>PLAN</v>
          </cell>
          <cell r="G4425" t="str">
            <v>08</v>
          </cell>
          <cell r="H4425" t="str">
            <v>PSA</v>
          </cell>
          <cell r="I4425" t="str">
            <v>RAZEM</v>
          </cell>
        </row>
        <row r="4426">
          <cell r="A4426" t="str">
            <v>P prac + P na życie + P Plus grup</v>
          </cell>
          <cell r="B4426" t="str">
            <v>XG12P</v>
          </cell>
          <cell r="C4426" t="str">
            <v>P</v>
          </cell>
          <cell r="D4426">
            <v>3023705389.0187855</v>
          </cell>
          <cell r="E4426" t="str">
            <v>SKL_ROCZNA_WYK</v>
          </cell>
          <cell r="F4426" t="str">
            <v>PLAN</v>
          </cell>
          <cell r="G4426" t="str">
            <v>09</v>
          </cell>
          <cell r="H4426" t="str">
            <v>PKK</v>
          </cell>
          <cell r="I4426" t="str">
            <v>RAZEM</v>
          </cell>
        </row>
        <row r="4427">
          <cell r="A4427" t="str">
            <v>P prac + P na życie + P Plus grup</v>
          </cell>
          <cell r="B4427" t="str">
            <v>XG12P</v>
          </cell>
          <cell r="C4427" t="str">
            <v>P</v>
          </cell>
          <cell r="D4427">
            <v>196951985.50981268</v>
          </cell>
          <cell r="E4427" t="str">
            <v>SKL_ROCZNA_WYK</v>
          </cell>
          <cell r="F4427" t="str">
            <v>PLAN</v>
          </cell>
          <cell r="G4427" t="str">
            <v>09</v>
          </cell>
          <cell r="H4427" t="str">
            <v>PSA</v>
          </cell>
          <cell r="I4427" t="str">
            <v>RAZEM</v>
          </cell>
        </row>
        <row r="4428">
          <cell r="A4428" t="str">
            <v>P prac + P na życie + P Plus grup</v>
          </cell>
          <cell r="B4428" t="str">
            <v>XG12P</v>
          </cell>
          <cell r="C4428" t="str">
            <v>P</v>
          </cell>
          <cell r="D4428">
            <v>3097740917.975626</v>
          </cell>
          <cell r="E4428" t="str">
            <v>SKL_ROCZNA_WYK</v>
          </cell>
          <cell r="F4428" t="str">
            <v>PLAN</v>
          </cell>
          <cell r="G4428" t="str">
            <v>10</v>
          </cell>
          <cell r="H4428" t="str">
            <v>PKK</v>
          </cell>
          <cell r="I4428" t="str">
            <v>RAZEM</v>
          </cell>
        </row>
        <row r="4429">
          <cell r="A4429" t="str">
            <v>P prac + P na życie + P Plus grup</v>
          </cell>
          <cell r="B4429" t="str">
            <v>XG12P</v>
          </cell>
          <cell r="C4429" t="str">
            <v>P</v>
          </cell>
          <cell r="D4429">
            <v>195699298.54637194</v>
          </cell>
          <cell r="E4429" t="str">
            <v>SKL_ROCZNA_WYK</v>
          </cell>
          <cell r="F4429" t="str">
            <v>PLAN</v>
          </cell>
          <cell r="G4429" t="str">
            <v>10</v>
          </cell>
          <cell r="H4429" t="str">
            <v>PSA</v>
          </cell>
          <cell r="I4429" t="str">
            <v>RAZEM</v>
          </cell>
        </row>
        <row r="4430">
          <cell r="A4430" t="str">
            <v>P prac + P na życie + P Plus grup</v>
          </cell>
          <cell r="B4430" t="str">
            <v>XG12P</v>
          </cell>
          <cell r="C4430" t="str">
            <v>P</v>
          </cell>
          <cell r="D4430">
            <v>3127743763.3867745</v>
          </cell>
          <cell r="E4430" t="str">
            <v>SKL_ROCZNA_WYK</v>
          </cell>
          <cell r="F4430" t="str">
            <v>PLAN</v>
          </cell>
          <cell r="G4430" t="str">
            <v>11</v>
          </cell>
          <cell r="H4430" t="str">
            <v>PKK</v>
          </cell>
          <cell r="I4430" t="str">
            <v>RAZEM</v>
          </cell>
        </row>
        <row r="4431">
          <cell r="A4431" t="str">
            <v>P prac + P na życie + P Plus grup</v>
          </cell>
          <cell r="B4431" t="str">
            <v>XG12P</v>
          </cell>
          <cell r="C4431" t="str">
            <v>P</v>
          </cell>
          <cell r="D4431">
            <v>194429686.30801728</v>
          </cell>
          <cell r="E4431" t="str">
            <v>SKL_ROCZNA_WYK</v>
          </cell>
          <cell r="F4431" t="str">
            <v>PLAN</v>
          </cell>
          <cell r="G4431" t="str">
            <v>11</v>
          </cell>
          <cell r="H4431" t="str">
            <v>PSA</v>
          </cell>
          <cell r="I4431" t="str">
            <v>RAZEM</v>
          </cell>
        </row>
        <row r="4432">
          <cell r="A4432" t="str">
            <v>P prac + P na życie + P Plus grup</v>
          </cell>
          <cell r="B4432" t="str">
            <v>XG12P</v>
          </cell>
          <cell r="C4432" t="str">
            <v>P</v>
          </cell>
          <cell r="D4432">
            <v>3159300941.3950477</v>
          </cell>
          <cell r="E4432" t="str">
            <v>SKL_ROCZNA_WYK</v>
          </cell>
          <cell r="F4432" t="str">
            <v>PLAN</v>
          </cell>
          <cell r="G4432" t="str">
            <v>12</v>
          </cell>
          <cell r="H4432" t="str">
            <v>PKK</v>
          </cell>
          <cell r="I4432" t="str">
            <v>RAZEM</v>
          </cell>
        </row>
        <row r="4433">
          <cell r="A4433" t="str">
            <v>P prac + P na życie + P Plus grup</v>
          </cell>
          <cell r="B4433" t="str">
            <v>XG12P</v>
          </cell>
          <cell r="C4433" t="str">
            <v>P</v>
          </cell>
          <cell r="D4433">
            <v>192979164.45016158</v>
          </cell>
          <cell r="E4433" t="str">
            <v>SKL_ROCZNA_WYK</v>
          </cell>
          <cell r="F4433" t="str">
            <v>PLAN</v>
          </cell>
          <cell r="G4433" t="str">
            <v>12</v>
          </cell>
          <cell r="H4433" t="str">
            <v>PSA</v>
          </cell>
          <cell r="I4433" t="str">
            <v>RAZEM</v>
          </cell>
        </row>
        <row r="4434">
          <cell r="A4434" t="str">
            <v>P prac + P na życie + P Plus grup</v>
          </cell>
          <cell r="B4434" t="str">
            <v>XG12P</v>
          </cell>
          <cell r="C4434" t="str">
            <v>P</v>
          </cell>
          <cell r="D4434">
            <v>2825797777.1550074</v>
          </cell>
          <cell r="E4434" t="str">
            <v>SKL_ROCZNA_WYK</v>
          </cell>
          <cell r="F4434" t="str">
            <v>PROGNOZA</v>
          </cell>
          <cell r="G4434" t="str">
            <v>10</v>
          </cell>
          <cell r="H4434" t="str">
            <v>PKK</v>
          </cell>
          <cell r="I4434" t="str">
            <v>RAZEM</v>
          </cell>
        </row>
        <row r="4435">
          <cell r="A4435" t="str">
            <v>P prac + P na życie + P Plus grup</v>
          </cell>
          <cell r="B4435" t="str">
            <v>XG12P</v>
          </cell>
          <cell r="C4435" t="str">
            <v>P</v>
          </cell>
          <cell r="D4435">
            <v>164510374.043551</v>
          </cell>
          <cell r="E4435" t="str">
            <v>SKL_ROCZNA_WYK</v>
          </cell>
          <cell r="F4435" t="str">
            <v>PROGNOZA</v>
          </cell>
          <cell r="G4435" t="str">
            <v>10</v>
          </cell>
          <cell r="H4435" t="str">
            <v>PSA</v>
          </cell>
          <cell r="I4435" t="str">
            <v>RAZEM</v>
          </cell>
        </row>
        <row r="4436">
          <cell r="A4436" t="str">
            <v>P prac + P na życie + P Plus grup</v>
          </cell>
          <cell r="B4436" t="str">
            <v>XG12P</v>
          </cell>
          <cell r="C4436" t="str">
            <v>P</v>
          </cell>
          <cell r="D4436">
            <v>2824980246.439507</v>
          </cell>
          <cell r="E4436" t="str">
            <v>SKL_ROCZNA_WYK</v>
          </cell>
          <cell r="F4436" t="str">
            <v>PROGNOZA</v>
          </cell>
          <cell r="G4436" t="str">
            <v>11</v>
          </cell>
          <cell r="H4436" t="str">
            <v>PKK</v>
          </cell>
          <cell r="I4436" t="str">
            <v>RAZEM</v>
          </cell>
        </row>
        <row r="4437">
          <cell r="A4437" t="str">
            <v>P prac + P na życie + P Plus grup</v>
          </cell>
          <cell r="B4437" t="str">
            <v>XG12P</v>
          </cell>
          <cell r="C4437" t="str">
            <v>P</v>
          </cell>
          <cell r="D4437">
            <v>162085948.22060284</v>
          </cell>
          <cell r="E4437" t="str">
            <v>SKL_ROCZNA_WYK</v>
          </cell>
          <cell r="F4437" t="str">
            <v>PROGNOZA</v>
          </cell>
          <cell r="G4437" t="str">
            <v>11</v>
          </cell>
          <cell r="H4437" t="str">
            <v>PSA</v>
          </cell>
          <cell r="I4437" t="str">
            <v>RAZEM</v>
          </cell>
        </row>
        <row r="4438">
          <cell r="A4438" t="str">
            <v>P prac + P na życie + P Plus grup</v>
          </cell>
          <cell r="B4438" t="str">
            <v>XG12P</v>
          </cell>
          <cell r="C4438" t="str">
            <v>P</v>
          </cell>
          <cell r="D4438">
            <v>2814628552.8651466</v>
          </cell>
          <cell r="E4438" t="str">
            <v>SKL_ROCZNA_WYK</v>
          </cell>
          <cell r="F4438" t="str">
            <v>PROGNOZA</v>
          </cell>
          <cell r="G4438" t="str">
            <v>12</v>
          </cell>
          <cell r="H4438" t="str">
            <v>PKK</v>
          </cell>
          <cell r="I4438" t="str">
            <v>RAZEM</v>
          </cell>
        </row>
        <row r="4439">
          <cell r="A4439" t="str">
            <v>P prac + P na życie + P Plus grup</v>
          </cell>
          <cell r="B4439" t="str">
            <v>XG12P</v>
          </cell>
          <cell r="C4439" t="str">
            <v>P</v>
          </cell>
          <cell r="D4439">
            <v>159637365.74158615</v>
          </cell>
          <cell r="E4439" t="str">
            <v>SKL_ROCZNA_WYK</v>
          </cell>
          <cell r="F4439" t="str">
            <v>PROGNOZA</v>
          </cell>
          <cell r="G4439" t="str">
            <v>12</v>
          </cell>
          <cell r="H4439" t="str">
            <v>PSA</v>
          </cell>
          <cell r="I4439" t="str">
            <v>RAZEM</v>
          </cell>
        </row>
        <row r="4440">
          <cell r="A4440" t="str">
            <v>P prac + P na życie + P Plus grup</v>
          </cell>
          <cell r="B4440" t="str">
            <v>XG12P</v>
          </cell>
          <cell r="C4440" t="str">
            <v>P</v>
          </cell>
          <cell r="D4440">
            <v>2845726094.7599983</v>
          </cell>
          <cell r="E4440" t="str">
            <v>SKL_ROCZNA_WYK</v>
          </cell>
          <cell r="F4440" t="str">
            <v>WYK_POP</v>
          </cell>
          <cell r="G4440" t="str">
            <v>01</v>
          </cell>
          <cell r="H4440" t="str">
            <v>PKK</v>
          </cell>
          <cell r="I4440" t="str">
            <v>RAZEM</v>
          </cell>
        </row>
        <row r="4441">
          <cell r="A4441" t="str">
            <v>P prac + P na życie + P Plus grup</v>
          </cell>
          <cell r="B4441" t="str">
            <v>XG12P</v>
          </cell>
          <cell r="C4441" t="str">
            <v>P</v>
          </cell>
          <cell r="D4441">
            <v>188213788.84000024</v>
          </cell>
          <cell r="E4441" t="str">
            <v>SKL_ROCZNA_WYK</v>
          </cell>
          <cell r="F4441" t="str">
            <v>WYK_POP</v>
          </cell>
          <cell r="G4441" t="str">
            <v>01</v>
          </cell>
          <cell r="H4441" t="str">
            <v>PSA</v>
          </cell>
          <cell r="I4441" t="str">
            <v>RAZEM</v>
          </cell>
        </row>
        <row r="4442">
          <cell r="A4442" t="str">
            <v>P prac + P na życie + P Plus grup</v>
          </cell>
          <cell r="B4442" t="str">
            <v>XG12P</v>
          </cell>
          <cell r="C4442" t="str">
            <v>P</v>
          </cell>
          <cell r="D4442">
            <v>2857659426.4600005</v>
          </cell>
          <cell r="E4442" t="str">
            <v>SKL_ROCZNA_WYK</v>
          </cell>
          <cell r="F4442" t="str">
            <v>WYK_POP</v>
          </cell>
          <cell r="G4442" t="str">
            <v>02</v>
          </cell>
          <cell r="H4442" t="str">
            <v>PKK</v>
          </cell>
          <cell r="I4442" t="str">
            <v>RAZEM</v>
          </cell>
        </row>
        <row r="4443">
          <cell r="A4443" t="str">
            <v>P prac + P na życie + P Plus grup</v>
          </cell>
          <cell r="B4443" t="str">
            <v>XG12P</v>
          </cell>
          <cell r="C4443" t="str">
            <v>P</v>
          </cell>
          <cell r="D4443">
            <v>188868591.7600003</v>
          </cell>
          <cell r="E4443" t="str">
            <v>SKL_ROCZNA_WYK</v>
          </cell>
          <cell r="F4443" t="str">
            <v>WYK_POP</v>
          </cell>
          <cell r="G4443" t="str">
            <v>02</v>
          </cell>
          <cell r="H4443" t="str">
            <v>PSA</v>
          </cell>
          <cell r="I4443" t="str">
            <v>RAZEM</v>
          </cell>
        </row>
        <row r="4444">
          <cell r="A4444" t="str">
            <v>P prac + P na życie + P Plus grup</v>
          </cell>
          <cell r="B4444" t="str">
            <v>XG12P</v>
          </cell>
          <cell r="C4444" t="str">
            <v>P</v>
          </cell>
          <cell r="D4444">
            <v>2852823389.06</v>
          </cell>
          <cell r="E4444" t="str">
            <v>SKL_ROCZNA_WYK</v>
          </cell>
          <cell r="F4444" t="str">
            <v>WYK_POP</v>
          </cell>
          <cell r="G4444" t="str">
            <v>03</v>
          </cell>
          <cell r="H4444" t="str">
            <v>PKK</v>
          </cell>
          <cell r="I4444" t="str">
            <v>RAZEM</v>
          </cell>
        </row>
        <row r="4445">
          <cell r="A4445" t="str">
            <v>P prac + P na życie + P Plus grup</v>
          </cell>
          <cell r="B4445" t="str">
            <v>XG12P</v>
          </cell>
          <cell r="C4445" t="str">
            <v>P</v>
          </cell>
          <cell r="D4445">
            <v>180341810.00000033</v>
          </cell>
          <cell r="E4445" t="str">
            <v>SKL_ROCZNA_WYK</v>
          </cell>
          <cell r="F4445" t="str">
            <v>WYK_POP</v>
          </cell>
          <cell r="G4445" t="str">
            <v>03</v>
          </cell>
          <cell r="H4445" t="str">
            <v>PSA</v>
          </cell>
          <cell r="I4445" t="str">
            <v>RAZEM</v>
          </cell>
        </row>
        <row r="4446">
          <cell r="A4446" t="str">
            <v>P prac + P na życie + P Plus grup</v>
          </cell>
          <cell r="B4446" t="str">
            <v>XG12P</v>
          </cell>
          <cell r="C4446" t="str">
            <v>P</v>
          </cell>
          <cell r="D4446">
            <v>2865719990.64</v>
          </cell>
          <cell r="E4446" t="str">
            <v>SKL_ROCZNA_WYK</v>
          </cell>
          <cell r="F4446" t="str">
            <v>WYK_POP</v>
          </cell>
          <cell r="G4446" t="str">
            <v>04</v>
          </cell>
          <cell r="H4446" t="str">
            <v>PKK</v>
          </cell>
          <cell r="I4446" t="str">
            <v>RAZEM</v>
          </cell>
        </row>
        <row r="4447">
          <cell r="A4447" t="str">
            <v>P prac + P na życie + P Plus grup</v>
          </cell>
          <cell r="B4447" t="str">
            <v>XG12P</v>
          </cell>
          <cell r="C4447" t="str">
            <v>P</v>
          </cell>
          <cell r="D4447">
            <v>177325968.80000028</v>
          </cell>
          <cell r="E4447" t="str">
            <v>SKL_ROCZNA_WYK</v>
          </cell>
          <cell r="F4447" t="str">
            <v>WYK_POP</v>
          </cell>
          <cell r="G4447" t="str">
            <v>04</v>
          </cell>
          <cell r="H4447" t="str">
            <v>PSA</v>
          </cell>
          <cell r="I4447" t="str">
            <v>RAZEM</v>
          </cell>
        </row>
        <row r="4448">
          <cell r="A4448" t="str">
            <v>P prac + P na życie + P Plus grup</v>
          </cell>
          <cell r="B4448" t="str">
            <v>XG12P</v>
          </cell>
          <cell r="C4448" t="str">
            <v>P</v>
          </cell>
          <cell r="D4448">
            <v>2864835053.240001</v>
          </cell>
          <cell r="E4448" t="str">
            <v>SKL_ROCZNA_WYK</v>
          </cell>
          <cell r="F4448" t="str">
            <v>WYK_POP</v>
          </cell>
          <cell r="G4448" t="str">
            <v>05</v>
          </cell>
          <cell r="H4448" t="str">
            <v>PKK</v>
          </cell>
          <cell r="I4448" t="str">
            <v>RAZEM</v>
          </cell>
        </row>
        <row r="4449">
          <cell r="A4449" t="str">
            <v>P prac + P na życie + P Plus grup</v>
          </cell>
          <cell r="B4449" t="str">
            <v>XG12P</v>
          </cell>
          <cell r="C4449" t="str">
            <v>P</v>
          </cell>
          <cell r="D4449">
            <v>174539612.24000028</v>
          </cell>
          <cell r="E4449" t="str">
            <v>SKL_ROCZNA_WYK</v>
          </cell>
          <cell r="F4449" t="str">
            <v>WYK_POP</v>
          </cell>
          <cell r="G4449" t="str">
            <v>05</v>
          </cell>
          <cell r="H4449" t="str">
            <v>PSA</v>
          </cell>
          <cell r="I4449" t="str">
            <v>RAZEM</v>
          </cell>
        </row>
        <row r="4450">
          <cell r="A4450" t="str">
            <v>P prac + P na życie + P Plus grup</v>
          </cell>
          <cell r="B4450" t="str">
            <v>XG12P</v>
          </cell>
          <cell r="C4450" t="str">
            <v>P</v>
          </cell>
          <cell r="D4450">
            <v>2866832771.239999</v>
          </cell>
          <cell r="E4450" t="str">
            <v>SKL_ROCZNA_WYK</v>
          </cell>
          <cell r="F4450" t="str">
            <v>WYK_POP</v>
          </cell>
          <cell r="G4450" t="str">
            <v>06</v>
          </cell>
          <cell r="H4450" t="str">
            <v>PKK</v>
          </cell>
          <cell r="I4450" t="str">
            <v>RAZEM</v>
          </cell>
        </row>
        <row r="4451">
          <cell r="A4451" t="str">
            <v>P prac + P na życie + P Plus grup</v>
          </cell>
          <cell r="B4451" t="str">
            <v>XG12P</v>
          </cell>
          <cell r="C4451" t="str">
            <v>P</v>
          </cell>
          <cell r="D4451">
            <v>172355342.3600003</v>
          </cell>
          <cell r="E4451" t="str">
            <v>SKL_ROCZNA_WYK</v>
          </cell>
          <cell r="F4451" t="str">
            <v>WYK_POP</v>
          </cell>
          <cell r="G4451" t="str">
            <v>06</v>
          </cell>
          <cell r="H4451" t="str">
            <v>PSA</v>
          </cell>
          <cell r="I4451" t="str">
            <v>RAZEM</v>
          </cell>
        </row>
        <row r="4452">
          <cell r="A4452" t="str">
            <v>P prac + P na życie + P Plus grup</v>
          </cell>
          <cell r="B4452" t="str">
            <v>XG12P</v>
          </cell>
          <cell r="C4452" t="str">
            <v>P</v>
          </cell>
          <cell r="D4452">
            <v>2864324910.2400002</v>
          </cell>
          <cell r="E4452" t="str">
            <v>SKL_ROCZNA_WYK</v>
          </cell>
          <cell r="F4452" t="str">
            <v>WYK_POP</v>
          </cell>
          <cell r="G4452" t="str">
            <v>07</v>
          </cell>
          <cell r="H4452" t="str">
            <v>PKK</v>
          </cell>
          <cell r="I4452" t="str">
            <v>RAZEM</v>
          </cell>
        </row>
        <row r="4453">
          <cell r="A4453" t="str">
            <v>P prac + P na życie + P Plus grup</v>
          </cell>
          <cell r="B4453" t="str">
            <v>XG12P</v>
          </cell>
          <cell r="C4453" t="str">
            <v>P</v>
          </cell>
          <cell r="D4453">
            <v>170434298.60000032</v>
          </cell>
          <cell r="E4453" t="str">
            <v>SKL_ROCZNA_WYK</v>
          </cell>
          <cell r="F4453" t="str">
            <v>WYK_POP</v>
          </cell>
          <cell r="G4453" t="str">
            <v>07</v>
          </cell>
          <cell r="H4453" t="str">
            <v>PSA</v>
          </cell>
          <cell r="I4453" t="str">
            <v>RAZEM</v>
          </cell>
        </row>
        <row r="4454">
          <cell r="A4454" t="str">
            <v>P prac + P na życie + P Plus grup</v>
          </cell>
          <cell r="B4454" t="str">
            <v>XG12P</v>
          </cell>
          <cell r="C4454" t="str">
            <v>P</v>
          </cell>
          <cell r="D4454">
            <v>2858033406.36</v>
          </cell>
          <cell r="E4454" t="str">
            <v>SKL_ROCZNA_WYK</v>
          </cell>
          <cell r="F4454" t="str">
            <v>WYK_POP</v>
          </cell>
          <cell r="G4454" t="str">
            <v>08</v>
          </cell>
          <cell r="H4454" t="str">
            <v>PKK</v>
          </cell>
          <cell r="I4454" t="str">
            <v>RAZEM</v>
          </cell>
        </row>
        <row r="4455">
          <cell r="A4455" t="str">
            <v>P prac + P na życie + P Plus grup</v>
          </cell>
          <cell r="B4455" t="str">
            <v>XG12P</v>
          </cell>
          <cell r="C4455" t="str">
            <v>P</v>
          </cell>
          <cell r="D4455">
            <v>170322647.08000025</v>
          </cell>
          <cell r="E4455" t="str">
            <v>SKL_ROCZNA_WYK</v>
          </cell>
          <cell r="F4455" t="str">
            <v>WYK_POP</v>
          </cell>
          <cell r="G4455" t="str">
            <v>08</v>
          </cell>
          <cell r="H4455" t="str">
            <v>PSA</v>
          </cell>
          <cell r="I4455" t="str">
            <v>RAZEM</v>
          </cell>
        </row>
        <row r="4456">
          <cell r="A4456" t="str">
            <v>P prac + P na życie + P Plus grup</v>
          </cell>
          <cell r="B4456" t="str">
            <v>XG12P</v>
          </cell>
          <cell r="C4456" t="str">
            <v>P</v>
          </cell>
          <cell r="D4456">
            <v>2849340134.3999996</v>
          </cell>
          <cell r="E4456" t="str">
            <v>SKL_ROCZNA_WYK</v>
          </cell>
          <cell r="F4456" t="str">
            <v>WYK_POP</v>
          </cell>
          <cell r="G4456" t="str">
            <v>09</v>
          </cell>
          <cell r="H4456" t="str">
            <v>PKK</v>
          </cell>
          <cell r="I4456" t="str">
            <v>RAZEM</v>
          </cell>
        </row>
        <row r="4457">
          <cell r="A4457" t="str">
            <v>P prac + P na życie + P Plus grup</v>
          </cell>
          <cell r="B4457" t="str">
            <v>XG12P</v>
          </cell>
          <cell r="C4457" t="str">
            <v>P</v>
          </cell>
          <cell r="D4457">
            <v>167935142.32000023</v>
          </cell>
          <cell r="E4457" t="str">
            <v>SKL_ROCZNA_WYK</v>
          </cell>
          <cell r="F4457" t="str">
            <v>WYK_POP</v>
          </cell>
          <cell r="G4457" t="str">
            <v>09</v>
          </cell>
          <cell r="H4457" t="str">
            <v>PSA</v>
          </cell>
          <cell r="I4457" t="str">
            <v>RAZEM</v>
          </cell>
        </row>
        <row r="4458">
          <cell r="A4458" t="str">
            <v>P prac + P na życie + P Plus kont</v>
          </cell>
          <cell r="B4458" t="str">
            <v>XK12</v>
          </cell>
          <cell r="C4458" t="str">
            <v>N</v>
          </cell>
          <cell r="D4458">
            <v>20222.5</v>
          </cell>
          <cell r="E4458" t="str">
            <v>L_UBEZP</v>
          </cell>
          <cell r="F4458" t="str">
            <v>PLAN</v>
          </cell>
          <cell r="G4458" t="str">
            <v>01</v>
          </cell>
          <cell r="H4458" t="str">
            <v>PKK</v>
          </cell>
          <cell r="I4458" t="str">
            <v>RAZEM</v>
          </cell>
        </row>
        <row r="4459">
          <cell r="A4459" t="str">
            <v>P prac + P na życie + P Plus kont</v>
          </cell>
          <cell r="B4459" t="str">
            <v>XK12</v>
          </cell>
          <cell r="C4459" t="str">
            <v>N</v>
          </cell>
          <cell r="D4459">
            <v>1482</v>
          </cell>
          <cell r="E4459" t="str">
            <v>L_UBEZP</v>
          </cell>
          <cell r="F4459" t="str">
            <v>PLAN</v>
          </cell>
          <cell r="G4459" t="str">
            <v>01</v>
          </cell>
          <cell r="H4459" t="str">
            <v>PSA</v>
          </cell>
          <cell r="I4459" t="str">
            <v>RAZEM</v>
          </cell>
        </row>
        <row r="4460">
          <cell r="A4460" t="str">
            <v>P prac + P na życie + P Plus kont</v>
          </cell>
          <cell r="B4460" t="str">
            <v>XK12</v>
          </cell>
          <cell r="C4460" t="str">
            <v>P</v>
          </cell>
          <cell r="D4460">
            <v>3550233</v>
          </cell>
          <cell r="E4460" t="str">
            <v>L_UBEZP</v>
          </cell>
          <cell r="F4460" t="str">
            <v>PLAN</v>
          </cell>
          <cell r="G4460" t="str">
            <v>01</v>
          </cell>
          <cell r="H4460" t="str">
            <v>POU</v>
          </cell>
          <cell r="I4460" t="str">
            <v>RAZEM</v>
          </cell>
        </row>
        <row r="4461">
          <cell r="A4461" t="str">
            <v>P prac + P na życie + P Plus kont</v>
          </cell>
          <cell r="B4461" t="str">
            <v>XK12</v>
          </cell>
          <cell r="C4461" t="str">
            <v>N</v>
          </cell>
          <cell r="D4461">
            <v>42713</v>
          </cell>
          <cell r="E4461" t="str">
            <v>L_UBEZP</v>
          </cell>
          <cell r="F4461" t="str">
            <v>PLAN</v>
          </cell>
          <cell r="G4461" t="str">
            <v>02</v>
          </cell>
          <cell r="H4461" t="str">
            <v>PKK</v>
          </cell>
          <cell r="I4461" t="str">
            <v>RAZEM</v>
          </cell>
        </row>
        <row r="4462">
          <cell r="A4462" t="str">
            <v>P prac + P na życie + P Plus kont</v>
          </cell>
          <cell r="B4462" t="str">
            <v>XK12</v>
          </cell>
          <cell r="C4462" t="str">
            <v>N</v>
          </cell>
          <cell r="D4462">
            <v>2353</v>
          </cell>
          <cell r="E4462" t="str">
            <v>L_UBEZP</v>
          </cell>
          <cell r="F4462" t="str">
            <v>PLAN</v>
          </cell>
          <cell r="G4462" t="str">
            <v>02</v>
          </cell>
          <cell r="H4462" t="str">
            <v>PSA</v>
          </cell>
          <cell r="I4462" t="str">
            <v>RAZEM</v>
          </cell>
        </row>
        <row r="4463">
          <cell r="A4463" t="str">
            <v>P prac + P na życie + P Plus kont</v>
          </cell>
          <cell r="B4463" t="str">
            <v>XK12</v>
          </cell>
          <cell r="C4463" t="str">
            <v>P</v>
          </cell>
          <cell r="D4463">
            <v>3535802</v>
          </cell>
          <cell r="E4463" t="str">
            <v>L_UBEZP</v>
          </cell>
          <cell r="F4463" t="str">
            <v>PLAN</v>
          </cell>
          <cell r="G4463" t="str">
            <v>02</v>
          </cell>
          <cell r="H4463" t="str">
            <v>POU</v>
          </cell>
          <cell r="I4463" t="str">
            <v>RAZEM</v>
          </cell>
        </row>
        <row r="4464">
          <cell r="A4464" t="str">
            <v>P prac + P na życie + P Plus kont</v>
          </cell>
          <cell r="B4464" t="str">
            <v>XK12</v>
          </cell>
          <cell r="C4464" t="str">
            <v>N</v>
          </cell>
          <cell r="D4464">
            <v>63998.7</v>
          </cell>
          <cell r="E4464" t="str">
            <v>L_UBEZP</v>
          </cell>
          <cell r="F4464" t="str">
            <v>PLAN</v>
          </cell>
          <cell r="G4464" t="str">
            <v>03</v>
          </cell>
          <cell r="H4464" t="str">
            <v>PKK</v>
          </cell>
          <cell r="I4464" t="str">
            <v>RAZEM</v>
          </cell>
        </row>
        <row r="4465">
          <cell r="A4465" t="str">
            <v>P prac + P na życie + P Plus kont</v>
          </cell>
          <cell r="B4465" t="str">
            <v>XK12</v>
          </cell>
          <cell r="C4465" t="str">
            <v>N</v>
          </cell>
          <cell r="D4465">
            <v>3119</v>
          </cell>
          <cell r="E4465" t="str">
            <v>L_UBEZP</v>
          </cell>
          <cell r="F4465" t="str">
            <v>PLAN</v>
          </cell>
          <cell r="G4465" t="str">
            <v>03</v>
          </cell>
          <cell r="H4465" t="str">
            <v>PSA</v>
          </cell>
          <cell r="I4465" t="str">
            <v>RAZEM</v>
          </cell>
        </row>
        <row r="4466">
          <cell r="A4466" t="str">
            <v>P prac + P na życie + P Plus kont</v>
          </cell>
          <cell r="B4466" t="str">
            <v>XK12</v>
          </cell>
          <cell r="C4466" t="str">
            <v>P</v>
          </cell>
          <cell r="D4466">
            <v>3520103</v>
          </cell>
          <cell r="E4466" t="str">
            <v>L_UBEZP</v>
          </cell>
          <cell r="F4466" t="str">
            <v>PLAN</v>
          </cell>
          <cell r="G4466" t="str">
            <v>03</v>
          </cell>
          <cell r="H4466" t="str">
            <v>POU</v>
          </cell>
          <cell r="I4466" t="str">
            <v>RAZEM</v>
          </cell>
        </row>
        <row r="4467">
          <cell r="A4467" t="str">
            <v>P prac + P na życie + P Plus kont</v>
          </cell>
          <cell r="B4467" t="str">
            <v>XK12</v>
          </cell>
          <cell r="C4467" t="str">
            <v>N</v>
          </cell>
          <cell r="D4467">
            <v>83886</v>
          </cell>
          <cell r="E4467" t="str">
            <v>L_UBEZP</v>
          </cell>
          <cell r="F4467" t="str">
            <v>PLAN</v>
          </cell>
          <cell r="G4467" t="str">
            <v>04</v>
          </cell>
          <cell r="H4467" t="str">
            <v>PKK</v>
          </cell>
          <cell r="I4467" t="str">
            <v>RAZEM</v>
          </cell>
        </row>
        <row r="4468">
          <cell r="A4468" t="str">
            <v>P prac + P na życie + P Plus kont</v>
          </cell>
          <cell r="B4468" t="str">
            <v>XK12</v>
          </cell>
          <cell r="C4468" t="str">
            <v>N</v>
          </cell>
          <cell r="D4468">
            <v>3895</v>
          </cell>
          <cell r="E4468" t="str">
            <v>L_UBEZP</v>
          </cell>
          <cell r="F4468" t="str">
            <v>PLAN</v>
          </cell>
          <cell r="G4468" t="str">
            <v>04</v>
          </cell>
          <cell r="H4468" t="str">
            <v>PSA</v>
          </cell>
          <cell r="I4468" t="str">
            <v>RAZEM</v>
          </cell>
        </row>
        <row r="4469">
          <cell r="A4469" t="str">
            <v>P prac + P na życie + P Plus kont</v>
          </cell>
          <cell r="B4469" t="str">
            <v>XK12</v>
          </cell>
          <cell r="C4469" t="str">
            <v>P</v>
          </cell>
          <cell r="D4469">
            <v>3503774</v>
          </cell>
          <cell r="E4469" t="str">
            <v>L_UBEZP</v>
          </cell>
          <cell r="F4469" t="str">
            <v>PLAN</v>
          </cell>
          <cell r="G4469" t="str">
            <v>04</v>
          </cell>
          <cell r="H4469" t="str">
            <v>POU</v>
          </cell>
          <cell r="I4469" t="str">
            <v>RAZEM</v>
          </cell>
        </row>
        <row r="4470">
          <cell r="A4470" t="str">
            <v>P prac + P na życie + P Plus kont</v>
          </cell>
          <cell r="B4470" t="str">
            <v>XK12</v>
          </cell>
          <cell r="C4470" t="str">
            <v>N</v>
          </cell>
          <cell r="D4470">
            <v>105294.5</v>
          </cell>
          <cell r="E4470" t="str">
            <v>L_UBEZP</v>
          </cell>
          <cell r="F4470" t="str">
            <v>PLAN</v>
          </cell>
          <cell r="G4470" t="str">
            <v>05</v>
          </cell>
          <cell r="H4470" t="str">
            <v>PKK</v>
          </cell>
          <cell r="I4470" t="str">
            <v>RAZEM</v>
          </cell>
        </row>
        <row r="4471">
          <cell r="A4471" t="str">
            <v>P prac + P na życie + P Plus kont</v>
          </cell>
          <cell r="B4471" t="str">
            <v>XK12</v>
          </cell>
          <cell r="C4471" t="str">
            <v>N</v>
          </cell>
          <cell r="D4471">
            <v>4732</v>
          </cell>
          <cell r="E4471" t="str">
            <v>L_UBEZP</v>
          </cell>
          <cell r="F4471" t="str">
            <v>PLAN</v>
          </cell>
          <cell r="G4471" t="str">
            <v>05</v>
          </cell>
          <cell r="H4471" t="str">
            <v>PSA</v>
          </cell>
          <cell r="I4471" t="str">
            <v>RAZEM</v>
          </cell>
        </row>
        <row r="4472">
          <cell r="A4472" t="str">
            <v>P prac + P na życie + P Plus kont</v>
          </cell>
          <cell r="B4472" t="str">
            <v>XK12</v>
          </cell>
          <cell r="C4472" t="str">
            <v>P</v>
          </cell>
          <cell r="D4472">
            <v>3488588</v>
          </cell>
          <cell r="E4472" t="str">
            <v>L_UBEZP</v>
          </cell>
          <cell r="F4472" t="str">
            <v>PLAN</v>
          </cell>
          <cell r="G4472" t="str">
            <v>05</v>
          </cell>
          <cell r="H4472" t="str">
            <v>POU</v>
          </cell>
          <cell r="I4472" t="str">
            <v>RAZEM</v>
          </cell>
        </row>
        <row r="4473">
          <cell r="A4473" t="str">
            <v>P prac + P na życie + P Plus kont</v>
          </cell>
          <cell r="B4473" t="str">
            <v>XK12</v>
          </cell>
          <cell r="C4473" t="str">
            <v>N</v>
          </cell>
          <cell r="D4473">
            <v>125416.5</v>
          </cell>
          <cell r="E4473" t="str">
            <v>L_UBEZP</v>
          </cell>
          <cell r="F4473" t="str">
            <v>PLAN</v>
          </cell>
          <cell r="G4473" t="str">
            <v>06</v>
          </cell>
          <cell r="H4473" t="str">
            <v>PKK</v>
          </cell>
          <cell r="I4473" t="str">
            <v>RAZEM</v>
          </cell>
        </row>
        <row r="4474">
          <cell r="A4474" t="str">
            <v>P prac + P na życie + P Plus kont</v>
          </cell>
          <cell r="B4474" t="str">
            <v>XK12</v>
          </cell>
          <cell r="C4474" t="str">
            <v>N</v>
          </cell>
          <cell r="D4474">
            <v>5518</v>
          </cell>
          <cell r="E4474" t="str">
            <v>L_UBEZP</v>
          </cell>
          <cell r="F4474" t="str">
            <v>PLAN</v>
          </cell>
          <cell r="G4474" t="str">
            <v>06</v>
          </cell>
          <cell r="H4474" t="str">
            <v>PSA</v>
          </cell>
          <cell r="I4474" t="str">
            <v>RAZEM</v>
          </cell>
        </row>
        <row r="4475">
          <cell r="A4475" t="str">
            <v>P prac + P na życie + P Plus kont</v>
          </cell>
          <cell r="B4475" t="str">
            <v>XK12</v>
          </cell>
          <cell r="C4475" t="str">
            <v>P</v>
          </cell>
          <cell r="D4475">
            <v>3474348</v>
          </cell>
          <cell r="E4475" t="str">
            <v>L_UBEZP</v>
          </cell>
          <cell r="F4475" t="str">
            <v>PLAN</v>
          </cell>
          <cell r="G4475" t="str">
            <v>06</v>
          </cell>
          <cell r="H4475" t="str">
            <v>POU</v>
          </cell>
          <cell r="I4475" t="str">
            <v>RAZEM</v>
          </cell>
        </row>
        <row r="4476">
          <cell r="A4476" t="str">
            <v>P prac + P na życie + P Plus kont</v>
          </cell>
          <cell r="B4476" t="str">
            <v>XK12</v>
          </cell>
          <cell r="C4476" t="str">
            <v>N</v>
          </cell>
          <cell r="D4476">
            <v>146533</v>
          </cell>
          <cell r="E4476" t="str">
            <v>L_UBEZP</v>
          </cell>
          <cell r="F4476" t="str">
            <v>PLAN</v>
          </cell>
          <cell r="G4476" t="str">
            <v>07</v>
          </cell>
          <cell r="H4476" t="str">
            <v>PKK</v>
          </cell>
          <cell r="I4476" t="str">
            <v>RAZEM</v>
          </cell>
        </row>
        <row r="4477">
          <cell r="A4477" t="str">
            <v>P prac + P na życie + P Plus kont</v>
          </cell>
          <cell r="B4477" t="str">
            <v>XK12</v>
          </cell>
          <cell r="C4477" t="str">
            <v>N</v>
          </cell>
          <cell r="D4477">
            <v>6365</v>
          </cell>
          <cell r="E4477" t="str">
            <v>L_UBEZP</v>
          </cell>
          <cell r="F4477" t="str">
            <v>PLAN</v>
          </cell>
          <cell r="G4477" t="str">
            <v>07</v>
          </cell>
          <cell r="H4477" t="str">
            <v>PSA</v>
          </cell>
          <cell r="I4477" t="str">
            <v>RAZEM</v>
          </cell>
        </row>
        <row r="4478">
          <cell r="A4478" t="str">
            <v>P prac + P na życie + P Plus kont</v>
          </cell>
          <cell r="B4478" t="str">
            <v>XK12</v>
          </cell>
          <cell r="C4478" t="str">
            <v>P</v>
          </cell>
          <cell r="D4478">
            <v>3457923</v>
          </cell>
          <cell r="E4478" t="str">
            <v>L_UBEZP</v>
          </cell>
          <cell r="F4478" t="str">
            <v>PLAN</v>
          </cell>
          <cell r="G4478" t="str">
            <v>07</v>
          </cell>
          <cell r="H4478" t="str">
            <v>POU</v>
          </cell>
          <cell r="I4478" t="str">
            <v>RAZEM</v>
          </cell>
        </row>
        <row r="4479">
          <cell r="A4479" t="str">
            <v>P prac + P na życie + P Plus kont</v>
          </cell>
          <cell r="B4479" t="str">
            <v>XK12</v>
          </cell>
          <cell r="C4479" t="str">
            <v>N</v>
          </cell>
          <cell r="D4479">
            <v>167954.5</v>
          </cell>
          <cell r="E4479" t="str">
            <v>L_UBEZP</v>
          </cell>
          <cell r="F4479" t="str">
            <v>PLAN</v>
          </cell>
          <cell r="G4479" t="str">
            <v>08</v>
          </cell>
          <cell r="H4479" t="str">
            <v>PKK</v>
          </cell>
          <cell r="I4479" t="str">
            <v>RAZEM</v>
          </cell>
        </row>
        <row r="4480">
          <cell r="A4480" t="str">
            <v>P prac + P na życie + P Plus kont</v>
          </cell>
          <cell r="B4480" t="str">
            <v>XK12</v>
          </cell>
          <cell r="C4480" t="str">
            <v>N</v>
          </cell>
          <cell r="D4480">
            <v>7146</v>
          </cell>
          <cell r="E4480" t="str">
            <v>L_UBEZP</v>
          </cell>
          <cell r="F4480" t="str">
            <v>PLAN</v>
          </cell>
          <cell r="G4480" t="str">
            <v>08</v>
          </cell>
          <cell r="H4480" t="str">
            <v>PSA</v>
          </cell>
          <cell r="I4480" t="str">
            <v>RAZEM</v>
          </cell>
        </row>
        <row r="4481">
          <cell r="A4481" t="str">
            <v>P prac + P na życie + P Plus kont</v>
          </cell>
          <cell r="B4481" t="str">
            <v>XK12</v>
          </cell>
          <cell r="C4481" t="str">
            <v>P</v>
          </cell>
          <cell r="D4481">
            <v>3443855</v>
          </cell>
          <cell r="E4481" t="str">
            <v>L_UBEZP</v>
          </cell>
          <cell r="F4481" t="str">
            <v>PLAN</v>
          </cell>
          <cell r="G4481" t="str">
            <v>08</v>
          </cell>
          <cell r="H4481" t="str">
            <v>POU</v>
          </cell>
          <cell r="I4481" t="str">
            <v>RAZEM</v>
          </cell>
        </row>
        <row r="4482">
          <cell r="A4482" t="str">
            <v>P prac + P na życie + P Plus kont</v>
          </cell>
          <cell r="B4482" t="str">
            <v>XK12</v>
          </cell>
          <cell r="C4482" t="str">
            <v>N</v>
          </cell>
          <cell r="D4482">
            <v>191903.5</v>
          </cell>
          <cell r="E4482" t="str">
            <v>L_UBEZP</v>
          </cell>
          <cell r="F4482" t="str">
            <v>PLAN</v>
          </cell>
          <cell r="G4482" t="str">
            <v>09</v>
          </cell>
          <cell r="H4482" t="str">
            <v>PKK</v>
          </cell>
          <cell r="I4482" t="str">
            <v>RAZEM</v>
          </cell>
        </row>
        <row r="4483">
          <cell r="A4483" t="str">
            <v>P prac + P na życie + P Plus kont</v>
          </cell>
          <cell r="B4483" t="str">
            <v>XK12</v>
          </cell>
          <cell r="C4483" t="str">
            <v>N</v>
          </cell>
          <cell r="D4483">
            <v>8038</v>
          </cell>
          <cell r="E4483" t="str">
            <v>L_UBEZP</v>
          </cell>
          <cell r="F4483" t="str">
            <v>PLAN</v>
          </cell>
          <cell r="G4483" t="str">
            <v>09</v>
          </cell>
          <cell r="H4483" t="str">
            <v>PSA</v>
          </cell>
          <cell r="I4483" t="str">
            <v>RAZEM</v>
          </cell>
        </row>
        <row r="4484">
          <cell r="A4484" t="str">
            <v>P prac + P na życie + P Plus kont</v>
          </cell>
          <cell r="B4484" t="str">
            <v>XK12</v>
          </cell>
          <cell r="C4484" t="str">
            <v>P</v>
          </cell>
          <cell r="D4484">
            <v>3428654</v>
          </cell>
          <cell r="E4484" t="str">
            <v>L_UBEZP</v>
          </cell>
          <cell r="F4484" t="str">
            <v>PLAN</v>
          </cell>
          <cell r="G4484" t="str">
            <v>09</v>
          </cell>
          <cell r="H4484" t="str">
            <v>POU</v>
          </cell>
          <cell r="I4484" t="str">
            <v>RAZEM</v>
          </cell>
        </row>
        <row r="4485">
          <cell r="A4485" t="str">
            <v>P prac + P na życie + P Plus kont</v>
          </cell>
          <cell r="B4485" t="str">
            <v>XK12</v>
          </cell>
          <cell r="C4485" t="str">
            <v>N</v>
          </cell>
          <cell r="D4485">
            <v>212588</v>
          </cell>
          <cell r="E4485" t="str">
            <v>L_UBEZP</v>
          </cell>
          <cell r="F4485" t="str">
            <v>PLAN</v>
          </cell>
          <cell r="G4485" t="str">
            <v>10</v>
          </cell>
          <cell r="H4485" t="str">
            <v>PKK</v>
          </cell>
          <cell r="I4485" t="str">
            <v>RAZEM</v>
          </cell>
        </row>
        <row r="4486">
          <cell r="A4486" t="str">
            <v>P prac + P na życie + P Plus kont</v>
          </cell>
          <cell r="B4486" t="str">
            <v>XK12</v>
          </cell>
          <cell r="C4486" t="str">
            <v>N</v>
          </cell>
          <cell r="D4486">
            <v>8754</v>
          </cell>
          <cell r="E4486" t="str">
            <v>L_UBEZP</v>
          </cell>
          <cell r="F4486" t="str">
            <v>PLAN</v>
          </cell>
          <cell r="G4486" t="str">
            <v>10</v>
          </cell>
          <cell r="H4486" t="str">
            <v>PSA</v>
          </cell>
          <cell r="I4486" t="str">
            <v>RAZEM</v>
          </cell>
        </row>
        <row r="4487">
          <cell r="A4487" t="str">
            <v>P prac + P na życie + P Plus kont</v>
          </cell>
          <cell r="B4487" t="str">
            <v>XK12</v>
          </cell>
          <cell r="C4487" t="str">
            <v>P</v>
          </cell>
          <cell r="D4487">
            <v>3411872</v>
          </cell>
          <cell r="E4487" t="str">
            <v>L_UBEZP</v>
          </cell>
          <cell r="F4487" t="str">
            <v>PLAN</v>
          </cell>
          <cell r="G4487" t="str">
            <v>10</v>
          </cell>
          <cell r="H4487" t="str">
            <v>POU</v>
          </cell>
          <cell r="I4487" t="str">
            <v>RAZEM</v>
          </cell>
        </row>
        <row r="4488">
          <cell r="A4488" t="str">
            <v>P prac + P na życie + P Plus kont</v>
          </cell>
          <cell r="B4488" t="str">
            <v>XK12</v>
          </cell>
          <cell r="C4488" t="str">
            <v>N</v>
          </cell>
          <cell r="D4488">
            <v>234809</v>
          </cell>
          <cell r="E4488" t="str">
            <v>L_UBEZP</v>
          </cell>
          <cell r="F4488" t="str">
            <v>PLAN</v>
          </cell>
          <cell r="G4488" t="str">
            <v>11</v>
          </cell>
          <cell r="H4488" t="str">
            <v>PKK</v>
          </cell>
          <cell r="I4488" t="str">
            <v>RAZEM</v>
          </cell>
        </row>
        <row r="4489">
          <cell r="A4489" t="str">
            <v>P prac + P na życie + P Plus kont</v>
          </cell>
          <cell r="B4489" t="str">
            <v>XK12</v>
          </cell>
          <cell r="C4489" t="str">
            <v>N</v>
          </cell>
          <cell r="D4489">
            <v>9592</v>
          </cell>
          <cell r="E4489" t="str">
            <v>L_UBEZP</v>
          </cell>
          <cell r="F4489" t="str">
            <v>PLAN</v>
          </cell>
          <cell r="G4489" t="str">
            <v>11</v>
          </cell>
          <cell r="H4489" t="str">
            <v>PSA</v>
          </cell>
          <cell r="I4489" t="str">
            <v>RAZEM</v>
          </cell>
        </row>
        <row r="4490">
          <cell r="A4490" t="str">
            <v>P prac + P na życie + P Plus kont</v>
          </cell>
          <cell r="B4490" t="str">
            <v>XK12</v>
          </cell>
          <cell r="C4490" t="str">
            <v>P</v>
          </cell>
          <cell r="D4490">
            <v>3397422</v>
          </cell>
          <cell r="E4490" t="str">
            <v>L_UBEZP</v>
          </cell>
          <cell r="F4490" t="str">
            <v>PLAN</v>
          </cell>
          <cell r="G4490" t="str">
            <v>11</v>
          </cell>
          <cell r="H4490" t="str">
            <v>POU</v>
          </cell>
          <cell r="I4490" t="str">
            <v>RAZEM</v>
          </cell>
        </row>
        <row r="4491">
          <cell r="A4491" t="str">
            <v>P prac + P na życie + P Plus kont</v>
          </cell>
          <cell r="B4491" t="str">
            <v>XK12</v>
          </cell>
          <cell r="C4491" t="str">
            <v>N</v>
          </cell>
          <cell r="D4491">
            <v>255191.5</v>
          </cell>
          <cell r="E4491" t="str">
            <v>L_UBEZP</v>
          </cell>
          <cell r="F4491" t="str">
            <v>PLAN</v>
          </cell>
          <cell r="G4491" t="str">
            <v>12</v>
          </cell>
          <cell r="H4491" t="str">
            <v>PKK</v>
          </cell>
          <cell r="I4491" t="str">
            <v>RAZEM</v>
          </cell>
        </row>
        <row r="4492">
          <cell r="A4492" t="str">
            <v>P prac + P na życie + P Plus kont</v>
          </cell>
          <cell r="B4492" t="str">
            <v>XK12</v>
          </cell>
          <cell r="C4492" t="str">
            <v>N</v>
          </cell>
          <cell r="D4492">
            <v>10404</v>
          </cell>
          <cell r="E4492" t="str">
            <v>L_UBEZP</v>
          </cell>
          <cell r="F4492" t="str">
            <v>PLAN</v>
          </cell>
          <cell r="G4492" t="str">
            <v>12</v>
          </cell>
          <cell r="H4492" t="str">
            <v>PSA</v>
          </cell>
          <cell r="I4492" t="str">
            <v>RAZEM</v>
          </cell>
        </row>
        <row r="4493">
          <cell r="A4493" t="str">
            <v>P prac + P na życie + P Plus kont</v>
          </cell>
          <cell r="B4493" t="str">
            <v>XK12</v>
          </cell>
          <cell r="C4493" t="str">
            <v>P</v>
          </cell>
          <cell r="D4493">
            <v>3383253</v>
          </cell>
          <cell r="E4493" t="str">
            <v>L_UBEZP</v>
          </cell>
          <cell r="F4493" t="str">
            <v>PLAN</v>
          </cell>
          <cell r="G4493" t="str">
            <v>12</v>
          </cell>
          <cell r="H4493" t="str">
            <v>POU</v>
          </cell>
          <cell r="I4493" t="str">
            <v>RAZEM</v>
          </cell>
        </row>
        <row r="4494">
          <cell r="A4494" t="str">
            <v>P prac + P na życie + P Plus kont</v>
          </cell>
          <cell r="B4494" t="str">
            <v>XK12</v>
          </cell>
          <cell r="C4494" t="str">
            <v>N</v>
          </cell>
          <cell r="D4494">
            <v>218189</v>
          </cell>
          <cell r="E4494" t="str">
            <v>L_UBEZP</v>
          </cell>
          <cell r="F4494" t="str">
            <v>PROGNOZA</v>
          </cell>
          <cell r="G4494" t="str">
            <v>10</v>
          </cell>
          <cell r="H4494" t="str">
            <v>PKK</v>
          </cell>
          <cell r="I4494" t="str">
            <v>RAZEM</v>
          </cell>
        </row>
        <row r="4495">
          <cell r="A4495" t="str">
            <v>P prac + P na życie + P Plus kont</v>
          </cell>
          <cell r="B4495" t="str">
            <v>XK12</v>
          </cell>
          <cell r="C4495" t="str">
            <v>N</v>
          </cell>
          <cell r="D4495">
            <v>981</v>
          </cell>
          <cell r="E4495" t="str">
            <v>L_UBEZP</v>
          </cell>
          <cell r="F4495" t="str">
            <v>PROGNOZA</v>
          </cell>
          <cell r="G4495" t="str">
            <v>10</v>
          </cell>
          <cell r="H4495" t="str">
            <v>PSA</v>
          </cell>
          <cell r="I4495" t="str">
            <v>RAZEM</v>
          </cell>
        </row>
        <row r="4496">
          <cell r="A4496" t="str">
            <v>P prac + P na życie + P Plus kont</v>
          </cell>
          <cell r="B4496" t="str">
            <v>XK12</v>
          </cell>
          <cell r="C4496" t="str">
            <v>P</v>
          </cell>
          <cell r="D4496">
            <v>3328081</v>
          </cell>
          <cell r="E4496" t="str">
            <v>L_UBEZP</v>
          </cell>
          <cell r="F4496" t="str">
            <v>PROGNOZA</v>
          </cell>
          <cell r="G4496" t="str">
            <v>10</v>
          </cell>
          <cell r="H4496" t="str">
            <v>POU</v>
          </cell>
          <cell r="I4496" t="str">
            <v>RAZEM</v>
          </cell>
        </row>
        <row r="4497">
          <cell r="A4497" t="str">
            <v>P prac + P na życie + P Plus kont</v>
          </cell>
          <cell r="B4497" t="str">
            <v>XK12</v>
          </cell>
          <cell r="C4497" t="str">
            <v>N</v>
          </cell>
          <cell r="D4497">
            <v>238935</v>
          </cell>
          <cell r="E4497" t="str">
            <v>L_UBEZP</v>
          </cell>
          <cell r="F4497" t="str">
            <v>PROGNOZA</v>
          </cell>
          <cell r="G4497" t="str">
            <v>11</v>
          </cell>
          <cell r="H4497" t="str">
            <v>PKK</v>
          </cell>
          <cell r="I4497" t="str">
            <v>RAZEM</v>
          </cell>
        </row>
        <row r="4498">
          <cell r="A4498" t="str">
            <v>P prac + P na życie + P Plus kont</v>
          </cell>
          <cell r="B4498" t="str">
            <v>XK12</v>
          </cell>
          <cell r="C4498" t="str">
            <v>N</v>
          </cell>
          <cell r="D4498">
            <v>1490</v>
          </cell>
          <cell r="E4498" t="str">
            <v>L_UBEZP</v>
          </cell>
          <cell r="F4498" t="str">
            <v>PROGNOZA</v>
          </cell>
          <cell r="G4498" t="str">
            <v>11</v>
          </cell>
          <cell r="H4498" t="str">
            <v>PSA</v>
          </cell>
          <cell r="I4498" t="str">
            <v>RAZEM</v>
          </cell>
        </row>
        <row r="4499">
          <cell r="A4499" t="str">
            <v>P prac + P na życie + P Plus kont</v>
          </cell>
          <cell r="B4499" t="str">
            <v>XK12</v>
          </cell>
          <cell r="C4499" t="str">
            <v>P</v>
          </cell>
          <cell r="D4499">
            <v>3313844</v>
          </cell>
          <cell r="E4499" t="str">
            <v>L_UBEZP</v>
          </cell>
          <cell r="F4499" t="str">
            <v>PROGNOZA</v>
          </cell>
          <cell r="G4499" t="str">
            <v>11</v>
          </cell>
          <cell r="H4499" t="str">
            <v>POU</v>
          </cell>
          <cell r="I4499" t="str">
            <v>RAZEM</v>
          </cell>
        </row>
        <row r="4500">
          <cell r="A4500" t="str">
            <v>P prac + P na życie + P Plus kont</v>
          </cell>
          <cell r="B4500" t="str">
            <v>XK12</v>
          </cell>
          <cell r="C4500" t="str">
            <v>N</v>
          </cell>
          <cell r="D4500">
            <v>259716</v>
          </cell>
          <cell r="E4500" t="str">
            <v>L_UBEZP</v>
          </cell>
          <cell r="F4500" t="str">
            <v>PROGNOZA</v>
          </cell>
          <cell r="G4500" t="str">
            <v>12</v>
          </cell>
          <cell r="H4500" t="str">
            <v>PKK</v>
          </cell>
          <cell r="I4500" t="str">
            <v>RAZEM</v>
          </cell>
        </row>
        <row r="4501">
          <cell r="A4501" t="str">
            <v>P prac + P na życie + P Plus kont</v>
          </cell>
          <cell r="B4501" t="str">
            <v>XK12</v>
          </cell>
          <cell r="C4501" t="str">
            <v>N</v>
          </cell>
          <cell r="D4501">
            <v>1787</v>
          </cell>
          <cell r="E4501" t="str">
            <v>L_UBEZP</v>
          </cell>
          <cell r="F4501" t="str">
            <v>PROGNOZA</v>
          </cell>
          <cell r="G4501" t="str">
            <v>12</v>
          </cell>
          <cell r="H4501" t="str">
            <v>PSA</v>
          </cell>
          <cell r="I4501" t="str">
            <v>RAZEM</v>
          </cell>
        </row>
        <row r="4502">
          <cell r="A4502" t="str">
            <v>P prac + P na życie + P Plus kont</v>
          </cell>
          <cell r="B4502" t="str">
            <v>XK12</v>
          </cell>
          <cell r="C4502" t="str">
            <v>P</v>
          </cell>
          <cell r="D4502">
            <v>3299300</v>
          </cell>
          <cell r="E4502" t="str">
            <v>L_UBEZP</v>
          </cell>
          <cell r="F4502" t="str">
            <v>PROGNOZA</v>
          </cell>
          <cell r="G4502" t="str">
            <v>12</v>
          </cell>
          <cell r="H4502" t="str">
            <v>POU</v>
          </cell>
          <cell r="I4502" t="str">
            <v>RAZEM</v>
          </cell>
        </row>
        <row r="4503">
          <cell r="A4503" t="str">
            <v>P prac + P na życie + P Plus kont</v>
          </cell>
          <cell r="B4503" t="str">
            <v>XK12</v>
          </cell>
          <cell r="C4503" t="str">
            <v>N</v>
          </cell>
          <cell r="D4503">
            <v>20281</v>
          </cell>
          <cell r="E4503" t="str">
            <v>L_UBEZP</v>
          </cell>
          <cell r="F4503" t="str">
            <v>WYK_POP</v>
          </cell>
          <cell r="G4503" t="str">
            <v>01</v>
          </cell>
          <cell r="H4503" t="str">
            <v>PKK</v>
          </cell>
          <cell r="I4503" t="str">
            <v>RAZEM</v>
          </cell>
        </row>
        <row r="4504">
          <cell r="A4504" t="str">
            <v>P prac + P na życie + P Plus kont</v>
          </cell>
          <cell r="B4504" t="str">
            <v>XK12</v>
          </cell>
          <cell r="C4504" t="str">
            <v>P</v>
          </cell>
          <cell r="D4504">
            <v>3469252</v>
          </cell>
          <cell r="E4504" t="str">
            <v>L_UBEZP</v>
          </cell>
          <cell r="F4504" t="str">
            <v>WYK_POP</v>
          </cell>
          <cell r="G4504" t="str">
            <v>01</v>
          </cell>
          <cell r="H4504" t="str">
            <v>POU</v>
          </cell>
          <cell r="I4504" t="str">
            <v>RAZEM</v>
          </cell>
        </row>
        <row r="4505">
          <cell r="A4505" t="str">
            <v>P prac + P na życie + P Plus kont</v>
          </cell>
          <cell r="B4505" t="str">
            <v>XK12</v>
          </cell>
          <cell r="C4505" t="str">
            <v>N</v>
          </cell>
          <cell r="D4505">
            <v>45190</v>
          </cell>
          <cell r="E4505" t="str">
            <v>L_UBEZP</v>
          </cell>
          <cell r="F4505" t="str">
            <v>WYK_POP</v>
          </cell>
          <cell r="G4505" t="str">
            <v>02</v>
          </cell>
          <cell r="H4505" t="str">
            <v>PKK</v>
          </cell>
          <cell r="I4505" t="str">
            <v>RAZEM</v>
          </cell>
        </row>
        <row r="4506">
          <cell r="A4506" t="str">
            <v>P prac + P na życie + P Plus kont</v>
          </cell>
          <cell r="B4506" t="str">
            <v>XK12</v>
          </cell>
          <cell r="C4506" t="str">
            <v>P</v>
          </cell>
          <cell r="D4506">
            <v>3458330</v>
          </cell>
          <cell r="E4506" t="str">
            <v>L_UBEZP</v>
          </cell>
          <cell r="F4506" t="str">
            <v>WYK_POP</v>
          </cell>
          <cell r="G4506" t="str">
            <v>02</v>
          </cell>
          <cell r="H4506" t="str">
            <v>POU</v>
          </cell>
          <cell r="I4506" t="str">
            <v>RAZEM</v>
          </cell>
        </row>
        <row r="4507">
          <cell r="A4507" t="str">
            <v>P prac + P na życie + P Plus kont</v>
          </cell>
          <cell r="B4507" t="str">
            <v>XK12</v>
          </cell>
          <cell r="C4507" t="str">
            <v>N</v>
          </cell>
          <cell r="D4507">
            <v>66596</v>
          </cell>
          <cell r="E4507" t="str">
            <v>L_UBEZP</v>
          </cell>
          <cell r="F4507" t="str">
            <v>WYK_POP</v>
          </cell>
          <cell r="G4507" t="str">
            <v>03</v>
          </cell>
          <cell r="H4507" t="str">
            <v>PKK</v>
          </cell>
          <cell r="I4507" t="str">
            <v>RAZEM</v>
          </cell>
        </row>
        <row r="4508">
          <cell r="A4508" t="str">
            <v>P prac + P na życie + P Plus kont</v>
          </cell>
          <cell r="B4508" t="str">
            <v>XK12</v>
          </cell>
          <cell r="C4508" t="str">
            <v>P</v>
          </cell>
          <cell r="D4508">
            <v>3446615</v>
          </cell>
          <cell r="E4508" t="str">
            <v>L_UBEZP</v>
          </cell>
          <cell r="F4508" t="str">
            <v>WYK_POP</v>
          </cell>
          <cell r="G4508" t="str">
            <v>03</v>
          </cell>
          <cell r="H4508" t="str">
            <v>POU</v>
          </cell>
          <cell r="I4508" t="str">
            <v>RAZEM</v>
          </cell>
        </row>
        <row r="4509">
          <cell r="A4509" t="str">
            <v>P prac + P na życie + P Plus kont</v>
          </cell>
          <cell r="B4509" t="str">
            <v>XK12</v>
          </cell>
          <cell r="C4509" t="str">
            <v>N</v>
          </cell>
          <cell r="D4509">
            <v>84850</v>
          </cell>
          <cell r="E4509" t="str">
            <v>L_UBEZP</v>
          </cell>
          <cell r="F4509" t="str">
            <v>WYK_POP</v>
          </cell>
          <cell r="G4509" t="str">
            <v>04</v>
          </cell>
          <cell r="H4509" t="str">
            <v>PKK</v>
          </cell>
          <cell r="I4509" t="str">
            <v>RAZEM</v>
          </cell>
        </row>
        <row r="4510">
          <cell r="A4510" t="str">
            <v>P prac + P na życie + P Plus kont</v>
          </cell>
          <cell r="B4510" t="str">
            <v>XK12</v>
          </cell>
          <cell r="C4510" t="str">
            <v>P</v>
          </cell>
          <cell r="D4510">
            <v>3420095</v>
          </cell>
          <cell r="E4510" t="str">
            <v>L_UBEZP</v>
          </cell>
          <cell r="F4510" t="str">
            <v>WYK_POP</v>
          </cell>
          <cell r="G4510" t="str">
            <v>04</v>
          </cell>
          <cell r="H4510" t="str">
            <v>POU</v>
          </cell>
          <cell r="I4510" t="str">
            <v>RAZEM</v>
          </cell>
        </row>
        <row r="4511">
          <cell r="A4511" t="str">
            <v>P prac + P na życie + P Plus kont</v>
          </cell>
          <cell r="B4511" t="str">
            <v>XK12</v>
          </cell>
          <cell r="C4511" t="str">
            <v>N</v>
          </cell>
          <cell r="D4511">
            <v>106664</v>
          </cell>
          <cell r="E4511" t="str">
            <v>L_UBEZP</v>
          </cell>
          <cell r="F4511" t="str">
            <v>WYK_POP</v>
          </cell>
          <cell r="G4511" t="str">
            <v>05</v>
          </cell>
          <cell r="H4511" t="str">
            <v>PKK</v>
          </cell>
          <cell r="I4511" t="str">
            <v>RAZEM</v>
          </cell>
        </row>
        <row r="4512">
          <cell r="A4512" t="str">
            <v>P prac + P na życie + P Plus kont</v>
          </cell>
          <cell r="B4512" t="str">
            <v>XK12</v>
          </cell>
          <cell r="C4512" t="str">
            <v>P</v>
          </cell>
          <cell r="D4512">
            <v>3407419</v>
          </cell>
          <cell r="E4512" t="str">
            <v>L_UBEZP</v>
          </cell>
          <cell r="F4512" t="str">
            <v>WYK_POP</v>
          </cell>
          <cell r="G4512" t="str">
            <v>05</v>
          </cell>
          <cell r="H4512" t="str">
            <v>POU</v>
          </cell>
          <cell r="I4512" t="str">
            <v>RAZEM</v>
          </cell>
        </row>
        <row r="4513">
          <cell r="A4513" t="str">
            <v>P prac + P na życie + P Plus kont</v>
          </cell>
          <cell r="B4513" t="str">
            <v>XK12</v>
          </cell>
          <cell r="C4513" t="str">
            <v>N</v>
          </cell>
          <cell r="D4513">
            <v>125847</v>
          </cell>
          <cell r="E4513" t="str">
            <v>L_UBEZP</v>
          </cell>
          <cell r="F4513" t="str">
            <v>WYK_POP</v>
          </cell>
          <cell r="G4513" t="str">
            <v>06</v>
          </cell>
          <cell r="H4513" t="str">
            <v>PKK</v>
          </cell>
          <cell r="I4513" t="str">
            <v>RAZEM</v>
          </cell>
        </row>
        <row r="4514">
          <cell r="A4514" t="str">
            <v>P prac + P na życie + P Plus kont</v>
          </cell>
          <cell r="B4514" t="str">
            <v>XK12</v>
          </cell>
          <cell r="C4514" t="str">
            <v>P</v>
          </cell>
          <cell r="D4514">
            <v>3394994</v>
          </cell>
          <cell r="E4514" t="str">
            <v>L_UBEZP</v>
          </cell>
          <cell r="F4514" t="str">
            <v>WYK_POP</v>
          </cell>
          <cell r="G4514" t="str">
            <v>06</v>
          </cell>
          <cell r="H4514" t="str">
            <v>POU</v>
          </cell>
          <cell r="I4514" t="str">
            <v>RAZEM</v>
          </cell>
        </row>
        <row r="4515">
          <cell r="A4515" t="str">
            <v>P prac + P na życie + P Plus kont</v>
          </cell>
          <cell r="B4515" t="str">
            <v>XK12</v>
          </cell>
          <cell r="C4515" t="str">
            <v>N</v>
          </cell>
          <cell r="D4515">
            <v>147210</v>
          </cell>
          <cell r="E4515" t="str">
            <v>L_UBEZP</v>
          </cell>
          <cell r="F4515" t="str">
            <v>WYK_POP</v>
          </cell>
          <cell r="G4515" t="str">
            <v>07</v>
          </cell>
          <cell r="H4515" t="str">
            <v>PKK</v>
          </cell>
          <cell r="I4515" t="str">
            <v>RAZEM</v>
          </cell>
        </row>
        <row r="4516">
          <cell r="A4516" t="str">
            <v>P prac + P na życie + P Plus kont</v>
          </cell>
          <cell r="B4516" t="str">
            <v>XK12</v>
          </cell>
          <cell r="C4516" t="str">
            <v>P</v>
          </cell>
          <cell r="D4516">
            <v>3369606</v>
          </cell>
          <cell r="E4516" t="str">
            <v>L_UBEZP</v>
          </cell>
          <cell r="F4516" t="str">
            <v>WYK_POP</v>
          </cell>
          <cell r="G4516" t="str">
            <v>07</v>
          </cell>
          <cell r="H4516" t="str">
            <v>POU</v>
          </cell>
          <cell r="I4516" t="str">
            <v>RAZEM</v>
          </cell>
        </row>
        <row r="4517">
          <cell r="A4517" t="str">
            <v>P prac + P na życie + P Plus kont</v>
          </cell>
          <cell r="B4517" t="str">
            <v>XK12</v>
          </cell>
          <cell r="C4517" t="str">
            <v>N</v>
          </cell>
          <cell r="D4517">
            <v>169153</v>
          </cell>
          <cell r="E4517" t="str">
            <v>L_UBEZP</v>
          </cell>
          <cell r="F4517" t="str">
            <v>WYK_POP</v>
          </cell>
          <cell r="G4517" t="str">
            <v>08</v>
          </cell>
          <cell r="H4517" t="str">
            <v>PKK</v>
          </cell>
          <cell r="I4517" t="str">
            <v>RAZEM</v>
          </cell>
        </row>
        <row r="4518">
          <cell r="A4518" t="str">
            <v>P prac + P na życie + P Plus kont</v>
          </cell>
          <cell r="B4518" t="str">
            <v>XK12</v>
          </cell>
          <cell r="C4518" t="str">
            <v>P</v>
          </cell>
          <cell r="D4518">
            <v>3357825</v>
          </cell>
          <cell r="E4518" t="str">
            <v>L_UBEZP</v>
          </cell>
          <cell r="F4518" t="str">
            <v>WYK_POP</v>
          </cell>
          <cell r="G4518" t="str">
            <v>08</v>
          </cell>
          <cell r="H4518" t="str">
            <v>POU</v>
          </cell>
          <cell r="I4518" t="str">
            <v>RAZEM</v>
          </cell>
        </row>
        <row r="4519">
          <cell r="A4519" t="str">
            <v>P prac + P na życie + P Plus kont</v>
          </cell>
          <cell r="B4519" t="str">
            <v>XK12</v>
          </cell>
          <cell r="C4519" t="str">
            <v>N</v>
          </cell>
          <cell r="D4519">
            <v>198800</v>
          </cell>
          <cell r="E4519" t="str">
            <v>L_UBEZP</v>
          </cell>
          <cell r="F4519" t="str">
            <v>WYK_POP</v>
          </cell>
          <cell r="G4519" t="str">
            <v>09</v>
          </cell>
          <cell r="H4519" t="str">
            <v>PKK</v>
          </cell>
          <cell r="I4519" t="str">
            <v>RAZEM</v>
          </cell>
        </row>
        <row r="4520">
          <cell r="A4520" t="str">
            <v>P prac + P na życie + P Plus kont</v>
          </cell>
          <cell r="B4520" t="str">
            <v>XK12</v>
          </cell>
          <cell r="C4520" t="str">
            <v>P</v>
          </cell>
          <cell r="D4520">
            <v>3345359</v>
          </cell>
          <cell r="E4520" t="str">
            <v>L_UBEZP</v>
          </cell>
          <cell r="F4520" t="str">
            <v>WYK_POP</v>
          </cell>
          <cell r="G4520" t="str">
            <v>09</v>
          </cell>
          <cell r="H4520" t="str">
            <v>POU</v>
          </cell>
          <cell r="I4520" t="str">
            <v>RAZEM</v>
          </cell>
        </row>
        <row r="4521">
          <cell r="A4521" t="str">
            <v>P prac + P na życie + P Plus kont</v>
          </cell>
          <cell r="B4521" t="str">
            <v>XK12</v>
          </cell>
          <cell r="C4521" t="str">
            <v>N</v>
          </cell>
          <cell r="D4521">
            <v>4108642.86694765</v>
          </cell>
          <cell r="E4521" t="str">
            <v>PRZYPIS_MIES_WYK</v>
          </cell>
          <cell r="F4521" t="str">
            <v>PLAN</v>
          </cell>
          <cell r="G4521" t="str">
            <v>01</v>
          </cell>
          <cell r="H4521" t="str">
            <v>PKK</v>
          </cell>
          <cell r="I4521" t="str">
            <v>RAZEM</v>
          </cell>
        </row>
        <row r="4522">
          <cell r="A4522" t="str">
            <v>P prac + P na życie + P Plus kont</v>
          </cell>
          <cell r="B4522" t="str">
            <v>XK12</v>
          </cell>
          <cell r="C4522" t="str">
            <v>N</v>
          </cell>
          <cell r="D4522">
            <v>65741</v>
          </cell>
          <cell r="E4522" t="str">
            <v>PRZYPIS_MIES_WYK</v>
          </cell>
          <cell r="F4522" t="str">
            <v>PLAN</v>
          </cell>
          <cell r="G4522" t="str">
            <v>01</v>
          </cell>
          <cell r="H4522" t="str">
            <v>PSA</v>
          </cell>
          <cell r="I4522" t="str">
            <v>RAZEM</v>
          </cell>
        </row>
        <row r="4523">
          <cell r="A4523" t="str">
            <v>P prac + P na życie + P Plus kont</v>
          </cell>
          <cell r="B4523" t="str">
            <v>XK12</v>
          </cell>
          <cell r="C4523" t="str">
            <v>P</v>
          </cell>
          <cell r="D4523">
            <v>114394272.1468387</v>
          </cell>
          <cell r="E4523" t="str">
            <v>PRZYPIS_MIES_WYK</v>
          </cell>
          <cell r="F4523" t="str">
            <v>PLAN</v>
          </cell>
          <cell r="G4523" t="str">
            <v>01</v>
          </cell>
          <cell r="H4523" t="str">
            <v>POU</v>
          </cell>
          <cell r="I4523" t="str">
            <v>RAZEM</v>
          </cell>
        </row>
        <row r="4524">
          <cell r="A4524" t="str">
            <v>P prac + P na życie + P Plus kont</v>
          </cell>
          <cell r="B4524" t="str">
            <v>XK12</v>
          </cell>
          <cell r="C4524" t="str">
            <v>N</v>
          </cell>
          <cell r="D4524">
            <v>2823117.117877586</v>
          </cell>
          <cell r="E4524" t="str">
            <v>PRZYPIS_MIES_WYK</v>
          </cell>
          <cell r="F4524" t="str">
            <v>PLAN</v>
          </cell>
          <cell r="G4524" t="str">
            <v>02</v>
          </cell>
          <cell r="H4524" t="str">
            <v>PKK</v>
          </cell>
          <cell r="I4524" t="str">
            <v>RAZEM</v>
          </cell>
        </row>
        <row r="4525">
          <cell r="A4525" t="str">
            <v>P prac + P na życie + P Plus kont</v>
          </cell>
          <cell r="B4525" t="str">
            <v>XK12</v>
          </cell>
          <cell r="C4525" t="str">
            <v>N</v>
          </cell>
          <cell r="D4525">
            <v>108791</v>
          </cell>
          <cell r="E4525" t="str">
            <v>PRZYPIS_MIES_WYK</v>
          </cell>
          <cell r="F4525" t="str">
            <v>PLAN</v>
          </cell>
          <cell r="G4525" t="str">
            <v>02</v>
          </cell>
          <cell r="H4525" t="str">
            <v>PSA</v>
          </cell>
          <cell r="I4525" t="str">
            <v>RAZEM</v>
          </cell>
        </row>
        <row r="4526">
          <cell r="A4526" t="str">
            <v>P prac + P na życie + P Plus kont</v>
          </cell>
          <cell r="B4526" t="str">
            <v>XK12</v>
          </cell>
          <cell r="C4526" t="str">
            <v>P</v>
          </cell>
          <cell r="D4526">
            <v>89063661.74292079</v>
          </cell>
          <cell r="E4526" t="str">
            <v>PRZYPIS_MIES_WYK</v>
          </cell>
          <cell r="F4526" t="str">
            <v>PLAN</v>
          </cell>
          <cell r="G4526" t="str">
            <v>02</v>
          </cell>
          <cell r="H4526" t="str">
            <v>POU</v>
          </cell>
          <cell r="I4526" t="str">
            <v>RAZEM</v>
          </cell>
        </row>
        <row r="4527">
          <cell r="A4527" t="str">
            <v>P prac + P na życie + P Plus kont</v>
          </cell>
          <cell r="B4527" t="str">
            <v>XK12</v>
          </cell>
          <cell r="C4527" t="str">
            <v>N</v>
          </cell>
          <cell r="D4527">
            <v>2739887.0115091605</v>
          </cell>
          <cell r="E4527" t="str">
            <v>PRZYPIS_MIES_WYK</v>
          </cell>
          <cell r="F4527" t="str">
            <v>PLAN</v>
          </cell>
          <cell r="G4527" t="str">
            <v>03</v>
          </cell>
          <cell r="H4527" t="str">
            <v>PKK</v>
          </cell>
          <cell r="I4527" t="str">
            <v>RAZEM</v>
          </cell>
        </row>
        <row r="4528">
          <cell r="A4528" t="str">
            <v>P prac + P na życie + P Plus kont</v>
          </cell>
          <cell r="B4528" t="str">
            <v>XK12</v>
          </cell>
          <cell r="C4528" t="str">
            <v>N</v>
          </cell>
          <cell r="D4528">
            <v>140246</v>
          </cell>
          <cell r="E4528" t="str">
            <v>PRZYPIS_MIES_WYK</v>
          </cell>
          <cell r="F4528" t="str">
            <v>PLAN</v>
          </cell>
          <cell r="G4528" t="str">
            <v>03</v>
          </cell>
          <cell r="H4528" t="str">
            <v>PSA</v>
          </cell>
          <cell r="I4528" t="str">
            <v>RAZEM</v>
          </cell>
        </row>
        <row r="4529">
          <cell r="A4529" t="str">
            <v>P prac + P na życie + P Plus kont</v>
          </cell>
          <cell r="B4529" t="str">
            <v>XK12</v>
          </cell>
          <cell r="C4529" t="str">
            <v>P</v>
          </cell>
          <cell r="D4529">
            <v>78050146.06744415</v>
          </cell>
          <cell r="E4529" t="str">
            <v>PRZYPIS_MIES_WYK</v>
          </cell>
          <cell r="F4529" t="str">
            <v>PLAN</v>
          </cell>
          <cell r="G4529" t="str">
            <v>03</v>
          </cell>
          <cell r="H4529" t="str">
            <v>POU</v>
          </cell>
          <cell r="I4529" t="str">
            <v>RAZEM</v>
          </cell>
        </row>
        <row r="4530">
          <cell r="A4530" t="str">
            <v>P prac + P na życie + P Plus kont</v>
          </cell>
          <cell r="B4530" t="str">
            <v>XK12</v>
          </cell>
          <cell r="C4530" t="str">
            <v>N</v>
          </cell>
          <cell r="D4530">
            <v>5249273.947606819</v>
          </cell>
          <cell r="E4530" t="str">
            <v>PRZYPIS_MIES_WYK</v>
          </cell>
          <cell r="F4530" t="str">
            <v>PLAN</v>
          </cell>
          <cell r="G4530" t="str">
            <v>04</v>
          </cell>
          <cell r="H4530" t="str">
            <v>PKK</v>
          </cell>
          <cell r="I4530" t="str">
            <v>RAZEM</v>
          </cell>
        </row>
        <row r="4531">
          <cell r="A4531" t="str">
            <v>P prac + P na życie + P Plus kont</v>
          </cell>
          <cell r="B4531" t="str">
            <v>XK12</v>
          </cell>
          <cell r="C4531" t="str">
            <v>N</v>
          </cell>
          <cell r="D4531">
            <v>194216</v>
          </cell>
          <cell r="E4531" t="str">
            <v>PRZYPIS_MIES_WYK</v>
          </cell>
          <cell r="F4531" t="str">
            <v>PLAN</v>
          </cell>
          <cell r="G4531" t="str">
            <v>04</v>
          </cell>
          <cell r="H4531" t="str">
            <v>PSA</v>
          </cell>
          <cell r="I4531" t="str">
            <v>RAZEM</v>
          </cell>
        </row>
        <row r="4532">
          <cell r="A4532" t="str">
            <v>P prac + P na życie + P Plus kont</v>
          </cell>
          <cell r="B4532" t="str">
            <v>XK12</v>
          </cell>
          <cell r="C4532" t="str">
            <v>P</v>
          </cell>
          <cell r="D4532">
            <v>123421520.8098772</v>
          </cell>
          <cell r="E4532" t="str">
            <v>PRZYPIS_MIES_WYK</v>
          </cell>
          <cell r="F4532" t="str">
            <v>PLAN</v>
          </cell>
          <cell r="G4532" t="str">
            <v>04</v>
          </cell>
          <cell r="H4532" t="str">
            <v>POU</v>
          </cell>
          <cell r="I4532" t="str">
            <v>RAZEM</v>
          </cell>
        </row>
        <row r="4533">
          <cell r="A4533" t="str">
            <v>P prac + P na życie + P Plus kont</v>
          </cell>
          <cell r="B4533" t="str">
            <v>XK12</v>
          </cell>
          <cell r="C4533" t="str">
            <v>N</v>
          </cell>
          <cell r="D4533">
            <v>5012564.4316728795</v>
          </cell>
          <cell r="E4533" t="str">
            <v>PRZYPIS_MIES_WYK</v>
          </cell>
          <cell r="F4533" t="str">
            <v>PLAN</v>
          </cell>
          <cell r="G4533" t="str">
            <v>05</v>
          </cell>
          <cell r="H4533" t="str">
            <v>PKK</v>
          </cell>
          <cell r="I4533" t="str">
            <v>RAZEM</v>
          </cell>
        </row>
        <row r="4534">
          <cell r="A4534" t="str">
            <v>P prac + P na życie + P Plus kont</v>
          </cell>
          <cell r="B4534" t="str">
            <v>XK12</v>
          </cell>
          <cell r="C4534" t="str">
            <v>N</v>
          </cell>
          <cell r="D4534">
            <v>233879</v>
          </cell>
          <cell r="E4534" t="str">
            <v>PRZYPIS_MIES_WYK</v>
          </cell>
          <cell r="F4534" t="str">
            <v>PLAN</v>
          </cell>
          <cell r="G4534" t="str">
            <v>05</v>
          </cell>
          <cell r="H4534" t="str">
            <v>PSA</v>
          </cell>
          <cell r="I4534" t="str">
            <v>RAZEM</v>
          </cell>
        </row>
        <row r="4535">
          <cell r="A4535" t="str">
            <v>P prac + P na życie + P Plus kont</v>
          </cell>
          <cell r="B4535" t="str">
            <v>XK12</v>
          </cell>
          <cell r="C4535" t="str">
            <v>P</v>
          </cell>
          <cell r="D4535">
            <v>78746740.57361953</v>
          </cell>
          <cell r="E4535" t="str">
            <v>PRZYPIS_MIES_WYK</v>
          </cell>
          <cell r="F4535" t="str">
            <v>PLAN</v>
          </cell>
          <cell r="G4535" t="str">
            <v>05</v>
          </cell>
          <cell r="H4535" t="str">
            <v>POU</v>
          </cell>
          <cell r="I4535" t="str">
            <v>RAZEM</v>
          </cell>
        </row>
        <row r="4536">
          <cell r="A4536" t="str">
            <v>P prac + P na życie + P Plus kont</v>
          </cell>
          <cell r="B4536" t="str">
            <v>XK12</v>
          </cell>
          <cell r="C4536" t="str">
            <v>N</v>
          </cell>
          <cell r="D4536">
            <v>5079899.7545704795</v>
          </cell>
          <cell r="E4536" t="str">
            <v>PRZYPIS_MIES_WYK</v>
          </cell>
          <cell r="F4536" t="str">
            <v>PLAN</v>
          </cell>
          <cell r="G4536" t="str">
            <v>06</v>
          </cell>
          <cell r="H4536" t="str">
            <v>PKK</v>
          </cell>
          <cell r="I4536" t="str">
            <v>RAZEM</v>
          </cell>
        </row>
        <row r="4537">
          <cell r="A4537" t="str">
            <v>P prac + P na życie + P Plus kont</v>
          </cell>
          <cell r="B4537" t="str">
            <v>XK12</v>
          </cell>
          <cell r="C4537" t="str">
            <v>N</v>
          </cell>
          <cell r="D4537">
            <v>260840.85</v>
          </cell>
          <cell r="E4537" t="str">
            <v>PRZYPIS_MIES_WYK</v>
          </cell>
          <cell r="F4537" t="str">
            <v>PLAN</v>
          </cell>
          <cell r="G4537" t="str">
            <v>06</v>
          </cell>
          <cell r="H4537" t="str">
            <v>PSA</v>
          </cell>
          <cell r="I4537" t="str">
            <v>RAZEM</v>
          </cell>
        </row>
        <row r="4538">
          <cell r="A4538" t="str">
            <v>P prac + P na życie + P Plus kont</v>
          </cell>
          <cell r="B4538" t="str">
            <v>XK12</v>
          </cell>
          <cell r="C4538" t="str">
            <v>P</v>
          </cell>
          <cell r="D4538">
            <v>74196841.87009034</v>
          </cell>
          <cell r="E4538" t="str">
            <v>PRZYPIS_MIES_WYK</v>
          </cell>
          <cell r="F4538" t="str">
            <v>PLAN</v>
          </cell>
          <cell r="G4538" t="str">
            <v>06</v>
          </cell>
          <cell r="H4538" t="str">
            <v>POU</v>
          </cell>
          <cell r="I4538" t="str">
            <v>RAZEM</v>
          </cell>
        </row>
        <row r="4539">
          <cell r="A4539" t="str">
            <v>P prac + P na życie + P Plus kont</v>
          </cell>
          <cell r="B4539" t="str">
            <v>XK12</v>
          </cell>
          <cell r="C4539" t="str">
            <v>N</v>
          </cell>
          <cell r="D4539">
            <v>6945810.039300783</v>
          </cell>
          <cell r="E4539" t="str">
            <v>PRZYPIS_MIES_WYK</v>
          </cell>
          <cell r="F4539" t="str">
            <v>PLAN</v>
          </cell>
          <cell r="G4539" t="str">
            <v>07</v>
          </cell>
          <cell r="H4539" t="str">
            <v>PKK</v>
          </cell>
          <cell r="I4539" t="str">
            <v>RAZEM</v>
          </cell>
        </row>
        <row r="4540">
          <cell r="A4540" t="str">
            <v>P prac + P na życie + P Plus kont</v>
          </cell>
          <cell r="B4540" t="str">
            <v>XK12</v>
          </cell>
          <cell r="C4540" t="str">
            <v>N</v>
          </cell>
          <cell r="D4540">
            <v>318725</v>
          </cell>
          <cell r="E4540" t="str">
            <v>PRZYPIS_MIES_WYK</v>
          </cell>
          <cell r="F4540" t="str">
            <v>PLAN</v>
          </cell>
          <cell r="G4540" t="str">
            <v>07</v>
          </cell>
          <cell r="H4540" t="str">
            <v>PSA</v>
          </cell>
          <cell r="I4540" t="str">
            <v>RAZEM</v>
          </cell>
        </row>
        <row r="4541">
          <cell r="A4541" t="str">
            <v>P prac + P na życie + P Plus kont</v>
          </cell>
          <cell r="B4541" t="str">
            <v>XK12</v>
          </cell>
          <cell r="C4541" t="str">
            <v>P</v>
          </cell>
          <cell r="D4541">
            <v>123369015.8744685</v>
          </cell>
          <cell r="E4541" t="str">
            <v>PRZYPIS_MIES_WYK</v>
          </cell>
          <cell r="F4541" t="str">
            <v>PLAN</v>
          </cell>
          <cell r="G4541" t="str">
            <v>07</v>
          </cell>
          <cell r="H4541" t="str">
            <v>POU</v>
          </cell>
          <cell r="I4541" t="str">
            <v>RAZEM</v>
          </cell>
        </row>
        <row r="4542">
          <cell r="A4542" t="str">
            <v>P prac + P na życie + P Plus kont</v>
          </cell>
          <cell r="B4542" t="str">
            <v>XK12</v>
          </cell>
          <cell r="C4542" t="str">
            <v>N</v>
          </cell>
          <cell r="D4542">
            <v>6538796.811800746</v>
          </cell>
          <cell r="E4542" t="str">
            <v>PRZYPIS_MIES_WYK</v>
          </cell>
          <cell r="F4542" t="str">
            <v>PLAN</v>
          </cell>
          <cell r="G4542" t="str">
            <v>08</v>
          </cell>
          <cell r="H4542" t="str">
            <v>PKK</v>
          </cell>
          <cell r="I4542" t="str">
            <v>RAZEM</v>
          </cell>
        </row>
        <row r="4543">
          <cell r="A4543" t="str">
            <v>P prac + P na życie + P Plus kont</v>
          </cell>
          <cell r="B4543" t="str">
            <v>XK12</v>
          </cell>
          <cell r="C4543" t="str">
            <v>N</v>
          </cell>
          <cell r="D4543">
            <v>358192</v>
          </cell>
          <cell r="E4543" t="str">
            <v>PRZYPIS_MIES_WYK</v>
          </cell>
          <cell r="F4543" t="str">
            <v>PLAN</v>
          </cell>
          <cell r="G4543" t="str">
            <v>08</v>
          </cell>
          <cell r="H4543" t="str">
            <v>PSA</v>
          </cell>
          <cell r="I4543" t="str">
            <v>RAZEM</v>
          </cell>
        </row>
        <row r="4544">
          <cell r="A4544" t="str">
            <v>P prac + P na życie + P Plus kont</v>
          </cell>
          <cell r="B4544" t="str">
            <v>XK12</v>
          </cell>
          <cell r="C4544" t="str">
            <v>P</v>
          </cell>
          <cell r="D4544">
            <v>78343170.18158898</v>
          </cell>
          <cell r="E4544" t="str">
            <v>PRZYPIS_MIES_WYK</v>
          </cell>
          <cell r="F4544" t="str">
            <v>PLAN</v>
          </cell>
          <cell r="G4544" t="str">
            <v>08</v>
          </cell>
          <cell r="H4544" t="str">
            <v>POU</v>
          </cell>
          <cell r="I4544" t="str">
            <v>RAZEM</v>
          </cell>
        </row>
        <row r="4545">
          <cell r="A4545" t="str">
            <v>P prac + P na życie + P Plus kont</v>
          </cell>
          <cell r="B4545" t="str">
            <v>XK12</v>
          </cell>
          <cell r="C4545" t="str">
            <v>N</v>
          </cell>
          <cell r="D4545">
            <v>6767092.718856199</v>
          </cell>
          <cell r="E4545" t="str">
            <v>PRZYPIS_MIES_WYK</v>
          </cell>
          <cell r="F4545" t="str">
            <v>PLAN</v>
          </cell>
          <cell r="G4545" t="str">
            <v>09</v>
          </cell>
          <cell r="H4545" t="str">
            <v>PKK</v>
          </cell>
          <cell r="I4545" t="str">
            <v>RAZEM</v>
          </cell>
        </row>
        <row r="4546">
          <cell r="A4546" t="str">
            <v>P prac + P na życie + P Plus kont</v>
          </cell>
          <cell r="B4546" t="str">
            <v>XK12</v>
          </cell>
          <cell r="C4546" t="str">
            <v>N</v>
          </cell>
          <cell r="D4546">
            <v>391733</v>
          </cell>
          <cell r="E4546" t="str">
            <v>PRZYPIS_MIES_WYK</v>
          </cell>
          <cell r="F4546" t="str">
            <v>PLAN</v>
          </cell>
          <cell r="G4546" t="str">
            <v>09</v>
          </cell>
          <cell r="H4546" t="str">
            <v>PSA</v>
          </cell>
          <cell r="I4546" t="str">
            <v>RAZEM</v>
          </cell>
        </row>
        <row r="4547">
          <cell r="A4547" t="str">
            <v>P prac + P na życie + P Plus kont</v>
          </cell>
          <cell r="B4547" t="str">
            <v>XK12</v>
          </cell>
          <cell r="C4547" t="str">
            <v>P</v>
          </cell>
          <cell r="D4547">
            <v>74218097.5309776</v>
          </cell>
          <cell r="E4547" t="str">
            <v>PRZYPIS_MIES_WYK</v>
          </cell>
          <cell r="F4547" t="str">
            <v>PLAN</v>
          </cell>
          <cell r="G4547" t="str">
            <v>09</v>
          </cell>
          <cell r="H4547" t="str">
            <v>POU</v>
          </cell>
          <cell r="I4547" t="str">
            <v>RAZEM</v>
          </cell>
        </row>
        <row r="4548">
          <cell r="A4548" t="str">
            <v>P prac + P na życie + P Plus kont</v>
          </cell>
          <cell r="B4548" t="str">
            <v>XK12</v>
          </cell>
          <cell r="C4548" t="str">
            <v>N</v>
          </cell>
          <cell r="D4548">
            <v>7543329.185927076</v>
          </cell>
          <cell r="E4548" t="str">
            <v>PRZYPIS_MIES_WYK</v>
          </cell>
          <cell r="F4548" t="str">
            <v>PLAN</v>
          </cell>
          <cell r="G4548" t="str">
            <v>10</v>
          </cell>
          <cell r="H4548" t="str">
            <v>PKK</v>
          </cell>
          <cell r="I4548" t="str">
            <v>RAZEM</v>
          </cell>
        </row>
        <row r="4549">
          <cell r="A4549" t="str">
            <v>P prac + P na życie + P Plus kont</v>
          </cell>
          <cell r="B4549" t="str">
            <v>XK12</v>
          </cell>
          <cell r="C4549" t="str">
            <v>N</v>
          </cell>
          <cell r="D4549">
            <v>425980</v>
          </cell>
          <cell r="E4549" t="str">
            <v>PRZYPIS_MIES_WYK</v>
          </cell>
          <cell r="F4549" t="str">
            <v>PLAN</v>
          </cell>
          <cell r="G4549" t="str">
            <v>10</v>
          </cell>
          <cell r="H4549" t="str">
            <v>PSA</v>
          </cell>
          <cell r="I4549" t="str">
            <v>RAZEM</v>
          </cell>
        </row>
        <row r="4550">
          <cell r="A4550" t="str">
            <v>P prac + P na życie + P Plus kont</v>
          </cell>
          <cell r="B4550" t="str">
            <v>XK12</v>
          </cell>
          <cell r="C4550" t="str">
            <v>P</v>
          </cell>
          <cell r="D4550">
            <v>122489628.23648284</v>
          </cell>
          <cell r="E4550" t="str">
            <v>PRZYPIS_MIES_WYK</v>
          </cell>
          <cell r="F4550" t="str">
            <v>PLAN</v>
          </cell>
          <cell r="G4550" t="str">
            <v>10</v>
          </cell>
          <cell r="H4550" t="str">
            <v>POU</v>
          </cell>
          <cell r="I4550" t="str">
            <v>RAZEM</v>
          </cell>
        </row>
        <row r="4551">
          <cell r="A4551" t="str">
            <v>P prac + P na życie + P Plus kont</v>
          </cell>
          <cell r="B4551" t="str">
            <v>XK12</v>
          </cell>
          <cell r="C4551" t="str">
            <v>N</v>
          </cell>
          <cell r="D4551">
            <v>8134751.203248788</v>
          </cell>
          <cell r="E4551" t="str">
            <v>PRZYPIS_MIES_WYK</v>
          </cell>
          <cell r="F4551" t="str">
            <v>PLAN</v>
          </cell>
          <cell r="G4551" t="str">
            <v>11</v>
          </cell>
          <cell r="H4551" t="str">
            <v>PKK</v>
          </cell>
          <cell r="I4551" t="str">
            <v>RAZEM</v>
          </cell>
        </row>
        <row r="4552">
          <cell r="A4552" t="str">
            <v>P prac + P na życie + P Plus kont</v>
          </cell>
          <cell r="B4552" t="str">
            <v>XK12</v>
          </cell>
          <cell r="C4552" t="str">
            <v>N</v>
          </cell>
          <cell r="D4552">
            <v>460799</v>
          </cell>
          <cell r="E4552" t="str">
            <v>PRZYPIS_MIES_WYK</v>
          </cell>
          <cell r="F4552" t="str">
            <v>PLAN</v>
          </cell>
          <cell r="G4552" t="str">
            <v>11</v>
          </cell>
          <cell r="H4552" t="str">
            <v>PSA</v>
          </cell>
          <cell r="I4552" t="str">
            <v>RAZEM</v>
          </cell>
        </row>
        <row r="4553">
          <cell r="A4553" t="str">
            <v>P prac + P na życie + P Plus kont</v>
          </cell>
          <cell r="B4553" t="str">
            <v>XK12</v>
          </cell>
          <cell r="C4553" t="str">
            <v>P</v>
          </cell>
          <cell r="D4553">
            <v>78830606.73499314</v>
          </cell>
          <cell r="E4553" t="str">
            <v>PRZYPIS_MIES_WYK</v>
          </cell>
          <cell r="F4553" t="str">
            <v>PLAN</v>
          </cell>
          <cell r="G4553" t="str">
            <v>11</v>
          </cell>
          <cell r="H4553" t="str">
            <v>POU</v>
          </cell>
          <cell r="I4553" t="str">
            <v>RAZEM</v>
          </cell>
        </row>
        <row r="4554">
          <cell r="A4554" t="str">
            <v>P prac + P na życie + P Plus kont</v>
          </cell>
          <cell r="B4554" t="str">
            <v>XK12</v>
          </cell>
          <cell r="C4554" t="str">
            <v>N</v>
          </cell>
          <cell r="D4554">
            <v>8168673.919930485</v>
          </cell>
          <cell r="E4554" t="str">
            <v>PRZYPIS_MIES_WYK</v>
          </cell>
          <cell r="F4554" t="str">
            <v>PLAN</v>
          </cell>
          <cell r="G4554" t="str">
            <v>12</v>
          </cell>
          <cell r="H4554" t="str">
            <v>PKK</v>
          </cell>
          <cell r="I4554" t="str">
            <v>RAZEM</v>
          </cell>
        </row>
        <row r="4555">
          <cell r="A4555" t="str">
            <v>P prac + P na życie + P Plus kont</v>
          </cell>
          <cell r="B4555" t="str">
            <v>XK12</v>
          </cell>
          <cell r="C4555" t="str">
            <v>N</v>
          </cell>
          <cell r="D4555">
            <v>493202</v>
          </cell>
          <cell r="E4555" t="str">
            <v>PRZYPIS_MIES_WYK</v>
          </cell>
          <cell r="F4555" t="str">
            <v>PLAN</v>
          </cell>
          <cell r="G4555" t="str">
            <v>12</v>
          </cell>
          <cell r="H4555" t="str">
            <v>PSA</v>
          </cell>
          <cell r="I4555" t="str">
            <v>RAZEM</v>
          </cell>
        </row>
        <row r="4556">
          <cell r="A4556" t="str">
            <v>P prac + P na życie + P Plus kont</v>
          </cell>
          <cell r="B4556" t="str">
            <v>XK12</v>
          </cell>
          <cell r="C4556" t="str">
            <v>P</v>
          </cell>
          <cell r="D4556">
            <v>77389359.03161544</v>
          </cell>
          <cell r="E4556" t="str">
            <v>PRZYPIS_MIES_WYK</v>
          </cell>
          <cell r="F4556" t="str">
            <v>PLAN</v>
          </cell>
          <cell r="G4556" t="str">
            <v>12</v>
          </cell>
          <cell r="H4556" t="str">
            <v>POU</v>
          </cell>
          <cell r="I4556" t="str">
            <v>RAZEM</v>
          </cell>
        </row>
        <row r="4557">
          <cell r="A4557" t="str">
            <v>P prac + P na życie + P Plus kont</v>
          </cell>
          <cell r="B4557" t="str">
            <v>XK12</v>
          </cell>
          <cell r="C4557" t="str">
            <v>N</v>
          </cell>
          <cell r="D4557">
            <v>7728497.939835655</v>
          </cell>
          <cell r="E4557" t="str">
            <v>PRZYPIS_MIES_WYK</v>
          </cell>
          <cell r="F4557" t="str">
            <v>PROGNOZA</v>
          </cell>
          <cell r="G4557" t="str">
            <v>10</v>
          </cell>
          <cell r="H4557" t="str">
            <v>PKK</v>
          </cell>
          <cell r="I4557" t="str">
            <v>RAZEM</v>
          </cell>
        </row>
        <row r="4558">
          <cell r="A4558" t="str">
            <v>P prac + P na życie + P Plus kont</v>
          </cell>
          <cell r="B4558" t="str">
            <v>XK12</v>
          </cell>
          <cell r="C4558" t="str">
            <v>N</v>
          </cell>
          <cell r="D4558">
            <v>149564.6</v>
          </cell>
          <cell r="E4558" t="str">
            <v>PRZYPIS_MIES_WYK</v>
          </cell>
          <cell r="F4558" t="str">
            <v>PROGNOZA</v>
          </cell>
          <cell r="G4558" t="str">
            <v>10</v>
          </cell>
          <cell r="H4558" t="str">
            <v>PSA</v>
          </cell>
          <cell r="I4558" t="str">
            <v>RAZEM</v>
          </cell>
        </row>
        <row r="4559">
          <cell r="A4559" t="str">
            <v>P prac + P na życie + P Plus kont</v>
          </cell>
          <cell r="B4559" t="str">
            <v>XK12</v>
          </cell>
          <cell r="C4559" t="str">
            <v>P</v>
          </cell>
          <cell r="D4559">
            <v>117150476.7144181</v>
          </cell>
          <cell r="E4559" t="str">
            <v>PRZYPIS_MIES_WYK</v>
          </cell>
          <cell r="F4559" t="str">
            <v>PROGNOZA</v>
          </cell>
          <cell r="G4559" t="str">
            <v>10</v>
          </cell>
          <cell r="H4559" t="str">
            <v>POU</v>
          </cell>
          <cell r="I4559" t="str">
            <v>RAZEM</v>
          </cell>
        </row>
        <row r="4560">
          <cell r="A4560" t="str">
            <v>P prac + P na życie + P Plus kont</v>
          </cell>
          <cell r="B4560" t="str">
            <v>XK12</v>
          </cell>
          <cell r="C4560" t="str">
            <v>N</v>
          </cell>
          <cell r="D4560">
            <v>8196994.292190073</v>
          </cell>
          <cell r="E4560" t="str">
            <v>PRZYPIS_MIES_WYK</v>
          </cell>
          <cell r="F4560" t="str">
            <v>PROGNOZA</v>
          </cell>
          <cell r="G4560" t="str">
            <v>11</v>
          </cell>
          <cell r="H4560" t="str">
            <v>PKK</v>
          </cell>
          <cell r="I4560" t="str">
            <v>RAZEM</v>
          </cell>
        </row>
        <row r="4561">
          <cell r="A4561" t="str">
            <v>P prac + P na życie + P Plus kont</v>
          </cell>
          <cell r="B4561" t="str">
            <v>XK12</v>
          </cell>
          <cell r="C4561" t="str">
            <v>N</v>
          </cell>
          <cell r="D4561">
            <v>171075.5</v>
          </cell>
          <cell r="E4561" t="str">
            <v>PRZYPIS_MIES_WYK</v>
          </cell>
          <cell r="F4561" t="str">
            <v>PROGNOZA</v>
          </cell>
          <cell r="G4561" t="str">
            <v>11</v>
          </cell>
          <cell r="H4561" t="str">
            <v>PSA</v>
          </cell>
          <cell r="I4561" t="str">
            <v>RAZEM</v>
          </cell>
        </row>
        <row r="4562">
          <cell r="A4562" t="str">
            <v>P prac + P na życie + P Plus kont</v>
          </cell>
          <cell r="B4562" t="str">
            <v>XK12</v>
          </cell>
          <cell r="C4562" t="str">
            <v>P</v>
          </cell>
          <cell r="D4562">
            <v>75108712.51524961</v>
          </cell>
          <cell r="E4562" t="str">
            <v>PRZYPIS_MIES_WYK</v>
          </cell>
          <cell r="F4562" t="str">
            <v>PROGNOZA</v>
          </cell>
          <cell r="G4562" t="str">
            <v>11</v>
          </cell>
          <cell r="H4562" t="str">
            <v>POU</v>
          </cell>
          <cell r="I4562" t="str">
            <v>RAZEM</v>
          </cell>
        </row>
        <row r="4563">
          <cell r="A4563" t="str">
            <v>P prac + P na życie + P Plus kont</v>
          </cell>
          <cell r="B4563" t="str">
            <v>XK12</v>
          </cell>
          <cell r="C4563" t="str">
            <v>N</v>
          </cell>
          <cell r="D4563">
            <v>8951949.609432228</v>
          </cell>
          <cell r="E4563" t="str">
            <v>PRZYPIS_MIES_WYK</v>
          </cell>
          <cell r="F4563" t="str">
            <v>PROGNOZA</v>
          </cell>
          <cell r="G4563" t="str">
            <v>12</v>
          </cell>
          <cell r="H4563" t="str">
            <v>PKK</v>
          </cell>
          <cell r="I4563" t="str">
            <v>RAZEM</v>
          </cell>
        </row>
        <row r="4564">
          <cell r="A4564" t="str">
            <v>P prac + P na życie + P Plus kont</v>
          </cell>
          <cell r="B4564" t="str">
            <v>XK12</v>
          </cell>
          <cell r="C4564" t="str">
            <v>N</v>
          </cell>
          <cell r="D4564">
            <v>186173</v>
          </cell>
          <cell r="E4564" t="str">
            <v>PRZYPIS_MIES_WYK</v>
          </cell>
          <cell r="F4564" t="str">
            <v>PROGNOZA</v>
          </cell>
          <cell r="G4564" t="str">
            <v>12</v>
          </cell>
          <cell r="H4564" t="str">
            <v>PSA</v>
          </cell>
          <cell r="I4564" t="str">
            <v>RAZEM</v>
          </cell>
        </row>
        <row r="4565">
          <cell r="A4565" t="str">
            <v>P prac + P na życie + P Plus kont</v>
          </cell>
          <cell r="B4565" t="str">
            <v>XK12</v>
          </cell>
          <cell r="C4565" t="str">
            <v>P</v>
          </cell>
          <cell r="D4565">
            <v>71414762.74577044</v>
          </cell>
          <cell r="E4565" t="str">
            <v>PRZYPIS_MIES_WYK</v>
          </cell>
          <cell r="F4565" t="str">
            <v>PROGNOZA</v>
          </cell>
          <cell r="G4565" t="str">
            <v>12</v>
          </cell>
          <cell r="H4565" t="str">
            <v>POU</v>
          </cell>
          <cell r="I4565" t="str">
            <v>RAZEM</v>
          </cell>
        </row>
        <row r="4566">
          <cell r="A4566" t="str">
            <v>P prac + P na życie + P Plus kont</v>
          </cell>
          <cell r="B4566" t="str">
            <v>XK12</v>
          </cell>
          <cell r="C4566" t="str">
            <v>N</v>
          </cell>
          <cell r="D4566">
            <v>1520179.15</v>
          </cell>
          <cell r="E4566" t="str">
            <v>PRZYPIS_MIES_WYK</v>
          </cell>
          <cell r="F4566" t="str">
            <v>WYK_POP</v>
          </cell>
          <cell r="G4566" t="str">
            <v>01</v>
          </cell>
          <cell r="H4566" t="str">
            <v>PKK</v>
          </cell>
          <cell r="I4566" t="str">
            <v>RAZEM</v>
          </cell>
        </row>
        <row r="4567">
          <cell r="A4567" t="str">
            <v>P prac + P na życie + P Plus kont</v>
          </cell>
          <cell r="B4567" t="str">
            <v>XK12</v>
          </cell>
          <cell r="C4567" t="str">
            <v>P</v>
          </cell>
          <cell r="D4567">
            <v>106124234.47999999</v>
          </cell>
          <cell r="E4567" t="str">
            <v>PRZYPIS_MIES_WYK</v>
          </cell>
          <cell r="F4567" t="str">
            <v>WYK_POP</v>
          </cell>
          <cell r="G4567" t="str">
            <v>01</v>
          </cell>
          <cell r="H4567" t="str">
            <v>POU</v>
          </cell>
          <cell r="I4567" t="str">
            <v>RAZEM</v>
          </cell>
        </row>
        <row r="4568">
          <cell r="A4568" t="str">
            <v>P prac + P na życie + P Plus kont</v>
          </cell>
          <cell r="B4568" t="str">
            <v>XK12</v>
          </cell>
          <cell r="C4568" t="str">
            <v>N</v>
          </cell>
          <cell r="D4568">
            <v>2412876.04</v>
          </cell>
          <cell r="E4568" t="str">
            <v>PRZYPIS_MIES_WYK</v>
          </cell>
          <cell r="F4568" t="str">
            <v>WYK_POP</v>
          </cell>
          <cell r="G4568" t="str">
            <v>02</v>
          </cell>
          <cell r="H4568" t="str">
            <v>PKK</v>
          </cell>
          <cell r="I4568" t="str">
            <v>RAZEM</v>
          </cell>
        </row>
        <row r="4569">
          <cell r="A4569" t="str">
            <v>P prac + P na życie + P Plus kont</v>
          </cell>
          <cell r="B4569" t="str">
            <v>XK12</v>
          </cell>
          <cell r="C4569" t="str">
            <v>P</v>
          </cell>
          <cell r="D4569">
            <v>89823554.21999998</v>
          </cell>
          <cell r="E4569" t="str">
            <v>PRZYPIS_MIES_WYK</v>
          </cell>
          <cell r="F4569" t="str">
            <v>WYK_POP</v>
          </cell>
          <cell r="G4569" t="str">
            <v>02</v>
          </cell>
          <cell r="H4569" t="str">
            <v>POU</v>
          </cell>
          <cell r="I4569" t="str">
            <v>RAZEM</v>
          </cell>
        </row>
        <row r="4570">
          <cell r="A4570" t="str">
            <v>P prac + P na życie + P Plus kont</v>
          </cell>
          <cell r="B4570" t="str">
            <v>XK12</v>
          </cell>
          <cell r="C4570" t="str">
            <v>N</v>
          </cell>
          <cell r="D4570">
            <v>2506977.86</v>
          </cell>
          <cell r="E4570" t="str">
            <v>PRZYPIS_MIES_WYK</v>
          </cell>
          <cell r="F4570" t="str">
            <v>WYK_POP</v>
          </cell>
          <cell r="G4570" t="str">
            <v>03</v>
          </cell>
          <cell r="H4570" t="str">
            <v>PKK</v>
          </cell>
          <cell r="I4570" t="str">
            <v>RAZEM</v>
          </cell>
        </row>
        <row r="4571">
          <cell r="A4571" t="str">
            <v>P prac + P na życie + P Plus kont</v>
          </cell>
          <cell r="B4571" t="str">
            <v>XK12</v>
          </cell>
          <cell r="C4571" t="str">
            <v>P</v>
          </cell>
          <cell r="D4571">
            <v>75843889.00000003</v>
          </cell>
          <cell r="E4571" t="str">
            <v>PRZYPIS_MIES_WYK</v>
          </cell>
          <cell r="F4571" t="str">
            <v>WYK_POP</v>
          </cell>
          <cell r="G4571" t="str">
            <v>03</v>
          </cell>
          <cell r="H4571" t="str">
            <v>POU</v>
          </cell>
          <cell r="I4571" t="str">
            <v>RAZEM</v>
          </cell>
        </row>
        <row r="4572">
          <cell r="A4572" t="str">
            <v>P prac + P na życie + P Plus kont</v>
          </cell>
          <cell r="B4572" t="str">
            <v>XK12</v>
          </cell>
          <cell r="C4572" t="str">
            <v>N</v>
          </cell>
          <cell r="D4572">
            <v>3993510.42</v>
          </cell>
          <cell r="E4572" t="str">
            <v>PRZYPIS_MIES_WYK</v>
          </cell>
          <cell r="F4572" t="str">
            <v>WYK_POP</v>
          </cell>
          <cell r="G4572" t="str">
            <v>04</v>
          </cell>
          <cell r="H4572" t="str">
            <v>PKK</v>
          </cell>
          <cell r="I4572" t="str">
            <v>RAZEM</v>
          </cell>
        </row>
        <row r="4573">
          <cell r="A4573" t="str">
            <v>P prac + P na życie + P Plus kont</v>
          </cell>
          <cell r="B4573" t="str">
            <v>XK12</v>
          </cell>
          <cell r="C4573" t="str">
            <v>P</v>
          </cell>
          <cell r="D4573">
            <v>121055662.34</v>
          </cell>
          <cell r="E4573" t="str">
            <v>PRZYPIS_MIES_WYK</v>
          </cell>
          <cell r="F4573" t="str">
            <v>WYK_POP</v>
          </cell>
          <cell r="G4573" t="str">
            <v>04</v>
          </cell>
          <cell r="H4573" t="str">
            <v>POU</v>
          </cell>
          <cell r="I4573" t="str">
            <v>RAZEM</v>
          </cell>
        </row>
        <row r="4574">
          <cell r="A4574" t="str">
            <v>P prac + P na życie + P Plus kont</v>
          </cell>
          <cell r="B4574" t="str">
            <v>XK12</v>
          </cell>
          <cell r="C4574" t="str">
            <v>N</v>
          </cell>
          <cell r="D4574">
            <v>4546887.01</v>
          </cell>
          <cell r="E4574" t="str">
            <v>PRZYPIS_MIES_WYK</v>
          </cell>
          <cell r="F4574" t="str">
            <v>WYK_POP</v>
          </cell>
          <cell r="G4574" t="str">
            <v>05</v>
          </cell>
          <cell r="H4574" t="str">
            <v>PKK</v>
          </cell>
          <cell r="I4574" t="str">
            <v>RAZEM</v>
          </cell>
        </row>
        <row r="4575">
          <cell r="A4575" t="str">
            <v>P prac + P na życie + P Plus kont</v>
          </cell>
          <cell r="B4575" t="str">
            <v>XK12</v>
          </cell>
          <cell r="C4575" t="str">
            <v>P</v>
          </cell>
          <cell r="D4575">
            <v>75808758.14000005</v>
          </cell>
          <cell r="E4575" t="str">
            <v>PRZYPIS_MIES_WYK</v>
          </cell>
          <cell r="F4575" t="str">
            <v>WYK_POP</v>
          </cell>
          <cell r="G4575" t="str">
            <v>05</v>
          </cell>
          <cell r="H4575" t="str">
            <v>POU</v>
          </cell>
          <cell r="I4575" t="str">
            <v>RAZEM</v>
          </cell>
        </row>
        <row r="4576">
          <cell r="A4576" t="str">
            <v>P prac + P na życie + P Plus kont</v>
          </cell>
          <cell r="B4576" t="str">
            <v>XK12</v>
          </cell>
          <cell r="C4576" t="str">
            <v>N</v>
          </cell>
          <cell r="D4576">
            <v>4049701.92</v>
          </cell>
          <cell r="E4576" t="str">
            <v>PRZYPIS_MIES_WYK</v>
          </cell>
          <cell r="F4576" t="str">
            <v>WYK_POP</v>
          </cell>
          <cell r="G4576" t="str">
            <v>06</v>
          </cell>
          <cell r="H4576" t="str">
            <v>PKK</v>
          </cell>
          <cell r="I4576" t="str">
            <v>RAZEM</v>
          </cell>
        </row>
        <row r="4577">
          <cell r="A4577" t="str">
            <v>P prac + P na życie + P Plus kont</v>
          </cell>
          <cell r="B4577" t="str">
            <v>XK12</v>
          </cell>
          <cell r="C4577" t="str">
            <v>P</v>
          </cell>
          <cell r="D4577">
            <v>70004699.50000001</v>
          </cell>
          <cell r="E4577" t="str">
            <v>PRZYPIS_MIES_WYK</v>
          </cell>
          <cell r="F4577" t="str">
            <v>WYK_POP</v>
          </cell>
          <cell r="G4577" t="str">
            <v>06</v>
          </cell>
          <cell r="H4577" t="str">
            <v>POU</v>
          </cell>
          <cell r="I4577" t="str">
            <v>RAZEM</v>
          </cell>
        </row>
        <row r="4578">
          <cell r="A4578" t="str">
            <v>P prac + P na życie + P Plus kont</v>
          </cell>
          <cell r="B4578" t="str">
            <v>XK12</v>
          </cell>
          <cell r="C4578" t="str">
            <v>N</v>
          </cell>
          <cell r="D4578">
            <v>6025055.389999999</v>
          </cell>
          <cell r="E4578" t="str">
            <v>PRZYPIS_MIES_WYK</v>
          </cell>
          <cell r="F4578" t="str">
            <v>WYK_POP</v>
          </cell>
          <cell r="G4578" t="str">
            <v>07</v>
          </cell>
          <cell r="H4578" t="str">
            <v>PKK</v>
          </cell>
          <cell r="I4578" t="str">
            <v>RAZEM</v>
          </cell>
        </row>
        <row r="4579">
          <cell r="A4579" t="str">
            <v>P prac + P na życie + P Plus kont</v>
          </cell>
          <cell r="B4579" t="str">
            <v>XK12</v>
          </cell>
          <cell r="C4579" t="str">
            <v>P</v>
          </cell>
          <cell r="D4579">
            <v>120073898.6499999</v>
          </cell>
          <cell r="E4579" t="str">
            <v>PRZYPIS_MIES_WYK</v>
          </cell>
          <cell r="F4579" t="str">
            <v>WYK_POP</v>
          </cell>
          <cell r="G4579" t="str">
            <v>07</v>
          </cell>
          <cell r="H4579" t="str">
            <v>POU</v>
          </cell>
          <cell r="I4579" t="str">
            <v>RAZEM</v>
          </cell>
        </row>
        <row r="4580">
          <cell r="A4580" t="str">
            <v>P prac + P na życie + P Plus kont</v>
          </cell>
          <cell r="B4580" t="str">
            <v>XK12</v>
          </cell>
          <cell r="C4580" t="str">
            <v>N</v>
          </cell>
          <cell r="D4580">
            <v>6476822.330000002</v>
          </cell>
          <cell r="E4580" t="str">
            <v>PRZYPIS_MIES_WYK</v>
          </cell>
          <cell r="F4580" t="str">
            <v>WYK_POP</v>
          </cell>
          <cell r="G4580" t="str">
            <v>08</v>
          </cell>
          <cell r="H4580" t="str">
            <v>PKK</v>
          </cell>
          <cell r="I4580" t="str">
            <v>RAZEM</v>
          </cell>
        </row>
        <row r="4581">
          <cell r="A4581" t="str">
            <v>P prac + P na życie + P Plus kont</v>
          </cell>
          <cell r="B4581" t="str">
            <v>XK12</v>
          </cell>
          <cell r="C4581" t="str">
            <v>P</v>
          </cell>
          <cell r="D4581">
            <v>75104194.49999996</v>
          </cell>
          <cell r="E4581" t="str">
            <v>PRZYPIS_MIES_WYK</v>
          </cell>
          <cell r="F4581" t="str">
            <v>WYK_POP</v>
          </cell>
          <cell r="G4581" t="str">
            <v>08</v>
          </cell>
          <cell r="H4581" t="str">
            <v>POU</v>
          </cell>
          <cell r="I4581" t="str">
            <v>RAZEM</v>
          </cell>
        </row>
        <row r="4582">
          <cell r="A4582" t="str">
            <v>P prac + P na życie + P Plus kont</v>
          </cell>
          <cell r="B4582" t="str">
            <v>XK12</v>
          </cell>
          <cell r="C4582" t="str">
            <v>N</v>
          </cell>
          <cell r="D4582">
            <v>6858644.709999996</v>
          </cell>
          <cell r="E4582" t="str">
            <v>PRZYPIS_MIES_WYK</v>
          </cell>
          <cell r="F4582" t="str">
            <v>WYK_POP</v>
          </cell>
          <cell r="G4582" t="str">
            <v>09</v>
          </cell>
          <cell r="H4582" t="str">
            <v>PKK</v>
          </cell>
          <cell r="I4582" t="str">
            <v>RAZEM</v>
          </cell>
        </row>
        <row r="4583">
          <cell r="A4583" t="str">
            <v>P prac + P na życie + P Plus kont</v>
          </cell>
          <cell r="B4583" t="str">
            <v>XK12</v>
          </cell>
          <cell r="C4583" t="str">
            <v>P</v>
          </cell>
          <cell r="D4583">
            <v>69986125.13000004</v>
          </cell>
          <cell r="E4583" t="str">
            <v>PRZYPIS_MIES_WYK</v>
          </cell>
          <cell r="F4583" t="str">
            <v>WYK_POP</v>
          </cell>
          <cell r="G4583" t="str">
            <v>09</v>
          </cell>
          <cell r="H4583" t="str">
            <v>POU</v>
          </cell>
          <cell r="I4583" t="str">
            <v>RAZEM</v>
          </cell>
        </row>
        <row r="4584">
          <cell r="A4584" t="str">
            <v>P prac + P na życie + P Plus kont</v>
          </cell>
          <cell r="B4584" t="str">
            <v>XK12</v>
          </cell>
          <cell r="C4584" t="str">
            <v>N</v>
          </cell>
          <cell r="D4584">
            <v>4108642.8669476495</v>
          </cell>
          <cell r="E4584" t="str">
            <v>SKL_PRZYPIS_WYK</v>
          </cell>
          <cell r="F4584" t="str">
            <v>PLAN</v>
          </cell>
          <cell r="G4584" t="str">
            <v>01</v>
          </cell>
          <cell r="H4584" t="str">
            <v>PKK</v>
          </cell>
          <cell r="I4584" t="str">
            <v>RAZEM</v>
          </cell>
        </row>
        <row r="4585">
          <cell r="A4585" t="str">
            <v>P prac + P na życie + P Plus kont</v>
          </cell>
          <cell r="B4585" t="str">
            <v>XK12</v>
          </cell>
          <cell r="C4585" t="str">
            <v>N</v>
          </cell>
          <cell r="D4585">
            <v>65741</v>
          </cell>
          <cell r="E4585" t="str">
            <v>SKL_PRZYPIS_WYK</v>
          </cell>
          <cell r="F4585" t="str">
            <v>PLAN</v>
          </cell>
          <cell r="G4585" t="str">
            <v>01</v>
          </cell>
          <cell r="H4585" t="str">
            <v>PSA</v>
          </cell>
          <cell r="I4585" t="str">
            <v>RAZEM</v>
          </cell>
        </row>
        <row r="4586">
          <cell r="A4586" t="str">
            <v>P prac + P na życie + P Plus kont</v>
          </cell>
          <cell r="B4586" t="str">
            <v>XK12</v>
          </cell>
          <cell r="C4586" t="str">
            <v>P</v>
          </cell>
          <cell r="D4586">
            <v>114394272.14683871</v>
          </cell>
          <cell r="E4586" t="str">
            <v>SKL_PRZYPIS_WYK</v>
          </cell>
          <cell r="F4586" t="str">
            <v>PLAN</v>
          </cell>
          <cell r="G4586" t="str">
            <v>01</v>
          </cell>
          <cell r="H4586" t="str">
            <v>POU</v>
          </cell>
          <cell r="I4586" t="str">
            <v>RAZEM</v>
          </cell>
        </row>
        <row r="4587">
          <cell r="A4587" t="str">
            <v>P prac + P na życie + P Plus kont</v>
          </cell>
          <cell r="B4587" t="str">
            <v>XK12</v>
          </cell>
          <cell r="C4587" t="str">
            <v>N</v>
          </cell>
          <cell r="D4587">
            <v>6931759.984825236</v>
          </cell>
          <cell r="E4587" t="str">
            <v>SKL_PRZYPIS_WYK</v>
          </cell>
          <cell r="F4587" t="str">
            <v>PLAN</v>
          </cell>
          <cell r="G4587" t="str">
            <v>02</v>
          </cell>
          <cell r="H4587" t="str">
            <v>PKK</v>
          </cell>
          <cell r="I4587" t="str">
            <v>RAZEM</v>
          </cell>
        </row>
        <row r="4588">
          <cell r="A4588" t="str">
            <v>P prac + P na życie + P Plus kont</v>
          </cell>
          <cell r="B4588" t="str">
            <v>XK12</v>
          </cell>
          <cell r="C4588" t="str">
            <v>N</v>
          </cell>
          <cell r="D4588">
            <v>174532</v>
          </cell>
          <cell r="E4588" t="str">
            <v>SKL_PRZYPIS_WYK</v>
          </cell>
          <cell r="F4588" t="str">
            <v>PLAN</v>
          </cell>
          <cell r="G4588" t="str">
            <v>02</v>
          </cell>
          <cell r="H4588" t="str">
            <v>PSA</v>
          </cell>
          <cell r="I4588" t="str">
            <v>RAZEM</v>
          </cell>
        </row>
        <row r="4589">
          <cell r="A4589" t="str">
            <v>P prac + P na życie + P Plus kont</v>
          </cell>
          <cell r="B4589" t="str">
            <v>XK12</v>
          </cell>
          <cell r="C4589" t="str">
            <v>P</v>
          </cell>
          <cell r="D4589">
            <v>203457933.88975948</v>
          </cell>
          <cell r="E4589" t="str">
            <v>SKL_PRZYPIS_WYK</v>
          </cell>
          <cell r="F4589" t="str">
            <v>PLAN</v>
          </cell>
          <cell r="G4589" t="str">
            <v>02</v>
          </cell>
          <cell r="H4589" t="str">
            <v>POU</v>
          </cell>
          <cell r="I4589" t="str">
            <v>RAZEM</v>
          </cell>
        </row>
        <row r="4590">
          <cell r="A4590" t="str">
            <v>P prac + P na życie + P Plus kont</v>
          </cell>
          <cell r="B4590" t="str">
            <v>XK12</v>
          </cell>
          <cell r="C4590" t="str">
            <v>N</v>
          </cell>
          <cell r="D4590">
            <v>9671646.996334396</v>
          </cell>
          <cell r="E4590" t="str">
            <v>SKL_PRZYPIS_WYK</v>
          </cell>
          <cell r="F4590" t="str">
            <v>PLAN</v>
          </cell>
          <cell r="G4590" t="str">
            <v>03</v>
          </cell>
          <cell r="H4590" t="str">
            <v>PKK</v>
          </cell>
          <cell r="I4590" t="str">
            <v>RAZEM</v>
          </cell>
        </row>
        <row r="4591">
          <cell r="A4591" t="str">
            <v>P prac + P na życie + P Plus kont</v>
          </cell>
          <cell r="B4591" t="str">
            <v>XK12</v>
          </cell>
          <cell r="C4591" t="str">
            <v>N</v>
          </cell>
          <cell r="D4591">
            <v>314778</v>
          </cell>
          <cell r="E4591" t="str">
            <v>SKL_PRZYPIS_WYK</v>
          </cell>
          <cell r="F4591" t="str">
            <v>PLAN</v>
          </cell>
          <cell r="G4591" t="str">
            <v>03</v>
          </cell>
          <cell r="H4591" t="str">
            <v>PSA</v>
          </cell>
          <cell r="I4591" t="str">
            <v>RAZEM</v>
          </cell>
        </row>
        <row r="4592">
          <cell r="A4592" t="str">
            <v>P prac + P na życie + P Plus kont</v>
          </cell>
          <cell r="B4592" t="str">
            <v>XK12</v>
          </cell>
          <cell r="C4592" t="str">
            <v>P</v>
          </cell>
          <cell r="D4592">
            <v>281508079.9572036</v>
          </cell>
          <cell r="E4592" t="str">
            <v>SKL_PRZYPIS_WYK</v>
          </cell>
          <cell r="F4592" t="str">
            <v>PLAN</v>
          </cell>
          <cell r="G4592" t="str">
            <v>03</v>
          </cell>
          <cell r="H4592" t="str">
            <v>POU</v>
          </cell>
          <cell r="I4592" t="str">
            <v>RAZEM</v>
          </cell>
        </row>
        <row r="4593">
          <cell r="A4593" t="str">
            <v>P prac + P na życie + P Plus kont</v>
          </cell>
          <cell r="B4593" t="str">
            <v>XK12</v>
          </cell>
          <cell r="C4593" t="str">
            <v>N</v>
          </cell>
          <cell r="D4593">
            <v>14920920.943941215</v>
          </cell>
          <cell r="E4593" t="str">
            <v>SKL_PRZYPIS_WYK</v>
          </cell>
          <cell r="F4593" t="str">
            <v>PLAN</v>
          </cell>
          <cell r="G4593" t="str">
            <v>04</v>
          </cell>
          <cell r="H4593" t="str">
            <v>PKK</v>
          </cell>
          <cell r="I4593" t="str">
            <v>RAZEM</v>
          </cell>
        </row>
        <row r="4594">
          <cell r="A4594" t="str">
            <v>P prac + P na życie + P Plus kont</v>
          </cell>
          <cell r="B4594" t="str">
            <v>XK12</v>
          </cell>
          <cell r="C4594" t="str">
            <v>N</v>
          </cell>
          <cell r="D4594">
            <v>508994</v>
          </cell>
          <cell r="E4594" t="str">
            <v>SKL_PRZYPIS_WYK</v>
          </cell>
          <cell r="F4594" t="str">
            <v>PLAN</v>
          </cell>
          <cell r="G4594" t="str">
            <v>04</v>
          </cell>
          <cell r="H4594" t="str">
            <v>PSA</v>
          </cell>
          <cell r="I4594" t="str">
            <v>RAZEM</v>
          </cell>
        </row>
        <row r="4595">
          <cell r="A4595" t="str">
            <v>P prac + P na życie + P Plus kont</v>
          </cell>
          <cell r="B4595" t="str">
            <v>XK12</v>
          </cell>
          <cell r="C4595" t="str">
            <v>P</v>
          </cell>
          <cell r="D4595">
            <v>404929600.7670809</v>
          </cell>
          <cell r="E4595" t="str">
            <v>SKL_PRZYPIS_WYK</v>
          </cell>
          <cell r="F4595" t="str">
            <v>PLAN</v>
          </cell>
          <cell r="G4595" t="str">
            <v>04</v>
          </cell>
          <cell r="H4595" t="str">
            <v>POU</v>
          </cell>
          <cell r="I4595" t="str">
            <v>RAZEM</v>
          </cell>
        </row>
        <row r="4596">
          <cell r="A4596" t="str">
            <v>P prac + P na życie + P Plus kont</v>
          </cell>
          <cell r="B4596" t="str">
            <v>XK12</v>
          </cell>
          <cell r="C4596" t="str">
            <v>N</v>
          </cell>
          <cell r="D4596">
            <v>19933485.37561409</v>
          </cell>
          <cell r="E4596" t="str">
            <v>SKL_PRZYPIS_WYK</v>
          </cell>
          <cell r="F4596" t="str">
            <v>PLAN</v>
          </cell>
          <cell r="G4596" t="str">
            <v>05</v>
          </cell>
          <cell r="H4596" t="str">
            <v>PKK</v>
          </cell>
          <cell r="I4596" t="str">
            <v>RAZEM</v>
          </cell>
        </row>
        <row r="4597">
          <cell r="A4597" t="str">
            <v>P prac + P na życie + P Plus kont</v>
          </cell>
          <cell r="B4597" t="str">
            <v>XK12</v>
          </cell>
          <cell r="C4597" t="str">
            <v>N</v>
          </cell>
          <cell r="D4597">
            <v>742873</v>
          </cell>
          <cell r="E4597" t="str">
            <v>SKL_PRZYPIS_WYK</v>
          </cell>
          <cell r="F4597" t="str">
            <v>PLAN</v>
          </cell>
          <cell r="G4597" t="str">
            <v>05</v>
          </cell>
          <cell r="H4597" t="str">
            <v>PSA</v>
          </cell>
          <cell r="I4597" t="str">
            <v>RAZEM</v>
          </cell>
        </row>
        <row r="4598">
          <cell r="A4598" t="str">
            <v>P prac + P na życie + P Plus kont</v>
          </cell>
          <cell r="B4598" t="str">
            <v>XK12</v>
          </cell>
          <cell r="C4598" t="str">
            <v>P</v>
          </cell>
          <cell r="D4598">
            <v>483676341.3407004</v>
          </cell>
          <cell r="E4598" t="str">
            <v>SKL_PRZYPIS_WYK</v>
          </cell>
          <cell r="F4598" t="str">
            <v>PLAN</v>
          </cell>
          <cell r="G4598" t="str">
            <v>05</v>
          </cell>
          <cell r="H4598" t="str">
            <v>POU</v>
          </cell>
          <cell r="I4598" t="str">
            <v>RAZEM</v>
          </cell>
        </row>
        <row r="4599">
          <cell r="A4599" t="str">
            <v>P prac + P na życie + P Plus kont</v>
          </cell>
          <cell r="B4599" t="str">
            <v>XK12</v>
          </cell>
          <cell r="C4599" t="str">
            <v>N</v>
          </cell>
          <cell r="D4599">
            <v>25013385.130184576</v>
          </cell>
          <cell r="E4599" t="str">
            <v>SKL_PRZYPIS_WYK</v>
          </cell>
          <cell r="F4599" t="str">
            <v>PLAN</v>
          </cell>
          <cell r="G4599" t="str">
            <v>06</v>
          </cell>
          <cell r="H4599" t="str">
            <v>PKK</v>
          </cell>
          <cell r="I4599" t="str">
            <v>RAZEM</v>
          </cell>
        </row>
        <row r="4600">
          <cell r="A4600" t="str">
            <v>P prac + P na życie + P Plus kont</v>
          </cell>
          <cell r="B4600" t="str">
            <v>XK12</v>
          </cell>
          <cell r="C4600" t="str">
            <v>N</v>
          </cell>
          <cell r="D4600">
            <v>1003713.85</v>
          </cell>
          <cell r="E4600" t="str">
            <v>SKL_PRZYPIS_WYK</v>
          </cell>
          <cell r="F4600" t="str">
            <v>PLAN</v>
          </cell>
          <cell r="G4600" t="str">
            <v>06</v>
          </cell>
          <cell r="H4600" t="str">
            <v>PSA</v>
          </cell>
          <cell r="I4600" t="str">
            <v>RAZEM</v>
          </cell>
        </row>
        <row r="4601">
          <cell r="A4601" t="str">
            <v>P prac + P na życie + P Plus kont</v>
          </cell>
          <cell r="B4601" t="str">
            <v>XK12</v>
          </cell>
          <cell r="C4601" t="str">
            <v>P</v>
          </cell>
          <cell r="D4601">
            <v>557873183.2107906</v>
          </cell>
          <cell r="E4601" t="str">
            <v>SKL_PRZYPIS_WYK</v>
          </cell>
          <cell r="F4601" t="str">
            <v>PLAN</v>
          </cell>
          <cell r="G4601" t="str">
            <v>06</v>
          </cell>
          <cell r="H4601" t="str">
            <v>POU</v>
          </cell>
          <cell r="I4601" t="str">
            <v>RAZEM</v>
          </cell>
        </row>
        <row r="4602">
          <cell r="A4602" t="str">
            <v>P prac + P na życie + P Plus kont</v>
          </cell>
          <cell r="B4602" t="str">
            <v>XK12</v>
          </cell>
          <cell r="C4602" t="str">
            <v>N</v>
          </cell>
          <cell r="D4602">
            <v>31959195.169485357</v>
          </cell>
          <cell r="E4602" t="str">
            <v>SKL_PRZYPIS_WYK</v>
          </cell>
          <cell r="F4602" t="str">
            <v>PLAN</v>
          </cell>
          <cell r="G4602" t="str">
            <v>07</v>
          </cell>
          <cell r="H4602" t="str">
            <v>PKK</v>
          </cell>
          <cell r="I4602" t="str">
            <v>RAZEM</v>
          </cell>
        </row>
        <row r="4603">
          <cell r="A4603" t="str">
            <v>P prac + P na życie + P Plus kont</v>
          </cell>
          <cell r="B4603" t="str">
            <v>XK12</v>
          </cell>
          <cell r="C4603" t="str">
            <v>N</v>
          </cell>
          <cell r="D4603">
            <v>1322438.85</v>
          </cell>
          <cell r="E4603" t="str">
            <v>SKL_PRZYPIS_WYK</v>
          </cell>
          <cell r="F4603" t="str">
            <v>PLAN</v>
          </cell>
          <cell r="G4603" t="str">
            <v>07</v>
          </cell>
          <cell r="H4603" t="str">
            <v>PSA</v>
          </cell>
          <cell r="I4603" t="str">
            <v>RAZEM</v>
          </cell>
        </row>
        <row r="4604">
          <cell r="A4604" t="str">
            <v>P prac + P na życie + P Plus kont</v>
          </cell>
          <cell r="B4604" t="str">
            <v>XK12</v>
          </cell>
          <cell r="C4604" t="str">
            <v>P</v>
          </cell>
          <cell r="D4604">
            <v>681242199.0852592</v>
          </cell>
          <cell r="E4604" t="str">
            <v>SKL_PRZYPIS_WYK</v>
          </cell>
          <cell r="F4604" t="str">
            <v>PLAN</v>
          </cell>
          <cell r="G4604" t="str">
            <v>07</v>
          </cell>
          <cell r="H4604" t="str">
            <v>POU</v>
          </cell>
          <cell r="I4604" t="str">
            <v>RAZEM</v>
          </cell>
        </row>
        <row r="4605">
          <cell r="A4605" t="str">
            <v>P prac + P na życie + P Plus kont</v>
          </cell>
          <cell r="B4605" t="str">
            <v>XK12</v>
          </cell>
          <cell r="C4605" t="str">
            <v>N</v>
          </cell>
          <cell r="D4605">
            <v>38497991.98128611</v>
          </cell>
          <cell r="E4605" t="str">
            <v>SKL_PRZYPIS_WYK</v>
          </cell>
          <cell r="F4605" t="str">
            <v>PLAN</v>
          </cell>
          <cell r="G4605" t="str">
            <v>08</v>
          </cell>
          <cell r="H4605" t="str">
            <v>PKK</v>
          </cell>
          <cell r="I4605" t="str">
            <v>RAZEM</v>
          </cell>
        </row>
        <row r="4606">
          <cell r="A4606" t="str">
            <v>P prac + P na życie + P Plus kont</v>
          </cell>
          <cell r="B4606" t="str">
            <v>XK12</v>
          </cell>
          <cell r="C4606" t="str">
            <v>N</v>
          </cell>
          <cell r="D4606">
            <v>1680630.85</v>
          </cell>
          <cell r="E4606" t="str">
            <v>SKL_PRZYPIS_WYK</v>
          </cell>
          <cell r="F4606" t="str">
            <v>PLAN</v>
          </cell>
          <cell r="G4606" t="str">
            <v>08</v>
          </cell>
          <cell r="H4606" t="str">
            <v>PSA</v>
          </cell>
          <cell r="I4606" t="str">
            <v>RAZEM</v>
          </cell>
        </row>
        <row r="4607">
          <cell r="A4607" t="str">
            <v>P prac + P na życie + P Plus kont</v>
          </cell>
          <cell r="B4607" t="str">
            <v>XK12</v>
          </cell>
          <cell r="C4607" t="str">
            <v>P</v>
          </cell>
          <cell r="D4607">
            <v>759585369.2668482</v>
          </cell>
          <cell r="E4607" t="str">
            <v>SKL_PRZYPIS_WYK</v>
          </cell>
          <cell r="F4607" t="str">
            <v>PLAN</v>
          </cell>
          <cell r="G4607" t="str">
            <v>08</v>
          </cell>
          <cell r="H4607" t="str">
            <v>POU</v>
          </cell>
          <cell r="I4607" t="str">
            <v>RAZEM</v>
          </cell>
        </row>
        <row r="4608">
          <cell r="A4608" t="str">
            <v>P prac + P na życie + P Plus kont</v>
          </cell>
          <cell r="B4608" t="str">
            <v>XK12</v>
          </cell>
          <cell r="C4608" t="str">
            <v>N</v>
          </cell>
          <cell r="D4608">
            <v>45265084.7001423</v>
          </cell>
          <cell r="E4608" t="str">
            <v>SKL_PRZYPIS_WYK</v>
          </cell>
          <cell r="F4608" t="str">
            <v>PLAN</v>
          </cell>
          <cell r="G4608" t="str">
            <v>09</v>
          </cell>
          <cell r="H4608" t="str">
            <v>PKK</v>
          </cell>
          <cell r="I4608" t="str">
            <v>RAZEM</v>
          </cell>
        </row>
        <row r="4609">
          <cell r="A4609" t="str">
            <v>P prac + P na życie + P Plus kont</v>
          </cell>
          <cell r="B4609" t="str">
            <v>XK12</v>
          </cell>
          <cell r="C4609" t="str">
            <v>N</v>
          </cell>
          <cell r="D4609">
            <v>2072363.85</v>
          </cell>
          <cell r="E4609" t="str">
            <v>SKL_PRZYPIS_WYK</v>
          </cell>
          <cell r="F4609" t="str">
            <v>PLAN</v>
          </cell>
          <cell r="G4609" t="str">
            <v>09</v>
          </cell>
          <cell r="H4609" t="str">
            <v>PSA</v>
          </cell>
          <cell r="I4609" t="str">
            <v>RAZEM</v>
          </cell>
        </row>
        <row r="4610">
          <cell r="A4610" t="str">
            <v>P prac + P na życie + P Plus kont</v>
          </cell>
          <cell r="B4610" t="str">
            <v>XK12</v>
          </cell>
          <cell r="C4610" t="str">
            <v>P</v>
          </cell>
          <cell r="D4610">
            <v>833803466.7978258</v>
          </cell>
          <cell r="E4610" t="str">
            <v>SKL_PRZYPIS_WYK</v>
          </cell>
          <cell r="F4610" t="str">
            <v>PLAN</v>
          </cell>
          <cell r="G4610" t="str">
            <v>09</v>
          </cell>
          <cell r="H4610" t="str">
            <v>POU</v>
          </cell>
          <cell r="I4610" t="str">
            <v>RAZEM</v>
          </cell>
        </row>
        <row r="4611">
          <cell r="A4611" t="str">
            <v>P prac + P na życie + P Plus kont</v>
          </cell>
          <cell r="B4611" t="str">
            <v>XK12</v>
          </cell>
          <cell r="C4611" t="str">
            <v>N</v>
          </cell>
          <cell r="D4611">
            <v>52808413.88606938</v>
          </cell>
          <cell r="E4611" t="str">
            <v>SKL_PRZYPIS_WYK</v>
          </cell>
          <cell r="F4611" t="str">
            <v>PLAN</v>
          </cell>
          <cell r="G4611" t="str">
            <v>10</v>
          </cell>
          <cell r="H4611" t="str">
            <v>PKK</v>
          </cell>
          <cell r="I4611" t="str">
            <v>RAZEM</v>
          </cell>
        </row>
        <row r="4612">
          <cell r="A4612" t="str">
            <v>P prac + P na życie + P Plus kont</v>
          </cell>
          <cell r="B4612" t="str">
            <v>XK12</v>
          </cell>
          <cell r="C4612" t="str">
            <v>N</v>
          </cell>
          <cell r="D4612">
            <v>2498343.85</v>
          </cell>
          <cell r="E4612" t="str">
            <v>SKL_PRZYPIS_WYK</v>
          </cell>
          <cell r="F4612" t="str">
            <v>PLAN</v>
          </cell>
          <cell r="G4612" t="str">
            <v>10</v>
          </cell>
          <cell r="H4612" t="str">
            <v>PSA</v>
          </cell>
          <cell r="I4612" t="str">
            <v>RAZEM</v>
          </cell>
        </row>
        <row r="4613">
          <cell r="A4613" t="str">
            <v>P prac + P na życie + P Plus kont</v>
          </cell>
          <cell r="B4613" t="str">
            <v>XK12</v>
          </cell>
          <cell r="C4613" t="str">
            <v>P</v>
          </cell>
          <cell r="D4613">
            <v>956293095.0343087</v>
          </cell>
          <cell r="E4613" t="str">
            <v>SKL_PRZYPIS_WYK</v>
          </cell>
          <cell r="F4613" t="str">
            <v>PLAN</v>
          </cell>
          <cell r="G4613" t="str">
            <v>10</v>
          </cell>
          <cell r="H4613" t="str">
            <v>POU</v>
          </cell>
          <cell r="I4613" t="str">
            <v>RAZEM</v>
          </cell>
        </row>
        <row r="4614">
          <cell r="A4614" t="str">
            <v>P prac + P na życie + P Plus kont</v>
          </cell>
          <cell r="B4614" t="str">
            <v>XK12</v>
          </cell>
          <cell r="C4614" t="str">
            <v>N</v>
          </cell>
          <cell r="D4614">
            <v>60943165.08931817</v>
          </cell>
          <cell r="E4614" t="str">
            <v>SKL_PRZYPIS_WYK</v>
          </cell>
          <cell r="F4614" t="str">
            <v>PLAN</v>
          </cell>
          <cell r="G4614" t="str">
            <v>11</v>
          </cell>
          <cell r="H4614" t="str">
            <v>PKK</v>
          </cell>
          <cell r="I4614" t="str">
            <v>RAZEM</v>
          </cell>
        </row>
        <row r="4615">
          <cell r="A4615" t="str">
            <v>P prac + P na życie + P Plus kont</v>
          </cell>
          <cell r="B4615" t="str">
            <v>XK12</v>
          </cell>
          <cell r="C4615" t="str">
            <v>N</v>
          </cell>
          <cell r="D4615">
            <v>2959142.85</v>
          </cell>
          <cell r="E4615" t="str">
            <v>SKL_PRZYPIS_WYK</v>
          </cell>
          <cell r="F4615" t="str">
            <v>PLAN</v>
          </cell>
          <cell r="G4615" t="str">
            <v>11</v>
          </cell>
          <cell r="H4615" t="str">
            <v>PSA</v>
          </cell>
          <cell r="I4615" t="str">
            <v>RAZEM</v>
          </cell>
        </row>
        <row r="4616">
          <cell r="A4616" t="str">
            <v>P prac + P na życie + P Plus kont</v>
          </cell>
          <cell r="B4616" t="str">
            <v>XK12</v>
          </cell>
          <cell r="C4616" t="str">
            <v>P</v>
          </cell>
          <cell r="D4616">
            <v>1035123701.7693019</v>
          </cell>
          <cell r="E4616" t="str">
            <v>SKL_PRZYPIS_WYK</v>
          </cell>
          <cell r="F4616" t="str">
            <v>PLAN</v>
          </cell>
          <cell r="G4616" t="str">
            <v>11</v>
          </cell>
          <cell r="H4616" t="str">
            <v>POU</v>
          </cell>
          <cell r="I4616" t="str">
            <v>RAZEM</v>
          </cell>
        </row>
        <row r="4617">
          <cell r="A4617" t="str">
            <v>P prac + P na życie + P Plus kont</v>
          </cell>
          <cell r="B4617" t="str">
            <v>XK12</v>
          </cell>
          <cell r="C4617" t="str">
            <v>N</v>
          </cell>
          <cell r="D4617">
            <v>69111839.00924864</v>
          </cell>
          <cell r="E4617" t="str">
            <v>SKL_PRZYPIS_WYK</v>
          </cell>
          <cell r="F4617" t="str">
            <v>PLAN</v>
          </cell>
          <cell r="G4617" t="str">
            <v>12</v>
          </cell>
          <cell r="H4617" t="str">
            <v>PKK</v>
          </cell>
          <cell r="I4617" t="str">
            <v>RAZEM</v>
          </cell>
        </row>
        <row r="4618">
          <cell r="A4618" t="str">
            <v>P prac + P na życie + P Plus kont</v>
          </cell>
          <cell r="B4618" t="str">
            <v>XK12</v>
          </cell>
          <cell r="C4618" t="str">
            <v>N</v>
          </cell>
          <cell r="D4618">
            <v>3452344.85</v>
          </cell>
          <cell r="E4618" t="str">
            <v>SKL_PRZYPIS_WYK</v>
          </cell>
          <cell r="F4618" t="str">
            <v>PLAN</v>
          </cell>
          <cell r="G4618" t="str">
            <v>12</v>
          </cell>
          <cell r="H4618" t="str">
            <v>PSA</v>
          </cell>
          <cell r="I4618" t="str">
            <v>RAZEM</v>
          </cell>
        </row>
        <row r="4619">
          <cell r="A4619" t="str">
            <v>P prac + P na życie + P Plus kont</v>
          </cell>
          <cell r="B4619" t="str">
            <v>XK12</v>
          </cell>
          <cell r="C4619" t="str">
            <v>P</v>
          </cell>
          <cell r="D4619">
            <v>1112513060.8009171</v>
          </cell>
          <cell r="E4619" t="str">
            <v>SKL_PRZYPIS_WYK</v>
          </cell>
          <cell r="F4619" t="str">
            <v>PLAN</v>
          </cell>
          <cell r="G4619" t="str">
            <v>12</v>
          </cell>
          <cell r="H4619" t="str">
            <v>POU</v>
          </cell>
          <cell r="I4619" t="str">
            <v>RAZEM</v>
          </cell>
        </row>
        <row r="4620">
          <cell r="A4620" t="str">
            <v>P prac + P na życie + P Plus kont</v>
          </cell>
          <cell r="B4620" t="str">
            <v>XK12</v>
          </cell>
          <cell r="C4620" t="str">
            <v>N</v>
          </cell>
          <cell r="D4620">
            <v>46119152.7698356</v>
          </cell>
          <cell r="E4620" t="str">
            <v>SKL_PRZYPIS_WYK</v>
          </cell>
          <cell r="F4620" t="str">
            <v>PROGNOZA</v>
          </cell>
          <cell r="G4620" t="str">
            <v>10</v>
          </cell>
          <cell r="H4620" t="str">
            <v>PKK</v>
          </cell>
          <cell r="I4620" t="str">
            <v>RAZEM</v>
          </cell>
        </row>
        <row r="4621">
          <cell r="A4621" t="str">
            <v>P prac + P na życie + P Plus kont</v>
          </cell>
          <cell r="B4621" t="str">
            <v>XK12</v>
          </cell>
          <cell r="C4621" t="str">
            <v>N</v>
          </cell>
          <cell r="D4621">
            <v>149564.6</v>
          </cell>
          <cell r="E4621" t="str">
            <v>SKL_PRZYPIS_WYK</v>
          </cell>
          <cell r="F4621" t="str">
            <v>PROGNOZA</v>
          </cell>
          <cell r="G4621" t="str">
            <v>10</v>
          </cell>
          <cell r="H4621" t="str">
            <v>PSA</v>
          </cell>
          <cell r="I4621" t="str">
            <v>RAZEM</v>
          </cell>
        </row>
        <row r="4622">
          <cell r="A4622" t="str">
            <v>P prac + P na życie + P Plus kont</v>
          </cell>
          <cell r="B4622" t="str">
            <v>XK12</v>
          </cell>
          <cell r="C4622" t="str">
            <v>P</v>
          </cell>
          <cell r="D4622">
            <v>920975492.6744168</v>
          </cell>
          <cell r="E4622" t="str">
            <v>SKL_PRZYPIS_WYK</v>
          </cell>
          <cell r="F4622" t="str">
            <v>PROGNOZA</v>
          </cell>
          <cell r="G4622" t="str">
            <v>10</v>
          </cell>
          <cell r="H4622" t="str">
            <v>POU</v>
          </cell>
          <cell r="I4622" t="str">
            <v>RAZEM</v>
          </cell>
        </row>
        <row r="4623">
          <cell r="A4623" t="str">
            <v>P prac + P na życie + P Plus kont</v>
          </cell>
          <cell r="B4623" t="str">
            <v>XK12</v>
          </cell>
          <cell r="C4623" t="str">
            <v>N</v>
          </cell>
          <cell r="D4623">
            <v>54316147.062025666</v>
          </cell>
          <cell r="E4623" t="str">
            <v>SKL_PRZYPIS_WYK</v>
          </cell>
          <cell r="F4623" t="str">
            <v>PROGNOZA</v>
          </cell>
          <cell r="G4623" t="str">
            <v>11</v>
          </cell>
          <cell r="H4623" t="str">
            <v>PKK</v>
          </cell>
          <cell r="I4623" t="str">
            <v>RAZEM</v>
          </cell>
        </row>
        <row r="4624">
          <cell r="A4624" t="str">
            <v>P prac + P na życie + P Plus kont</v>
          </cell>
          <cell r="B4624" t="str">
            <v>XK12</v>
          </cell>
          <cell r="C4624" t="str">
            <v>N</v>
          </cell>
          <cell r="D4624">
            <v>320640.1</v>
          </cell>
          <cell r="E4624" t="str">
            <v>SKL_PRZYPIS_WYK</v>
          </cell>
          <cell r="F4624" t="str">
            <v>PROGNOZA</v>
          </cell>
          <cell r="G4624" t="str">
            <v>11</v>
          </cell>
          <cell r="H4624" t="str">
            <v>PSA</v>
          </cell>
          <cell r="I4624" t="str">
            <v>RAZEM</v>
          </cell>
        </row>
        <row r="4625">
          <cell r="A4625" t="str">
            <v>P prac + P na życie + P Plus kont</v>
          </cell>
          <cell r="B4625" t="str">
            <v>XK12</v>
          </cell>
          <cell r="C4625" t="str">
            <v>P</v>
          </cell>
          <cell r="D4625">
            <v>996084205.1896664</v>
          </cell>
          <cell r="E4625" t="str">
            <v>SKL_PRZYPIS_WYK</v>
          </cell>
          <cell r="F4625" t="str">
            <v>PROGNOZA</v>
          </cell>
          <cell r="G4625" t="str">
            <v>11</v>
          </cell>
          <cell r="H4625" t="str">
            <v>POU</v>
          </cell>
          <cell r="I4625" t="str">
            <v>RAZEM</v>
          </cell>
        </row>
        <row r="4626">
          <cell r="A4626" t="str">
            <v>P prac + P na życie + P Plus kont</v>
          </cell>
          <cell r="B4626" t="str">
            <v>XK12</v>
          </cell>
          <cell r="C4626" t="str">
            <v>N</v>
          </cell>
          <cell r="D4626">
            <v>63268096.671457894</v>
          </cell>
          <cell r="E4626" t="str">
            <v>SKL_PRZYPIS_WYK</v>
          </cell>
          <cell r="F4626" t="str">
            <v>PROGNOZA</v>
          </cell>
          <cell r="G4626" t="str">
            <v>12</v>
          </cell>
          <cell r="H4626" t="str">
            <v>PKK</v>
          </cell>
          <cell r="I4626" t="str">
            <v>RAZEM</v>
          </cell>
        </row>
        <row r="4627">
          <cell r="A4627" t="str">
            <v>P prac + P na życie + P Plus kont</v>
          </cell>
          <cell r="B4627" t="str">
            <v>XK12</v>
          </cell>
          <cell r="C4627" t="str">
            <v>N</v>
          </cell>
          <cell r="D4627">
            <v>506813.1</v>
          </cell>
          <cell r="E4627" t="str">
            <v>SKL_PRZYPIS_WYK</v>
          </cell>
          <cell r="F4627" t="str">
            <v>PROGNOZA</v>
          </cell>
          <cell r="G4627" t="str">
            <v>12</v>
          </cell>
          <cell r="H4627" t="str">
            <v>PSA</v>
          </cell>
          <cell r="I4627" t="str">
            <v>RAZEM</v>
          </cell>
        </row>
        <row r="4628">
          <cell r="A4628" t="str">
            <v>P prac + P na życie + P Plus kont</v>
          </cell>
          <cell r="B4628" t="str">
            <v>XK12</v>
          </cell>
          <cell r="C4628" t="str">
            <v>P</v>
          </cell>
          <cell r="D4628">
            <v>1067498967.9354368</v>
          </cell>
          <cell r="E4628" t="str">
            <v>SKL_PRZYPIS_WYK</v>
          </cell>
          <cell r="F4628" t="str">
            <v>PROGNOZA</v>
          </cell>
          <cell r="G4628" t="str">
            <v>12</v>
          </cell>
          <cell r="H4628" t="str">
            <v>POU</v>
          </cell>
          <cell r="I4628" t="str">
            <v>RAZEM</v>
          </cell>
        </row>
        <row r="4629">
          <cell r="A4629" t="str">
            <v>P prac + P na życie + P Plus kont</v>
          </cell>
          <cell r="B4629" t="str">
            <v>XK12</v>
          </cell>
          <cell r="C4629" t="str">
            <v>N</v>
          </cell>
          <cell r="D4629">
            <v>1520179.15</v>
          </cell>
          <cell r="E4629" t="str">
            <v>SKL_PRZYPIS_WYK</v>
          </cell>
          <cell r="F4629" t="str">
            <v>WYK_POP</v>
          </cell>
          <cell r="G4629" t="str">
            <v>01</v>
          </cell>
          <cell r="H4629" t="str">
            <v>PKK</v>
          </cell>
          <cell r="I4629" t="str">
            <v>RAZEM</v>
          </cell>
        </row>
        <row r="4630">
          <cell r="A4630" t="str">
            <v>P prac + P na życie + P Plus kont</v>
          </cell>
          <cell r="B4630" t="str">
            <v>XK12</v>
          </cell>
          <cell r="C4630" t="str">
            <v>P</v>
          </cell>
          <cell r="D4630">
            <v>106124234.48</v>
          </cell>
          <cell r="E4630" t="str">
            <v>SKL_PRZYPIS_WYK</v>
          </cell>
          <cell r="F4630" t="str">
            <v>WYK_POP</v>
          </cell>
          <cell r="G4630" t="str">
            <v>01</v>
          </cell>
          <cell r="H4630" t="str">
            <v>POU</v>
          </cell>
          <cell r="I4630" t="str">
            <v>RAZEM</v>
          </cell>
        </row>
        <row r="4631">
          <cell r="A4631" t="str">
            <v>P prac + P na życie + P Plus kont</v>
          </cell>
          <cell r="B4631" t="str">
            <v>XK12</v>
          </cell>
          <cell r="C4631" t="str">
            <v>N</v>
          </cell>
          <cell r="D4631">
            <v>3933055.19</v>
          </cell>
          <cell r="E4631" t="str">
            <v>SKL_PRZYPIS_WYK</v>
          </cell>
          <cell r="F4631" t="str">
            <v>WYK_POP</v>
          </cell>
          <cell r="G4631" t="str">
            <v>02</v>
          </cell>
          <cell r="H4631" t="str">
            <v>PKK</v>
          </cell>
          <cell r="I4631" t="str">
            <v>RAZEM</v>
          </cell>
        </row>
        <row r="4632">
          <cell r="A4632" t="str">
            <v>P prac + P na życie + P Plus kont</v>
          </cell>
          <cell r="B4632" t="str">
            <v>XK12</v>
          </cell>
          <cell r="C4632" t="str">
            <v>P</v>
          </cell>
          <cell r="D4632">
            <v>195947788.69999993</v>
          </cell>
          <cell r="E4632" t="str">
            <v>SKL_PRZYPIS_WYK</v>
          </cell>
          <cell r="F4632" t="str">
            <v>WYK_POP</v>
          </cell>
          <cell r="G4632" t="str">
            <v>02</v>
          </cell>
          <cell r="H4632" t="str">
            <v>POU</v>
          </cell>
          <cell r="I4632" t="str">
            <v>RAZEM</v>
          </cell>
        </row>
        <row r="4633">
          <cell r="A4633" t="str">
            <v>P prac + P na życie + P Plus kont</v>
          </cell>
          <cell r="B4633" t="str">
            <v>XK12</v>
          </cell>
          <cell r="C4633" t="str">
            <v>N</v>
          </cell>
          <cell r="D4633">
            <v>6440033.049999999</v>
          </cell>
          <cell r="E4633" t="str">
            <v>SKL_PRZYPIS_WYK</v>
          </cell>
          <cell r="F4633" t="str">
            <v>WYK_POP</v>
          </cell>
          <cell r="G4633" t="str">
            <v>03</v>
          </cell>
          <cell r="H4633" t="str">
            <v>PKK</v>
          </cell>
          <cell r="I4633" t="str">
            <v>RAZEM</v>
          </cell>
        </row>
        <row r="4634">
          <cell r="A4634" t="str">
            <v>P prac + P na życie + P Plus kont</v>
          </cell>
          <cell r="B4634" t="str">
            <v>XK12</v>
          </cell>
          <cell r="C4634" t="str">
            <v>P</v>
          </cell>
          <cell r="D4634">
            <v>271791677.70000005</v>
          </cell>
          <cell r="E4634" t="str">
            <v>SKL_PRZYPIS_WYK</v>
          </cell>
          <cell r="F4634" t="str">
            <v>WYK_POP</v>
          </cell>
          <cell r="G4634" t="str">
            <v>03</v>
          </cell>
          <cell r="H4634" t="str">
            <v>POU</v>
          </cell>
          <cell r="I4634" t="str">
            <v>RAZEM</v>
          </cell>
        </row>
        <row r="4635">
          <cell r="A4635" t="str">
            <v>P prac + P na życie + P Plus kont</v>
          </cell>
          <cell r="B4635" t="str">
            <v>XK12</v>
          </cell>
          <cell r="C4635" t="str">
            <v>N</v>
          </cell>
          <cell r="D4635">
            <v>10433543.469999999</v>
          </cell>
          <cell r="E4635" t="str">
            <v>SKL_PRZYPIS_WYK</v>
          </cell>
          <cell r="F4635" t="str">
            <v>WYK_POP</v>
          </cell>
          <cell r="G4635" t="str">
            <v>04</v>
          </cell>
          <cell r="H4635" t="str">
            <v>PKK</v>
          </cell>
          <cell r="I4635" t="str">
            <v>RAZEM</v>
          </cell>
        </row>
        <row r="4636">
          <cell r="A4636" t="str">
            <v>P prac + P na życie + P Plus kont</v>
          </cell>
          <cell r="B4636" t="str">
            <v>XK12</v>
          </cell>
          <cell r="C4636" t="str">
            <v>P</v>
          </cell>
          <cell r="D4636">
            <v>392847340.04</v>
          </cell>
          <cell r="E4636" t="str">
            <v>SKL_PRZYPIS_WYK</v>
          </cell>
          <cell r="F4636" t="str">
            <v>WYK_POP</v>
          </cell>
          <cell r="G4636" t="str">
            <v>04</v>
          </cell>
          <cell r="H4636" t="str">
            <v>POU</v>
          </cell>
          <cell r="I4636" t="str">
            <v>RAZEM</v>
          </cell>
        </row>
        <row r="4637">
          <cell r="A4637" t="str">
            <v>P prac + P na życie + P Plus kont</v>
          </cell>
          <cell r="B4637" t="str">
            <v>XK12</v>
          </cell>
          <cell r="C4637" t="str">
            <v>N</v>
          </cell>
          <cell r="D4637">
            <v>14980430.48</v>
          </cell>
          <cell r="E4637" t="str">
            <v>SKL_PRZYPIS_WYK</v>
          </cell>
          <cell r="F4637" t="str">
            <v>WYK_POP</v>
          </cell>
          <cell r="G4637" t="str">
            <v>05</v>
          </cell>
          <cell r="H4637" t="str">
            <v>PKK</v>
          </cell>
          <cell r="I4637" t="str">
            <v>RAZEM</v>
          </cell>
        </row>
        <row r="4638">
          <cell r="A4638" t="str">
            <v>P prac + P na życie + P Plus kont</v>
          </cell>
          <cell r="B4638" t="str">
            <v>XK12</v>
          </cell>
          <cell r="C4638" t="str">
            <v>P</v>
          </cell>
          <cell r="D4638">
            <v>468656098.18</v>
          </cell>
          <cell r="E4638" t="str">
            <v>SKL_PRZYPIS_WYK</v>
          </cell>
          <cell r="F4638" t="str">
            <v>WYK_POP</v>
          </cell>
          <cell r="G4638" t="str">
            <v>05</v>
          </cell>
          <cell r="H4638" t="str">
            <v>POU</v>
          </cell>
          <cell r="I4638" t="str">
            <v>RAZEM</v>
          </cell>
        </row>
        <row r="4639">
          <cell r="A4639" t="str">
            <v>P prac + P na życie + P Plus kont</v>
          </cell>
          <cell r="B4639" t="str">
            <v>XK12</v>
          </cell>
          <cell r="C4639" t="str">
            <v>N</v>
          </cell>
          <cell r="D4639">
            <v>19030132.400000002</v>
          </cell>
          <cell r="E4639" t="str">
            <v>SKL_PRZYPIS_WYK</v>
          </cell>
          <cell r="F4639" t="str">
            <v>WYK_POP</v>
          </cell>
          <cell r="G4639" t="str">
            <v>06</v>
          </cell>
          <cell r="H4639" t="str">
            <v>PKK</v>
          </cell>
          <cell r="I4639" t="str">
            <v>RAZEM</v>
          </cell>
        </row>
        <row r="4640">
          <cell r="A4640" t="str">
            <v>P prac + P na życie + P Plus kont</v>
          </cell>
          <cell r="B4640" t="str">
            <v>XK12</v>
          </cell>
          <cell r="C4640" t="str">
            <v>P</v>
          </cell>
          <cell r="D4640">
            <v>538660797.6800001</v>
          </cell>
          <cell r="E4640" t="str">
            <v>SKL_PRZYPIS_WYK</v>
          </cell>
          <cell r="F4640" t="str">
            <v>WYK_POP</v>
          </cell>
          <cell r="G4640" t="str">
            <v>06</v>
          </cell>
          <cell r="H4640" t="str">
            <v>POU</v>
          </cell>
          <cell r="I4640" t="str">
            <v>RAZEM</v>
          </cell>
        </row>
        <row r="4641">
          <cell r="A4641" t="str">
            <v>P prac + P na życie + P Plus kont</v>
          </cell>
          <cell r="B4641" t="str">
            <v>XK12</v>
          </cell>
          <cell r="C4641" t="str">
            <v>N</v>
          </cell>
          <cell r="D4641">
            <v>25055187.79</v>
          </cell>
          <cell r="E4641" t="str">
            <v>SKL_PRZYPIS_WYK</v>
          </cell>
          <cell r="F4641" t="str">
            <v>WYK_POP</v>
          </cell>
          <cell r="G4641" t="str">
            <v>07</v>
          </cell>
          <cell r="H4641" t="str">
            <v>PKK</v>
          </cell>
          <cell r="I4641" t="str">
            <v>RAZEM</v>
          </cell>
        </row>
        <row r="4642">
          <cell r="A4642" t="str">
            <v>P prac + P na życie + P Plus kont</v>
          </cell>
          <cell r="B4642" t="str">
            <v>XK12</v>
          </cell>
          <cell r="C4642" t="str">
            <v>P</v>
          </cell>
          <cell r="D4642">
            <v>658734696.33</v>
          </cell>
          <cell r="E4642" t="str">
            <v>SKL_PRZYPIS_WYK</v>
          </cell>
          <cell r="F4642" t="str">
            <v>WYK_POP</v>
          </cell>
          <cell r="G4642" t="str">
            <v>07</v>
          </cell>
          <cell r="H4642" t="str">
            <v>POU</v>
          </cell>
          <cell r="I4642" t="str">
            <v>RAZEM</v>
          </cell>
        </row>
        <row r="4643">
          <cell r="A4643" t="str">
            <v>P prac + P na życie + P Plus kont</v>
          </cell>
          <cell r="B4643" t="str">
            <v>XK12</v>
          </cell>
          <cell r="C4643" t="str">
            <v>N</v>
          </cell>
          <cell r="D4643">
            <v>31532010.120000005</v>
          </cell>
          <cell r="E4643" t="str">
            <v>SKL_PRZYPIS_WYK</v>
          </cell>
          <cell r="F4643" t="str">
            <v>WYK_POP</v>
          </cell>
          <cell r="G4643" t="str">
            <v>08</v>
          </cell>
          <cell r="H4643" t="str">
            <v>PKK</v>
          </cell>
          <cell r="I4643" t="str">
            <v>RAZEM</v>
          </cell>
        </row>
        <row r="4644">
          <cell r="A4644" t="str">
            <v>P prac + P na życie + P Plus kont</v>
          </cell>
          <cell r="B4644" t="str">
            <v>XK12</v>
          </cell>
          <cell r="C4644" t="str">
            <v>P</v>
          </cell>
          <cell r="D4644">
            <v>733838890.83</v>
          </cell>
          <cell r="E4644" t="str">
            <v>SKL_PRZYPIS_WYK</v>
          </cell>
          <cell r="F4644" t="str">
            <v>WYK_POP</v>
          </cell>
          <cell r="G4644" t="str">
            <v>08</v>
          </cell>
          <cell r="H4644" t="str">
            <v>POU</v>
          </cell>
          <cell r="I4644" t="str">
            <v>RAZEM</v>
          </cell>
        </row>
        <row r="4645">
          <cell r="A4645" t="str">
            <v>P prac + P na życie + P Plus kont</v>
          </cell>
          <cell r="B4645" t="str">
            <v>XK12</v>
          </cell>
          <cell r="C4645" t="str">
            <v>N</v>
          </cell>
          <cell r="D4645">
            <v>38390654.82999999</v>
          </cell>
          <cell r="E4645" t="str">
            <v>SKL_PRZYPIS_WYK</v>
          </cell>
          <cell r="F4645" t="str">
            <v>WYK_POP</v>
          </cell>
          <cell r="G4645" t="str">
            <v>09</v>
          </cell>
          <cell r="H4645" t="str">
            <v>PKK</v>
          </cell>
          <cell r="I4645" t="str">
            <v>RAZEM</v>
          </cell>
        </row>
        <row r="4646">
          <cell r="A4646" t="str">
            <v>P prac + P na życie + P Plus kont</v>
          </cell>
          <cell r="B4646" t="str">
            <v>XK12</v>
          </cell>
          <cell r="C4646" t="str">
            <v>P</v>
          </cell>
          <cell r="D4646">
            <v>803825015.9599999</v>
          </cell>
          <cell r="E4646" t="str">
            <v>SKL_PRZYPIS_WYK</v>
          </cell>
          <cell r="F4646" t="str">
            <v>WYK_POP</v>
          </cell>
          <cell r="G4646" t="str">
            <v>09</v>
          </cell>
          <cell r="H4646" t="str">
            <v>POU</v>
          </cell>
          <cell r="I4646" t="str">
            <v>RAZEM</v>
          </cell>
        </row>
        <row r="4647">
          <cell r="A4647" t="str">
            <v>P prac + P na życie + P Plus kont</v>
          </cell>
          <cell r="B4647" t="str">
            <v>XK12</v>
          </cell>
          <cell r="C4647" t="str">
            <v>N</v>
          </cell>
          <cell r="D4647">
            <v>6950298.081763644</v>
          </cell>
          <cell r="E4647" t="str">
            <v>SKL_ROCZNA_WYK</v>
          </cell>
          <cell r="F4647" t="str">
            <v>PLAN</v>
          </cell>
          <cell r="G4647" t="str">
            <v>01</v>
          </cell>
          <cell r="H4647" t="str">
            <v>PKK</v>
          </cell>
          <cell r="I4647" t="str">
            <v>RAZEM</v>
          </cell>
        </row>
        <row r="4648">
          <cell r="A4648" t="str">
            <v>P prac + P na życie + P Plus kont</v>
          </cell>
          <cell r="B4648" t="str">
            <v>XK12</v>
          </cell>
          <cell r="C4648" t="str">
            <v>N</v>
          </cell>
          <cell r="D4648">
            <v>567608.9092953079</v>
          </cell>
          <cell r="E4648" t="str">
            <v>SKL_ROCZNA_WYK</v>
          </cell>
          <cell r="F4648" t="str">
            <v>PLAN</v>
          </cell>
          <cell r="G4648" t="str">
            <v>01</v>
          </cell>
          <cell r="H4648" t="str">
            <v>PSA</v>
          </cell>
          <cell r="I4648" t="str">
            <v>RAZEM</v>
          </cell>
        </row>
        <row r="4649">
          <cell r="A4649" t="str">
            <v>P prac + P na życie + P Plus kont</v>
          </cell>
          <cell r="B4649" t="str">
            <v>XK12</v>
          </cell>
          <cell r="C4649" t="str">
            <v>P</v>
          </cell>
          <cell r="D4649">
            <v>1040882774.28</v>
          </cell>
          <cell r="E4649" t="str">
            <v>SKL_ROCZNA_WYK</v>
          </cell>
          <cell r="F4649" t="str">
            <v>PLAN</v>
          </cell>
          <cell r="G4649" t="str">
            <v>01</v>
          </cell>
          <cell r="H4649" t="str">
            <v>POU</v>
          </cell>
          <cell r="I4649" t="str">
            <v>RAZEM</v>
          </cell>
        </row>
        <row r="4650">
          <cell r="A4650" t="str">
            <v>P prac + P na życie + P Plus kont</v>
          </cell>
          <cell r="B4650" t="str">
            <v>XK12</v>
          </cell>
          <cell r="C4650" t="str">
            <v>N</v>
          </cell>
          <cell r="D4650">
            <v>14907738.918104934</v>
          </cell>
          <cell r="E4650" t="str">
            <v>SKL_ROCZNA_WYK</v>
          </cell>
          <cell r="F4650" t="str">
            <v>PLAN</v>
          </cell>
          <cell r="G4650" t="str">
            <v>02</v>
          </cell>
          <cell r="H4650" t="str">
            <v>PKK</v>
          </cell>
          <cell r="I4650" t="str">
            <v>RAZEM</v>
          </cell>
        </row>
        <row r="4651">
          <cell r="A4651" t="str">
            <v>P prac + P na życie + P Plus kont</v>
          </cell>
          <cell r="B4651" t="str">
            <v>XK12</v>
          </cell>
          <cell r="C4651" t="str">
            <v>N</v>
          </cell>
          <cell r="D4651">
            <v>935945.5747066597</v>
          </cell>
          <cell r="E4651" t="str">
            <v>SKL_ROCZNA_WYK</v>
          </cell>
          <cell r="F4651" t="str">
            <v>PLAN</v>
          </cell>
          <cell r="G4651" t="str">
            <v>02</v>
          </cell>
          <cell r="H4651" t="str">
            <v>PSA</v>
          </cell>
          <cell r="I4651" t="str">
            <v>RAZEM</v>
          </cell>
        </row>
        <row r="4652">
          <cell r="A4652" t="str">
            <v>P prac + P na życie + P Plus kont</v>
          </cell>
          <cell r="B4652" t="str">
            <v>XK12</v>
          </cell>
          <cell r="C4652" t="str">
            <v>P</v>
          </cell>
          <cell r="D4652">
            <v>1036775877.6</v>
          </cell>
          <cell r="E4652" t="str">
            <v>SKL_ROCZNA_WYK</v>
          </cell>
          <cell r="F4652" t="str">
            <v>PLAN</v>
          </cell>
          <cell r="G4652" t="str">
            <v>02</v>
          </cell>
          <cell r="H4652" t="str">
            <v>POU</v>
          </cell>
          <cell r="I4652" t="str">
            <v>RAZEM</v>
          </cell>
        </row>
        <row r="4653">
          <cell r="A4653" t="str">
            <v>P prac + P na życie + P Plus kont</v>
          </cell>
          <cell r="B4653" t="str">
            <v>XK12</v>
          </cell>
          <cell r="C4653" t="str">
            <v>N</v>
          </cell>
          <cell r="D4653">
            <v>23549110.42900777</v>
          </cell>
          <cell r="E4653" t="str">
            <v>SKL_ROCZNA_WYK</v>
          </cell>
          <cell r="F4653" t="str">
            <v>PLAN</v>
          </cell>
          <cell r="G4653" t="str">
            <v>03</v>
          </cell>
          <cell r="H4653" t="str">
            <v>PKK</v>
          </cell>
          <cell r="I4653" t="str">
            <v>RAZEM</v>
          </cell>
        </row>
        <row r="4654">
          <cell r="A4654" t="str">
            <v>P prac + P na życie + P Plus kont</v>
          </cell>
          <cell r="B4654" t="str">
            <v>XK12</v>
          </cell>
          <cell r="C4654" t="str">
            <v>N</v>
          </cell>
          <cell r="D4654">
            <v>1295423.7599121628</v>
          </cell>
          <cell r="E4654" t="str">
            <v>SKL_ROCZNA_WYK</v>
          </cell>
          <cell r="F4654" t="str">
            <v>PLAN</v>
          </cell>
          <cell r="G4654" t="str">
            <v>03</v>
          </cell>
          <cell r="H4654" t="str">
            <v>PSA</v>
          </cell>
          <cell r="I4654" t="str">
            <v>RAZEM</v>
          </cell>
        </row>
        <row r="4655">
          <cell r="A4655" t="str">
            <v>P prac + P na życie + P Plus kont</v>
          </cell>
          <cell r="B4655" t="str">
            <v>XK12</v>
          </cell>
          <cell r="C4655" t="str">
            <v>P</v>
          </cell>
          <cell r="D4655">
            <v>1033489974.88</v>
          </cell>
          <cell r="E4655" t="str">
            <v>SKL_ROCZNA_WYK</v>
          </cell>
          <cell r="F4655" t="str">
            <v>PLAN</v>
          </cell>
          <cell r="G4655" t="str">
            <v>03</v>
          </cell>
          <cell r="H4655" t="str">
            <v>POU</v>
          </cell>
          <cell r="I4655" t="str">
            <v>RAZEM</v>
          </cell>
        </row>
        <row r="4656">
          <cell r="A4656" t="str">
            <v>P prac + P na życie + P Plus kont</v>
          </cell>
          <cell r="B4656" t="str">
            <v>XK12</v>
          </cell>
          <cell r="C4656" t="str">
            <v>N</v>
          </cell>
          <cell r="D4656">
            <v>30865995.09490171</v>
          </cell>
          <cell r="E4656" t="str">
            <v>SKL_ROCZNA_WYK</v>
          </cell>
          <cell r="F4656" t="str">
            <v>PLAN</v>
          </cell>
          <cell r="G4656" t="str">
            <v>04</v>
          </cell>
          <cell r="H4656" t="str">
            <v>PKK</v>
          </cell>
          <cell r="I4656" t="str">
            <v>RAZEM</v>
          </cell>
        </row>
        <row r="4657">
          <cell r="A4657" t="str">
            <v>P prac + P na życie + P Plus kont</v>
          </cell>
          <cell r="B4657" t="str">
            <v>XK12</v>
          </cell>
          <cell r="C4657" t="str">
            <v>N</v>
          </cell>
          <cell r="D4657">
            <v>1625107.1988599985</v>
          </cell>
          <cell r="E4657" t="str">
            <v>SKL_ROCZNA_WYK</v>
          </cell>
          <cell r="F4657" t="str">
            <v>PLAN</v>
          </cell>
          <cell r="G4657" t="str">
            <v>04</v>
          </cell>
          <cell r="H4657" t="str">
            <v>PSA</v>
          </cell>
          <cell r="I4657" t="str">
            <v>RAZEM</v>
          </cell>
        </row>
        <row r="4658">
          <cell r="A4658" t="str">
            <v>P prac + P na życie + P Plus kont</v>
          </cell>
          <cell r="B4658" t="str">
            <v>XK12</v>
          </cell>
          <cell r="C4658" t="str">
            <v>P</v>
          </cell>
          <cell r="D4658">
            <v>1025471211.2800001</v>
          </cell>
          <cell r="E4658" t="str">
            <v>SKL_ROCZNA_WYK</v>
          </cell>
          <cell r="F4658" t="str">
            <v>PLAN</v>
          </cell>
          <cell r="G4658" t="str">
            <v>04</v>
          </cell>
          <cell r="H4658" t="str">
            <v>POU</v>
          </cell>
          <cell r="I4658" t="str">
            <v>RAZEM</v>
          </cell>
        </row>
        <row r="4659">
          <cell r="A4659" t="str">
            <v>P prac + P na życie + P Plus kont</v>
          </cell>
          <cell r="B4659" t="str">
            <v>XK12</v>
          </cell>
          <cell r="C4659" t="str">
            <v>N</v>
          </cell>
          <cell r="D4659">
            <v>38499129.54007685</v>
          </cell>
          <cell r="E4659" t="str">
            <v>SKL_ROCZNA_WYK</v>
          </cell>
          <cell r="F4659" t="str">
            <v>PLAN</v>
          </cell>
          <cell r="G4659" t="str">
            <v>05</v>
          </cell>
          <cell r="H4659" t="str">
            <v>PKK</v>
          </cell>
          <cell r="I4659" t="str">
            <v>RAZEM</v>
          </cell>
        </row>
        <row r="4660">
          <cell r="A4660" t="str">
            <v>P prac + P na życie + P Plus kont</v>
          </cell>
          <cell r="B4660" t="str">
            <v>XK12</v>
          </cell>
          <cell r="C4660" t="str">
            <v>N</v>
          </cell>
          <cell r="D4660">
            <v>1981130.4171212756</v>
          </cell>
          <cell r="E4660" t="str">
            <v>SKL_ROCZNA_WYK</v>
          </cell>
          <cell r="F4660" t="str">
            <v>PLAN</v>
          </cell>
          <cell r="G4660" t="str">
            <v>05</v>
          </cell>
          <cell r="H4660" t="str">
            <v>PSA</v>
          </cell>
          <cell r="I4660" t="str">
            <v>RAZEM</v>
          </cell>
        </row>
        <row r="4661">
          <cell r="A4661" t="str">
            <v>P prac + P na życie + P Plus kont</v>
          </cell>
          <cell r="B4661" t="str">
            <v>XK12</v>
          </cell>
          <cell r="C4661" t="str">
            <v>P</v>
          </cell>
          <cell r="D4661">
            <v>1021055565.44</v>
          </cell>
          <cell r="E4661" t="str">
            <v>SKL_ROCZNA_WYK</v>
          </cell>
          <cell r="F4661" t="str">
            <v>PLAN</v>
          </cell>
          <cell r="G4661" t="str">
            <v>05</v>
          </cell>
          <cell r="H4661" t="str">
            <v>POU</v>
          </cell>
          <cell r="I4661" t="str">
            <v>RAZEM</v>
          </cell>
        </row>
        <row r="4662">
          <cell r="A4662" t="str">
            <v>P prac + P na życie + P Plus kont</v>
          </cell>
          <cell r="B4662" t="str">
            <v>XK12</v>
          </cell>
          <cell r="C4662" t="str">
            <v>N</v>
          </cell>
          <cell r="D4662">
            <v>45767023.76189573</v>
          </cell>
          <cell r="E4662" t="str">
            <v>SKL_ROCZNA_WYK</v>
          </cell>
          <cell r="F4662" t="str">
            <v>PLAN</v>
          </cell>
          <cell r="G4662" t="str">
            <v>06</v>
          </cell>
          <cell r="H4662" t="str">
            <v>PKK</v>
          </cell>
          <cell r="I4662" t="str">
            <v>RAZEM</v>
          </cell>
        </row>
        <row r="4663">
          <cell r="A4663" t="str">
            <v>P prac + P na życie + P Plus kont</v>
          </cell>
          <cell r="B4663" t="str">
            <v>XK12</v>
          </cell>
          <cell r="C4663" t="str">
            <v>N</v>
          </cell>
          <cell r="D4663">
            <v>2309117.313916547</v>
          </cell>
          <cell r="E4663" t="str">
            <v>SKL_ROCZNA_WYK</v>
          </cell>
          <cell r="F4663" t="str">
            <v>PLAN</v>
          </cell>
          <cell r="G4663" t="str">
            <v>06</v>
          </cell>
          <cell r="H4663" t="str">
            <v>PSA</v>
          </cell>
          <cell r="I4663" t="str">
            <v>RAZEM</v>
          </cell>
        </row>
        <row r="4664">
          <cell r="A4664" t="str">
            <v>P prac + P na życie + P Plus kont</v>
          </cell>
          <cell r="B4664" t="str">
            <v>XK12</v>
          </cell>
          <cell r="C4664" t="str">
            <v>P</v>
          </cell>
          <cell r="D4664">
            <v>1024920306.84</v>
          </cell>
          <cell r="E4664" t="str">
            <v>SKL_ROCZNA_WYK</v>
          </cell>
          <cell r="F4664" t="str">
            <v>PLAN</v>
          </cell>
          <cell r="G4664" t="str">
            <v>06</v>
          </cell>
          <cell r="H4664" t="str">
            <v>POU</v>
          </cell>
          <cell r="I4664" t="str">
            <v>RAZEM</v>
          </cell>
        </row>
        <row r="4665">
          <cell r="A4665" t="str">
            <v>P prac + P na życie + P Plus kont</v>
          </cell>
          <cell r="B4665" t="str">
            <v>XK12</v>
          </cell>
          <cell r="C4665" t="str">
            <v>N</v>
          </cell>
          <cell r="D4665">
            <v>53882573.72944841</v>
          </cell>
          <cell r="E4665" t="str">
            <v>SKL_ROCZNA_WYK</v>
          </cell>
          <cell r="F4665" t="str">
            <v>PLAN</v>
          </cell>
          <cell r="G4665" t="str">
            <v>07</v>
          </cell>
          <cell r="H4665" t="str">
            <v>PKK</v>
          </cell>
          <cell r="I4665" t="str">
            <v>RAZEM</v>
          </cell>
        </row>
        <row r="4666">
          <cell r="A4666" t="str">
            <v>P prac + P na życie + P Plus kont</v>
          </cell>
          <cell r="B4666" t="str">
            <v>XK12</v>
          </cell>
          <cell r="C4666" t="str">
            <v>N</v>
          </cell>
          <cell r="D4666">
            <v>2667683.4033810142</v>
          </cell>
          <cell r="E4666" t="str">
            <v>SKL_ROCZNA_WYK</v>
          </cell>
          <cell r="F4666" t="str">
            <v>PLAN</v>
          </cell>
          <cell r="G4666" t="str">
            <v>07</v>
          </cell>
          <cell r="H4666" t="str">
            <v>PSA</v>
          </cell>
          <cell r="I4666" t="str">
            <v>RAZEM</v>
          </cell>
        </row>
        <row r="4667">
          <cell r="A4667" t="str">
            <v>P prac + P na życie + P Plus kont</v>
          </cell>
          <cell r="B4667" t="str">
            <v>XK12</v>
          </cell>
          <cell r="C4667" t="str">
            <v>P</v>
          </cell>
          <cell r="D4667">
            <v>1025984351.16</v>
          </cell>
          <cell r="E4667" t="str">
            <v>SKL_ROCZNA_WYK</v>
          </cell>
          <cell r="F4667" t="str">
            <v>PLAN</v>
          </cell>
          <cell r="G4667" t="str">
            <v>07</v>
          </cell>
          <cell r="H4667" t="str">
            <v>POU</v>
          </cell>
          <cell r="I4667" t="str">
            <v>RAZEM</v>
          </cell>
        </row>
        <row r="4668">
          <cell r="A4668" t="str">
            <v>P prac + P na życie + P Plus kont</v>
          </cell>
          <cell r="B4668" t="str">
            <v>XK12</v>
          </cell>
          <cell r="C4668" t="str">
            <v>N</v>
          </cell>
          <cell r="D4668">
            <v>61581606.62327936</v>
          </cell>
          <cell r="E4668" t="str">
            <v>SKL_ROCZNA_WYK</v>
          </cell>
          <cell r="F4668" t="str">
            <v>PLAN</v>
          </cell>
          <cell r="G4668" t="str">
            <v>08</v>
          </cell>
          <cell r="H4668" t="str">
            <v>PKK</v>
          </cell>
          <cell r="I4668" t="str">
            <v>RAZEM</v>
          </cell>
        </row>
        <row r="4669">
          <cell r="A4669" t="str">
            <v>P prac + P na życie + P Plus kont</v>
          </cell>
          <cell r="B4669" t="str">
            <v>XK12</v>
          </cell>
          <cell r="C4669" t="str">
            <v>N</v>
          </cell>
          <cell r="D4669">
            <v>2996333.3004253064</v>
          </cell>
          <cell r="E4669" t="str">
            <v>SKL_ROCZNA_WYK</v>
          </cell>
          <cell r="F4669" t="str">
            <v>PLAN</v>
          </cell>
          <cell r="G4669" t="str">
            <v>08</v>
          </cell>
          <cell r="H4669" t="str">
            <v>PSA</v>
          </cell>
          <cell r="I4669" t="str">
            <v>RAZEM</v>
          </cell>
        </row>
        <row r="4670">
          <cell r="A4670" t="str">
            <v>P prac + P na życie + P Plus kont</v>
          </cell>
          <cell r="B4670" t="str">
            <v>XK12</v>
          </cell>
          <cell r="C4670" t="str">
            <v>P</v>
          </cell>
          <cell r="D4670">
            <v>1021866797.16</v>
          </cell>
          <cell r="E4670" t="str">
            <v>SKL_ROCZNA_WYK</v>
          </cell>
          <cell r="F4670" t="str">
            <v>PLAN</v>
          </cell>
          <cell r="G4670" t="str">
            <v>08</v>
          </cell>
          <cell r="H4670" t="str">
            <v>POU</v>
          </cell>
          <cell r="I4670" t="str">
            <v>RAZEM</v>
          </cell>
        </row>
        <row r="4671">
          <cell r="A4671" t="str">
            <v>P prac + P na życie + P Plus kont</v>
          </cell>
          <cell r="B4671" t="str">
            <v>XK12</v>
          </cell>
          <cell r="C4671" t="str">
            <v>N</v>
          </cell>
          <cell r="D4671">
            <v>70680566.85255185</v>
          </cell>
          <cell r="E4671" t="str">
            <v>SKL_ROCZNA_WYK</v>
          </cell>
          <cell r="F4671" t="str">
            <v>PLAN</v>
          </cell>
          <cell r="G4671" t="str">
            <v>09</v>
          </cell>
          <cell r="H4671" t="str">
            <v>PKK</v>
          </cell>
          <cell r="I4671" t="str">
            <v>RAZEM</v>
          </cell>
        </row>
        <row r="4672">
          <cell r="A4672" t="str">
            <v>P prac + P na życie + P Plus kont</v>
          </cell>
          <cell r="B4672" t="str">
            <v>XK12</v>
          </cell>
          <cell r="C4672" t="str">
            <v>N</v>
          </cell>
          <cell r="D4672">
            <v>3361847.6823774623</v>
          </cell>
          <cell r="E4672" t="str">
            <v>SKL_ROCZNA_WYK</v>
          </cell>
          <cell r="F4672" t="str">
            <v>PLAN</v>
          </cell>
          <cell r="G4672" t="str">
            <v>09</v>
          </cell>
          <cell r="H4672" t="str">
            <v>PSA</v>
          </cell>
          <cell r="I4672" t="str">
            <v>RAZEM</v>
          </cell>
        </row>
        <row r="4673">
          <cell r="A4673" t="str">
            <v>P prac + P na życie + P Plus kont</v>
          </cell>
          <cell r="B4673" t="str">
            <v>XK12</v>
          </cell>
          <cell r="C4673" t="str">
            <v>P</v>
          </cell>
          <cell r="D4673">
            <v>1017409610.04</v>
          </cell>
          <cell r="E4673" t="str">
            <v>SKL_ROCZNA_WYK</v>
          </cell>
          <cell r="F4673" t="str">
            <v>PLAN</v>
          </cell>
          <cell r="G4673" t="str">
            <v>09</v>
          </cell>
          <cell r="H4673" t="str">
            <v>POU</v>
          </cell>
          <cell r="I4673" t="str">
            <v>RAZEM</v>
          </cell>
        </row>
        <row r="4674">
          <cell r="A4674" t="str">
            <v>P prac + P na życie + P Plus kont</v>
          </cell>
          <cell r="B4674" t="str">
            <v>XK12</v>
          </cell>
          <cell r="C4674" t="str">
            <v>N</v>
          </cell>
          <cell r="D4674">
            <v>78310838.53694351</v>
          </cell>
          <cell r="E4674" t="str">
            <v>SKL_ROCZNA_WYK</v>
          </cell>
          <cell r="F4674" t="str">
            <v>PLAN</v>
          </cell>
          <cell r="G4674" t="str">
            <v>10</v>
          </cell>
          <cell r="H4674" t="str">
            <v>PKK</v>
          </cell>
          <cell r="I4674" t="str">
            <v>RAZEM</v>
          </cell>
        </row>
        <row r="4675">
          <cell r="A4675" t="str">
            <v>P prac + P na życie + P Plus kont</v>
          </cell>
          <cell r="B4675" t="str">
            <v>XK12</v>
          </cell>
          <cell r="C4675" t="str">
            <v>N</v>
          </cell>
          <cell r="D4675">
            <v>3665184.1362579227</v>
          </cell>
          <cell r="E4675" t="str">
            <v>SKL_ROCZNA_WYK</v>
          </cell>
          <cell r="F4675" t="str">
            <v>PLAN</v>
          </cell>
          <cell r="G4675" t="str">
            <v>10</v>
          </cell>
          <cell r="H4675" t="str">
            <v>PSA</v>
          </cell>
          <cell r="I4675" t="str">
            <v>RAZEM</v>
          </cell>
        </row>
        <row r="4676">
          <cell r="A4676" t="str">
            <v>P prac + P na życie + P Plus kont</v>
          </cell>
          <cell r="B4676" t="str">
            <v>XK12</v>
          </cell>
          <cell r="C4676" t="str">
            <v>P</v>
          </cell>
          <cell r="D4676">
            <v>1012320313.1199999</v>
          </cell>
          <cell r="E4676" t="str">
            <v>SKL_ROCZNA_WYK</v>
          </cell>
          <cell r="F4676" t="str">
            <v>PLAN</v>
          </cell>
          <cell r="G4676" t="str">
            <v>10</v>
          </cell>
          <cell r="H4676" t="str">
            <v>POU</v>
          </cell>
          <cell r="I4676" t="str">
            <v>RAZEM</v>
          </cell>
        </row>
        <row r="4677">
          <cell r="A4677" t="str">
            <v>P prac + P na życie + P Plus kont</v>
          </cell>
          <cell r="B4677" t="str">
            <v>XK12</v>
          </cell>
          <cell r="C4677" t="str">
            <v>N</v>
          </cell>
          <cell r="D4677">
            <v>87777284.35834703</v>
          </cell>
          <cell r="E4677" t="str">
            <v>SKL_ROCZNA_WYK</v>
          </cell>
          <cell r="F4677" t="str">
            <v>PLAN</v>
          </cell>
          <cell r="G4677" t="str">
            <v>11</v>
          </cell>
          <cell r="H4677" t="str">
            <v>PKK</v>
          </cell>
          <cell r="I4677" t="str">
            <v>RAZEM</v>
          </cell>
        </row>
        <row r="4678">
          <cell r="A4678" t="str">
            <v>P prac + P na życie + P Plus kont</v>
          </cell>
          <cell r="B4678" t="str">
            <v>XK12</v>
          </cell>
          <cell r="C4678" t="str">
            <v>N</v>
          </cell>
          <cell r="D4678">
            <v>4017456.426015732</v>
          </cell>
          <cell r="E4678" t="str">
            <v>SKL_ROCZNA_WYK</v>
          </cell>
          <cell r="F4678" t="str">
            <v>PLAN</v>
          </cell>
          <cell r="G4678" t="str">
            <v>11</v>
          </cell>
          <cell r="H4678" t="str">
            <v>PSA</v>
          </cell>
          <cell r="I4678" t="str">
            <v>RAZEM</v>
          </cell>
        </row>
        <row r="4679">
          <cell r="A4679" t="str">
            <v>P prac + P na życie + P Plus kont</v>
          </cell>
          <cell r="B4679" t="str">
            <v>XK12</v>
          </cell>
          <cell r="C4679" t="str">
            <v>P</v>
          </cell>
          <cell r="D4679">
            <v>1008055819.1199999</v>
          </cell>
          <cell r="E4679" t="str">
            <v>SKL_ROCZNA_WYK</v>
          </cell>
          <cell r="F4679" t="str">
            <v>PLAN</v>
          </cell>
          <cell r="G4679" t="str">
            <v>11</v>
          </cell>
          <cell r="H4679" t="str">
            <v>POU</v>
          </cell>
          <cell r="I4679" t="str">
            <v>RAZEM</v>
          </cell>
        </row>
        <row r="4680">
          <cell r="A4680" t="str">
            <v>P prac + P na życie + P Plus kont</v>
          </cell>
          <cell r="B4680" t="str">
            <v>XK12</v>
          </cell>
          <cell r="C4680" t="str">
            <v>N</v>
          </cell>
          <cell r="D4680">
            <v>95090431.1894903</v>
          </cell>
          <cell r="E4680" t="str">
            <v>SKL_ROCZNA_WYK</v>
          </cell>
          <cell r="F4680" t="str">
            <v>PLAN</v>
          </cell>
          <cell r="G4680" t="str">
            <v>12</v>
          </cell>
          <cell r="H4680" t="str">
            <v>PKK</v>
          </cell>
          <cell r="I4680" t="str">
            <v>RAZEM</v>
          </cell>
        </row>
        <row r="4681">
          <cell r="A4681" t="str">
            <v>P prac + P na życie + P Plus kont</v>
          </cell>
          <cell r="B4681" t="str">
            <v>XK12</v>
          </cell>
          <cell r="C4681" t="str">
            <v>N</v>
          </cell>
          <cell r="D4681">
            <v>4355234.84715497</v>
          </cell>
          <cell r="E4681" t="str">
            <v>SKL_ROCZNA_WYK</v>
          </cell>
          <cell r="F4681" t="str">
            <v>PLAN</v>
          </cell>
          <cell r="G4681" t="str">
            <v>12</v>
          </cell>
          <cell r="H4681" t="str">
            <v>PSA</v>
          </cell>
          <cell r="I4681" t="str">
            <v>RAZEM</v>
          </cell>
        </row>
        <row r="4682">
          <cell r="A4682" t="str">
            <v>P prac + P na życie + P Plus kont</v>
          </cell>
          <cell r="B4682" t="str">
            <v>XK12</v>
          </cell>
          <cell r="C4682" t="str">
            <v>P</v>
          </cell>
          <cell r="D4682">
            <v>1005803451.12</v>
          </cell>
          <cell r="E4682" t="str">
            <v>SKL_ROCZNA_WYK</v>
          </cell>
          <cell r="F4682" t="str">
            <v>PLAN</v>
          </cell>
          <cell r="G4682" t="str">
            <v>12</v>
          </cell>
          <cell r="H4682" t="str">
            <v>POU</v>
          </cell>
          <cell r="I4682" t="str">
            <v>RAZEM</v>
          </cell>
        </row>
        <row r="4683">
          <cell r="A4683" t="str">
            <v>P prac + P na życie + P Plus kont</v>
          </cell>
          <cell r="B4683" t="str">
            <v>XK12</v>
          </cell>
          <cell r="C4683" t="str">
            <v>N</v>
          </cell>
          <cell r="D4683">
            <v>78942517.09527546</v>
          </cell>
          <cell r="E4683" t="str">
            <v>SKL_ROCZNA_WYK</v>
          </cell>
          <cell r="F4683" t="str">
            <v>PROGNOZA</v>
          </cell>
          <cell r="G4683" t="str">
            <v>10</v>
          </cell>
          <cell r="H4683" t="str">
            <v>PKK</v>
          </cell>
          <cell r="I4683" t="str">
            <v>RAZEM</v>
          </cell>
        </row>
        <row r="4684">
          <cell r="A4684" t="str">
            <v>P prac + P na życie + P Plus kont</v>
          </cell>
          <cell r="B4684" t="str">
            <v>XK12</v>
          </cell>
          <cell r="C4684" t="str">
            <v>N</v>
          </cell>
          <cell r="D4684">
            <v>410374.81966388674</v>
          </cell>
          <cell r="E4684" t="str">
            <v>SKL_ROCZNA_WYK</v>
          </cell>
          <cell r="F4684" t="str">
            <v>PROGNOZA</v>
          </cell>
          <cell r="G4684" t="str">
            <v>10</v>
          </cell>
          <cell r="H4684" t="str">
            <v>PSA</v>
          </cell>
          <cell r="I4684" t="str">
            <v>RAZEM</v>
          </cell>
        </row>
        <row r="4685">
          <cell r="A4685" t="str">
            <v>P prac + P na życie + P Plus kont</v>
          </cell>
          <cell r="B4685" t="str">
            <v>XK12</v>
          </cell>
          <cell r="C4685" t="str">
            <v>P</v>
          </cell>
          <cell r="D4685">
            <v>1058293360.96</v>
          </cell>
          <cell r="E4685" t="str">
            <v>SKL_ROCZNA_WYK</v>
          </cell>
          <cell r="F4685" t="str">
            <v>PROGNOZA</v>
          </cell>
          <cell r="G4685" t="str">
            <v>10</v>
          </cell>
          <cell r="H4685" t="str">
            <v>POU</v>
          </cell>
          <cell r="I4685" t="str">
            <v>RAZEM</v>
          </cell>
        </row>
        <row r="4686">
          <cell r="A4686" t="str">
            <v>P prac + P na życie + P Plus kont</v>
          </cell>
          <cell r="B4686" t="str">
            <v>XK12</v>
          </cell>
          <cell r="C4686" t="str">
            <v>N</v>
          </cell>
          <cell r="D4686">
            <v>86754704.6642139</v>
          </cell>
          <cell r="E4686" t="str">
            <v>SKL_ROCZNA_WYK</v>
          </cell>
          <cell r="F4686" t="str">
            <v>PROGNOZA</v>
          </cell>
          <cell r="G4686" t="str">
            <v>11</v>
          </cell>
          <cell r="H4686" t="str">
            <v>PKK</v>
          </cell>
          <cell r="I4686" t="str">
            <v>RAZEM</v>
          </cell>
        </row>
        <row r="4687">
          <cell r="A4687" t="str">
            <v>P prac + P na życie + P Plus kont</v>
          </cell>
          <cell r="B4687" t="str">
            <v>XK12</v>
          </cell>
          <cell r="C4687" t="str">
            <v>N</v>
          </cell>
          <cell r="D4687">
            <v>640762.1585503236</v>
          </cell>
          <cell r="E4687" t="str">
            <v>SKL_ROCZNA_WYK</v>
          </cell>
          <cell r="F4687" t="str">
            <v>PROGNOZA</v>
          </cell>
          <cell r="G4687" t="str">
            <v>11</v>
          </cell>
          <cell r="H4687" t="str">
            <v>PSA</v>
          </cell>
          <cell r="I4687" t="str">
            <v>RAZEM</v>
          </cell>
        </row>
        <row r="4688">
          <cell r="A4688" t="str">
            <v>P prac + P na życie + P Plus kont</v>
          </cell>
          <cell r="B4688" t="str">
            <v>XK12</v>
          </cell>
          <cell r="C4688" t="str">
            <v>P</v>
          </cell>
          <cell r="D4688">
            <v>1054021758.9600002</v>
          </cell>
          <cell r="E4688" t="str">
            <v>SKL_ROCZNA_WYK</v>
          </cell>
          <cell r="F4688" t="str">
            <v>PROGNOZA</v>
          </cell>
          <cell r="G4688" t="str">
            <v>11</v>
          </cell>
          <cell r="H4688" t="str">
            <v>POU</v>
          </cell>
          <cell r="I4688" t="str">
            <v>RAZEM</v>
          </cell>
        </row>
        <row r="4689">
          <cell r="A4689" t="str">
            <v>P prac + P na życie + P Plus kont</v>
          </cell>
          <cell r="B4689" t="str">
            <v>XK12</v>
          </cell>
          <cell r="C4689" t="str">
            <v>N</v>
          </cell>
          <cell r="D4689">
            <v>94321889.10901554</v>
          </cell>
          <cell r="E4689" t="str">
            <v>SKL_ROCZNA_WYK</v>
          </cell>
          <cell r="F4689" t="str">
            <v>PROGNOZA</v>
          </cell>
          <cell r="G4689" t="str">
            <v>12</v>
          </cell>
          <cell r="H4689" t="str">
            <v>PKK</v>
          </cell>
          <cell r="I4689" t="str">
            <v>RAZEM</v>
          </cell>
        </row>
        <row r="4690">
          <cell r="A4690" t="str">
            <v>P prac + P na życie + P Plus kont</v>
          </cell>
          <cell r="B4690" t="str">
            <v>XK12</v>
          </cell>
          <cell r="C4690" t="str">
            <v>N</v>
          </cell>
          <cell r="D4690">
            <v>788792.4614166998</v>
          </cell>
          <cell r="E4690" t="str">
            <v>SKL_ROCZNA_WYK</v>
          </cell>
          <cell r="F4690" t="str">
            <v>PROGNOZA</v>
          </cell>
          <cell r="G4690" t="str">
            <v>12</v>
          </cell>
          <cell r="H4690" t="str">
            <v>PSA</v>
          </cell>
          <cell r="I4690" t="str">
            <v>RAZEM</v>
          </cell>
        </row>
        <row r="4691">
          <cell r="A4691" t="str">
            <v>P prac + P na życie + P Plus kont</v>
          </cell>
          <cell r="B4691" t="str">
            <v>XK12</v>
          </cell>
          <cell r="C4691" t="str">
            <v>P</v>
          </cell>
          <cell r="D4691">
            <v>1049328018.2400001</v>
          </cell>
          <cell r="E4691" t="str">
            <v>SKL_ROCZNA_WYK</v>
          </cell>
          <cell r="F4691" t="str">
            <v>PROGNOZA</v>
          </cell>
          <cell r="G4691" t="str">
            <v>12</v>
          </cell>
          <cell r="H4691" t="str">
            <v>POU</v>
          </cell>
          <cell r="I4691" t="str">
            <v>RAZEM</v>
          </cell>
        </row>
        <row r="4692">
          <cell r="A4692" t="str">
            <v>P prac + P na życie + P Plus kont</v>
          </cell>
          <cell r="B4692" t="str">
            <v>XK12</v>
          </cell>
          <cell r="C4692" t="str">
            <v>N</v>
          </cell>
          <cell r="D4692">
            <v>6197184.599999999</v>
          </cell>
          <cell r="E4692" t="str">
            <v>SKL_ROCZNA_WYK</v>
          </cell>
          <cell r="F4692" t="str">
            <v>WYK_POP</v>
          </cell>
          <cell r="G4692" t="str">
            <v>01</v>
          </cell>
          <cell r="H4692" t="str">
            <v>PKK</v>
          </cell>
          <cell r="I4692" t="str">
            <v>RAZEM</v>
          </cell>
        </row>
        <row r="4693">
          <cell r="A4693" t="str">
            <v>P prac + P na życie + P Plus kont</v>
          </cell>
          <cell r="B4693" t="str">
            <v>XK12</v>
          </cell>
          <cell r="C4693" t="str">
            <v>P</v>
          </cell>
          <cell r="D4693">
            <v>1096780839.6</v>
          </cell>
          <cell r="E4693" t="str">
            <v>SKL_ROCZNA_WYK</v>
          </cell>
          <cell r="F4693" t="str">
            <v>WYK_POP</v>
          </cell>
          <cell r="G4693" t="str">
            <v>01</v>
          </cell>
          <cell r="H4693" t="str">
            <v>POU</v>
          </cell>
          <cell r="I4693" t="str">
            <v>RAZEM</v>
          </cell>
        </row>
        <row r="4694">
          <cell r="A4694" t="str">
            <v>P prac + P na życie + P Plus kont</v>
          </cell>
          <cell r="B4694" t="str">
            <v>XK12</v>
          </cell>
          <cell r="C4694" t="str">
            <v>N</v>
          </cell>
          <cell r="D4694">
            <v>14005098.36</v>
          </cell>
          <cell r="E4694" t="str">
            <v>SKL_ROCZNA_WYK</v>
          </cell>
          <cell r="F4694" t="str">
            <v>WYK_POP</v>
          </cell>
          <cell r="G4694" t="str">
            <v>02</v>
          </cell>
          <cell r="H4694" t="str">
            <v>PKK</v>
          </cell>
          <cell r="I4694" t="str">
            <v>RAZEM</v>
          </cell>
        </row>
        <row r="4695">
          <cell r="A4695" t="str">
            <v>P prac + P na życie + P Plus kont</v>
          </cell>
          <cell r="B4695" t="str">
            <v>XK12</v>
          </cell>
          <cell r="C4695" t="str">
            <v>P</v>
          </cell>
          <cell r="D4695">
            <v>1093549058.32</v>
          </cell>
          <cell r="E4695" t="str">
            <v>SKL_ROCZNA_WYK</v>
          </cell>
          <cell r="F4695" t="str">
            <v>WYK_POP</v>
          </cell>
          <cell r="G4695" t="str">
            <v>02</v>
          </cell>
          <cell r="H4695" t="str">
            <v>POU</v>
          </cell>
          <cell r="I4695" t="str">
            <v>RAZEM</v>
          </cell>
        </row>
        <row r="4696">
          <cell r="A4696" t="str">
            <v>P prac + P na życie + P Plus kont</v>
          </cell>
          <cell r="B4696" t="str">
            <v>XK12</v>
          </cell>
          <cell r="C4696" t="str">
            <v>N</v>
          </cell>
          <cell r="D4696">
            <v>26382145.84</v>
          </cell>
          <cell r="E4696" t="str">
            <v>SKL_ROCZNA_WYK</v>
          </cell>
          <cell r="F4696" t="str">
            <v>WYK_POP</v>
          </cell>
          <cell r="G4696" t="str">
            <v>03</v>
          </cell>
          <cell r="H4696" t="str">
            <v>PKK</v>
          </cell>
          <cell r="I4696" t="str">
            <v>RAZEM</v>
          </cell>
        </row>
        <row r="4697">
          <cell r="A4697" t="str">
            <v>P prac + P na życie + P Plus kont</v>
          </cell>
          <cell r="B4697" t="str">
            <v>XK12</v>
          </cell>
          <cell r="C4697" t="str">
            <v>P</v>
          </cell>
          <cell r="D4697">
            <v>1100386579.3999999</v>
          </cell>
          <cell r="E4697" t="str">
            <v>SKL_ROCZNA_WYK</v>
          </cell>
          <cell r="F4697" t="str">
            <v>WYK_POP</v>
          </cell>
          <cell r="G4697" t="str">
            <v>03</v>
          </cell>
          <cell r="H4697" t="str">
            <v>POU</v>
          </cell>
          <cell r="I4697" t="str">
            <v>RAZEM</v>
          </cell>
        </row>
        <row r="4698">
          <cell r="A4698" t="str">
            <v>P prac + P na życie + P Plus kont</v>
          </cell>
          <cell r="B4698" t="str">
            <v>XK12</v>
          </cell>
          <cell r="C4698" t="str">
            <v>N</v>
          </cell>
          <cell r="D4698">
            <v>33661476.64</v>
          </cell>
          <cell r="E4698" t="str">
            <v>SKL_ROCZNA_WYK</v>
          </cell>
          <cell r="F4698" t="str">
            <v>WYK_POP</v>
          </cell>
          <cell r="G4698" t="str">
            <v>04</v>
          </cell>
          <cell r="H4698" t="str">
            <v>PKK</v>
          </cell>
          <cell r="I4698" t="str">
            <v>RAZEM</v>
          </cell>
        </row>
        <row r="4699">
          <cell r="A4699" t="str">
            <v>P prac + P na życie + P Plus kont</v>
          </cell>
          <cell r="B4699" t="str">
            <v>XK12</v>
          </cell>
          <cell r="C4699" t="str">
            <v>P</v>
          </cell>
          <cell r="D4699">
            <v>1091873042.32</v>
          </cell>
          <cell r="E4699" t="str">
            <v>SKL_ROCZNA_WYK</v>
          </cell>
          <cell r="F4699" t="str">
            <v>WYK_POP</v>
          </cell>
          <cell r="G4699" t="str">
            <v>04</v>
          </cell>
          <cell r="H4699" t="str">
            <v>POU</v>
          </cell>
          <cell r="I4699" t="str">
            <v>RAZEM</v>
          </cell>
        </row>
        <row r="4700">
          <cell r="A4700" t="str">
            <v>P prac + P na życie + P Plus kont</v>
          </cell>
          <cell r="B4700" t="str">
            <v>XK12</v>
          </cell>
          <cell r="C4700" t="str">
            <v>N</v>
          </cell>
          <cell r="D4700">
            <v>42916102.79999999</v>
          </cell>
          <cell r="E4700" t="str">
            <v>SKL_ROCZNA_WYK</v>
          </cell>
          <cell r="F4700" t="str">
            <v>WYK_POP</v>
          </cell>
          <cell r="G4700" t="str">
            <v>05</v>
          </cell>
          <cell r="H4700" t="str">
            <v>PKK</v>
          </cell>
          <cell r="I4700" t="str">
            <v>RAZEM</v>
          </cell>
        </row>
        <row r="4701">
          <cell r="A4701" t="str">
            <v>P prac + P na życie + P Plus kont</v>
          </cell>
          <cell r="B4701" t="str">
            <v>XK12</v>
          </cell>
          <cell r="C4701" t="str">
            <v>P</v>
          </cell>
          <cell r="D4701">
            <v>1086936679.6799998</v>
          </cell>
          <cell r="E4701" t="str">
            <v>SKL_ROCZNA_WYK</v>
          </cell>
          <cell r="F4701" t="str">
            <v>WYK_POP</v>
          </cell>
          <cell r="G4701" t="str">
            <v>05</v>
          </cell>
          <cell r="H4701" t="str">
            <v>POU</v>
          </cell>
          <cell r="I4701" t="str">
            <v>RAZEM</v>
          </cell>
        </row>
        <row r="4702">
          <cell r="A4702" t="str">
            <v>P prac + P na życie + P Plus kont</v>
          </cell>
          <cell r="B4702" t="str">
            <v>XK12</v>
          </cell>
          <cell r="C4702" t="str">
            <v>N</v>
          </cell>
          <cell r="D4702">
            <v>49971822.88</v>
          </cell>
          <cell r="E4702" t="str">
            <v>SKL_ROCZNA_WYK</v>
          </cell>
          <cell r="F4702" t="str">
            <v>WYK_POP</v>
          </cell>
          <cell r="G4702" t="str">
            <v>06</v>
          </cell>
          <cell r="H4702" t="str">
            <v>PKK</v>
          </cell>
          <cell r="I4702" t="str">
            <v>RAZEM</v>
          </cell>
        </row>
        <row r="4703">
          <cell r="A4703" t="str">
            <v>P prac + P na życie + P Plus kont</v>
          </cell>
          <cell r="B4703" t="str">
            <v>XK12</v>
          </cell>
          <cell r="C4703" t="str">
            <v>P</v>
          </cell>
          <cell r="D4703">
            <v>1082670238.88</v>
          </cell>
          <cell r="E4703" t="str">
            <v>SKL_ROCZNA_WYK</v>
          </cell>
          <cell r="F4703" t="str">
            <v>WYK_POP</v>
          </cell>
          <cell r="G4703" t="str">
            <v>06</v>
          </cell>
          <cell r="H4703" t="str">
            <v>POU</v>
          </cell>
          <cell r="I4703" t="str">
            <v>RAZEM</v>
          </cell>
        </row>
        <row r="4704">
          <cell r="A4704" t="str">
            <v>P prac + P na życie + P Plus kont</v>
          </cell>
          <cell r="B4704" t="str">
            <v>XK12</v>
          </cell>
          <cell r="C4704" t="str">
            <v>N</v>
          </cell>
          <cell r="D4704">
            <v>58362194.84</v>
          </cell>
          <cell r="E4704" t="str">
            <v>SKL_ROCZNA_WYK</v>
          </cell>
          <cell r="F4704" t="str">
            <v>WYK_POP</v>
          </cell>
          <cell r="G4704" t="str">
            <v>07</v>
          </cell>
          <cell r="H4704" t="str">
            <v>PKK</v>
          </cell>
          <cell r="I4704" t="str">
            <v>RAZEM</v>
          </cell>
        </row>
        <row r="4705">
          <cell r="A4705" t="str">
            <v>P prac + P na życie + P Plus kont</v>
          </cell>
          <cell r="B4705" t="str">
            <v>XK12</v>
          </cell>
          <cell r="C4705" t="str">
            <v>P</v>
          </cell>
          <cell r="D4705">
            <v>1074328113.8</v>
          </cell>
          <cell r="E4705" t="str">
            <v>SKL_ROCZNA_WYK</v>
          </cell>
          <cell r="F4705" t="str">
            <v>WYK_POP</v>
          </cell>
          <cell r="G4705" t="str">
            <v>07</v>
          </cell>
          <cell r="H4705" t="str">
            <v>POU</v>
          </cell>
          <cell r="I4705" t="str">
            <v>RAZEM</v>
          </cell>
        </row>
        <row r="4706">
          <cell r="A4706" t="str">
            <v>P prac + P na życie + P Plus kont</v>
          </cell>
          <cell r="B4706" t="str">
            <v>XK12</v>
          </cell>
          <cell r="C4706" t="str">
            <v>N</v>
          </cell>
          <cell r="D4706">
            <v>67593130.2</v>
          </cell>
          <cell r="E4706" t="str">
            <v>SKL_ROCZNA_WYK</v>
          </cell>
          <cell r="F4706" t="str">
            <v>WYK_POP</v>
          </cell>
          <cell r="G4706" t="str">
            <v>08</v>
          </cell>
          <cell r="H4706" t="str">
            <v>PKK</v>
          </cell>
          <cell r="I4706" t="str">
            <v>RAZEM</v>
          </cell>
        </row>
        <row r="4707">
          <cell r="A4707" t="str">
            <v>P prac + P na życie + P Plus kont</v>
          </cell>
          <cell r="B4707" t="str">
            <v>XK12</v>
          </cell>
          <cell r="C4707" t="str">
            <v>P</v>
          </cell>
          <cell r="D4707">
            <v>1069800749.5999999</v>
          </cell>
          <cell r="E4707" t="str">
            <v>SKL_ROCZNA_WYK</v>
          </cell>
          <cell r="F4707" t="str">
            <v>WYK_POP</v>
          </cell>
          <cell r="G4707" t="str">
            <v>08</v>
          </cell>
          <cell r="H4707" t="str">
            <v>POU</v>
          </cell>
          <cell r="I4707" t="str">
            <v>RAZEM</v>
          </cell>
        </row>
        <row r="4708">
          <cell r="A4708" t="str">
            <v>P prac + P na życie + P Plus kont</v>
          </cell>
          <cell r="B4708" t="str">
            <v>XK12</v>
          </cell>
          <cell r="C4708" t="str">
            <v>N</v>
          </cell>
          <cell r="D4708">
            <v>78494056.19999999</v>
          </cell>
          <cell r="E4708" t="str">
            <v>SKL_ROCZNA_WYK</v>
          </cell>
          <cell r="F4708" t="str">
            <v>WYK_POP</v>
          </cell>
          <cell r="G4708" t="str">
            <v>09</v>
          </cell>
          <cell r="H4708" t="str">
            <v>PKK</v>
          </cell>
          <cell r="I4708" t="str">
            <v>RAZEM</v>
          </cell>
        </row>
        <row r="4709">
          <cell r="A4709" t="str">
            <v>P prac + P na życie + P Plus kont</v>
          </cell>
          <cell r="B4709" t="str">
            <v>XK12</v>
          </cell>
          <cell r="C4709" t="str">
            <v>P</v>
          </cell>
          <cell r="D4709">
            <v>1065655461.12</v>
          </cell>
          <cell r="E4709" t="str">
            <v>SKL_ROCZNA_WYK</v>
          </cell>
          <cell r="F4709" t="str">
            <v>WYK_POP</v>
          </cell>
          <cell r="G4709" t="str">
            <v>09</v>
          </cell>
          <cell r="H4709" t="str">
            <v>POU</v>
          </cell>
          <cell r="I4709" t="str">
            <v>RAZEM</v>
          </cell>
        </row>
        <row r="4710">
          <cell r="A4710" t="str">
            <v>PJ grup i kont</v>
          </cell>
          <cell r="B4710" t="str">
            <v>X2PJ</v>
          </cell>
          <cell r="C4710" t="str">
            <v>N</v>
          </cell>
          <cell r="D4710">
            <v>74</v>
          </cell>
          <cell r="E4710" t="str">
            <v>L_UBEZP</v>
          </cell>
          <cell r="F4710" t="str">
            <v>PLAN</v>
          </cell>
          <cell r="G4710" t="str">
            <v>01</v>
          </cell>
          <cell r="H4710" t="str">
            <v>PKK</v>
          </cell>
          <cell r="I4710" t="str">
            <v>RAZEM</v>
          </cell>
        </row>
        <row r="4711">
          <cell r="A4711" t="str">
            <v>PJ grup i kont</v>
          </cell>
          <cell r="B4711" t="str">
            <v>X2PJ</v>
          </cell>
          <cell r="C4711" t="str">
            <v>N</v>
          </cell>
          <cell r="D4711">
            <v>16</v>
          </cell>
          <cell r="E4711" t="str">
            <v>L_UBEZP</v>
          </cell>
          <cell r="F4711" t="str">
            <v>PLAN</v>
          </cell>
          <cell r="G4711" t="str">
            <v>01</v>
          </cell>
          <cell r="H4711" t="str">
            <v>PSA</v>
          </cell>
          <cell r="I4711" t="str">
            <v>RAZEM</v>
          </cell>
        </row>
        <row r="4712">
          <cell r="A4712" t="str">
            <v>PJ grup i kont</v>
          </cell>
          <cell r="B4712" t="str">
            <v>X2PJ</v>
          </cell>
          <cell r="C4712" t="str">
            <v>P</v>
          </cell>
          <cell r="D4712">
            <v>183011.89372727272</v>
          </cell>
          <cell r="E4712" t="str">
            <v>L_UBEZP</v>
          </cell>
          <cell r="F4712" t="str">
            <v>PLAN</v>
          </cell>
          <cell r="G4712" t="str">
            <v>01</v>
          </cell>
          <cell r="H4712" t="str">
            <v>PKK</v>
          </cell>
          <cell r="I4712" t="str">
            <v>RAZEM</v>
          </cell>
        </row>
        <row r="4713">
          <cell r="A4713" t="str">
            <v>PJ grup i kont</v>
          </cell>
          <cell r="B4713" t="str">
            <v>X2PJ</v>
          </cell>
          <cell r="C4713" t="str">
            <v>P</v>
          </cell>
          <cell r="D4713">
            <v>4727.466666666667</v>
          </cell>
          <cell r="E4713" t="str">
            <v>L_UBEZP</v>
          </cell>
          <cell r="F4713" t="str">
            <v>PLAN</v>
          </cell>
          <cell r="G4713" t="str">
            <v>01</v>
          </cell>
          <cell r="H4713" t="str">
            <v>PSA</v>
          </cell>
          <cell r="I4713" t="str">
            <v>RAZEM</v>
          </cell>
        </row>
        <row r="4714">
          <cell r="A4714" t="str">
            <v>PJ grup i kont</v>
          </cell>
          <cell r="B4714" t="str">
            <v>X2PJ</v>
          </cell>
          <cell r="C4714" t="str">
            <v>N</v>
          </cell>
          <cell r="D4714">
            <v>143</v>
          </cell>
          <cell r="E4714" t="str">
            <v>L_UBEZP</v>
          </cell>
          <cell r="F4714" t="str">
            <v>PLAN</v>
          </cell>
          <cell r="G4714" t="str">
            <v>02</v>
          </cell>
          <cell r="H4714" t="str">
            <v>PKK</v>
          </cell>
          <cell r="I4714" t="str">
            <v>RAZEM</v>
          </cell>
        </row>
        <row r="4715">
          <cell r="A4715" t="str">
            <v>PJ grup i kont</v>
          </cell>
          <cell r="B4715" t="str">
            <v>X2PJ</v>
          </cell>
          <cell r="C4715" t="str">
            <v>N</v>
          </cell>
          <cell r="D4715">
            <v>16</v>
          </cell>
          <cell r="E4715" t="str">
            <v>L_UBEZP</v>
          </cell>
          <cell r="F4715" t="str">
            <v>PLAN</v>
          </cell>
          <cell r="G4715" t="str">
            <v>02</v>
          </cell>
          <cell r="H4715" t="str">
            <v>PSA</v>
          </cell>
          <cell r="I4715" t="str">
            <v>RAZEM</v>
          </cell>
        </row>
        <row r="4716">
          <cell r="A4716" t="str">
            <v>PJ grup i kont</v>
          </cell>
          <cell r="B4716" t="str">
            <v>X2PJ</v>
          </cell>
          <cell r="C4716" t="str">
            <v>P</v>
          </cell>
          <cell r="D4716">
            <v>180427.58529627274</v>
          </cell>
          <cell r="E4716" t="str">
            <v>L_UBEZP</v>
          </cell>
          <cell r="F4716" t="str">
            <v>PLAN</v>
          </cell>
          <cell r="G4716" t="str">
            <v>02</v>
          </cell>
          <cell r="H4716" t="str">
            <v>PKK</v>
          </cell>
          <cell r="I4716" t="str">
            <v>RAZEM</v>
          </cell>
        </row>
        <row r="4717">
          <cell r="A4717" t="str">
            <v>PJ grup i kont</v>
          </cell>
          <cell r="B4717" t="str">
            <v>X2PJ</v>
          </cell>
          <cell r="C4717" t="str">
            <v>P</v>
          </cell>
          <cell r="D4717">
            <v>4673.219333333334</v>
          </cell>
          <cell r="E4717" t="str">
            <v>L_UBEZP</v>
          </cell>
          <cell r="F4717" t="str">
            <v>PLAN</v>
          </cell>
          <cell r="G4717" t="str">
            <v>02</v>
          </cell>
          <cell r="H4717" t="str">
            <v>PSA</v>
          </cell>
          <cell r="I4717" t="str">
            <v>RAZEM</v>
          </cell>
        </row>
        <row r="4718">
          <cell r="A4718" t="str">
            <v>PJ grup i kont</v>
          </cell>
          <cell r="B4718" t="str">
            <v>X2PJ</v>
          </cell>
          <cell r="C4718" t="str">
            <v>N</v>
          </cell>
          <cell r="D4718">
            <v>244</v>
          </cell>
          <cell r="E4718" t="str">
            <v>L_UBEZP</v>
          </cell>
          <cell r="F4718" t="str">
            <v>PLAN</v>
          </cell>
          <cell r="G4718" t="str">
            <v>03</v>
          </cell>
          <cell r="H4718" t="str">
            <v>PKK</v>
          </cell>
          <cell r="I4718" t="str">
            <v>RAZEM</v>
          </cell>
        </row>
        <row r="4719">
          <cell r="A4719" t="str">
            <v>PJ grup i kont</v>
          </cell>
          <cell r="B4719" t="str">
            <v>X2PJ</v>
          </cell>
          <cell r="C4719" t="str">
            <v>N</v>
          </cell>
          <cell r="D4719">
            <v>16</v>
          </cell>
          <cell r="E4719" t="str">
            <v>L_UBEZP</v>
          </cell>
          <cell r="F4719" t="str">
            <v>PLAN</v>
          </cell>
          <cell r="G4719" t="str">
            <v>03</v>
          </cell>
          <cell r="H4719" t="str">
            <v>PSA</v>
          </cell>
          <cell r="I4719" t="str">
            <v>RAZEM</v>
          </cell>
        </row>
        <row r="4720">
          <cell r="A4720" t="str">
            <v>PJ grup i kont</v>
          </cell>
          <cell r="B4720" t="str">
            <v>X2PJ</v>
          </cell>
          <cell r="C4720" t="str">
            <v>P</v>
          </cell>
          <cell r="D4720">
            <v>178433.74225801372</v>
          </cell>
          <cell r="E4720" t="str">
            <v>L_UBEZP</v>
          </cell>
          <cell r="F4720" t="str">
            <v>PLAN</v>
          </cell>
          <cell r="G4720" t="str">
            <v>03</v>
          </cell>
          <cell r="H4720" t="str">
            <v>PKK</v>
          </cell>
          <cell r="I4720" t="str">
            <v>RAZEM</v>
          </cell>
        </row>
        <row r="4721">
          <cell r="A4721" t="str">
            <v>PJ grup i kont</v>
          </cell>
          <cell r="B4721" t="str">
            <v>X2PJ</v>
          </cell>
          <cell r="C4721" t="str">
            <v>P</v>
          </cell>
          <cell r="D4721">
            <v>4614.972</v>
          </cell>
          <cell r="E4721" t="str">
            <v>L_UBEZP</v>
          </cell>
          <cell r="F4721" t="str">
            <v>PLAN</v>
          </cell>
          <cell r="G4721" t="str">
            <v>03</v>
          </cell>
          <cell r="H4721" t="str">
            <v>PSA</v>
          </cell>
          <cell r="I4721" t="str">
            <v>RAZEM</v>
          </cell>
        </row>
        <row r="4722">
          <cell r="A4722" t="str">
            <v>PJ grup i kont</v>
          </cell>
          <cell r="B4722" t="str">
            <v>X2PJ</v>
          </cell>
          <cell r="C4722" t="str">
            <v>N</v>
          </cell>
          <cell r="D4722">
            <v>310</v>
          </cell>
          <cell r="E4722" t="str">
            <v>L_UBEZP</v>
          </cell>
          <cell r="F4722" t="str">
            <v>PLAN</v>
          </cell>
          <cell r="G4722" t="str">
            <v>04</v>
          </cell>
          <cell r="H4722" t="str">
            <v>PKK</v>
          </cell>
          <cell r="I4722" t="str">
            <v>RAZEM</v>
          </cell>
        </row>
        <row r="4723">
          <cell r="A4723" t="str">
            <v>PJ grup i kont</v>
          </cell>
          <cell r="B4723" t="str">
            <v>X2PJ</v>
          </cell>
          <cell r="C4723" t="str">
            <v>N</v>
          </cell>
          <cell r="D4723">
            <v>16</v>
          </cell>
          <cell r="E4723" t="str">
            <v>L_UBEZP</v>
          </cell>
          <cell r="F4723" t="str">
            <v>PLAN</v>
          </cell>
          <cell r="G4723" t="str">
            <v>04</v>
          </cell>
          <cell r="H4723" t="str">
            <v>PSA</v>
          </cell>
          <cell r="I4723" t="str">
            <v>RAZEM</v>
          </cell>
        </row>
        <row r="4724">
          <cell r="A4724" t="str">
            <v>PJ grup i kont</v>
          </cell>
          <cell r="B4724" t="str">
            <v>X2PJ</v>
          </cell>
          <cell r="C4724" t="str">
            <v>P</v>
          </cell>
          <cell r="D4724">
            <v>215094.68676590285</v>
          </cell>
          <cell r="E4724" t="str">
            <v>L_UBEZP</v>
          </cell>
          <cell r="F4724" t="str">
            <v>PLAN</v>
          </cell>
          <cell r="G4724" t="str">
            <v>04</v>
          </cell>
          <cell r="H4724" t="str">
            <v>PKK</v>
          </cell>
          <cell r="I4724" t="str">
            <v>RAZEM</v>
          </cell>
        </row>
        <row r="4725">
          <cell r="A4725" t="str">
            <v>PJ grup i kont</v>
          </cell>
          <cell r="B4725" t="str">
            <v>X2PJ</v>
          </cell>
          <cell r="C4725" t="str">
            <v>P</v>
          </cell>
          <cell r="D4725">
            <v>4559.724666666667</v>
          </cell>
          <cell r="E4725" t="str">
            <v>L_UBEZP</v>
          </cell>
          <cell r="F4725" t="str">
            <v>PLAN</v>
          </cell>
          <cell r="G4725" t="str">
            <v>04</v>
          </cell>
          <cell r="H4725" t="str">
            <v>PSA</v>
          </cell>
          <cell r="I4725" t="str">
            <v>RAZEM</v>
          </cell>
        </row>
        <row r="4726">
          <cell r="A4726" t="str">
            <v>PJ grup i kont</v>
          </cell>
          <cell r="B4726" t="str">
            <v>X2PJ</v>
          </cell>
          <cell r="C4726" t="str">
            <v>N</v>
          </cell>
          <cell r="D4726">
            <v>363</v>
          </cell>
          <cell r="E4726" t="str">
            <v>L_UBEZP</v>
          </cell>
          <cell r="F4726" t="str">
            <v>PLAN</v>
          </cell>
          <cell r="G4726" t="str">
            <v>05</v>
          </cell>
          <cell r="H4726" t="str">
            <v>PKK</v>
          </cell>
          <cell r="I4726" t="str">
            <v>RAZEM</v>
          </cell>
        </row>
        <row r="4727">
          <cell r="A4727" t="str">
            <v>PJ grup i kont</v>
          </cell>
          <cell r="B4727" t="str">
            <v>X2PJ</v>
          </cell>
          <cell r="C4727" t="str">
            <v>N</v>
          </cell>
          <cell r="D4727">
            <v>15</v>
          </cell>
          <cell r="E4727" t="str">
            <v>L_UBEZP</v>
          </cell>
          <cell r="F4727" t="str">
            <v>PLAN</v>
          </cell>
          <cell r="G4727" t="str">
            <v>05</v>
          </cell>
          <cell r="H4727" t="str">
            <v>PSA</v>
          </cell>
          <cell r="I4727" t="str">
            <v>RAZEM</v>
          </cell>
        </row>
        <row r="4728">
          <cell r="A4728" t="str">
            <v>PJ grup i kont</v>
          </cell>
          <cell r="B4728" t="str">
            <v>X2PJ</v>
          </cell>
          <cell r="C4728" t="str">
            <v>P</v>
          </cell>
          <cell r="D4728">
            <v>173879.7592114779</v>
          </cell>
          <cell r="E4728" t="str">
            <v>L_UBEZP</v>
          </cell>
          <cell r="F4728" t="str">
            <v>PLAN</v>
          </cell>
          <cell r="G4728" t="str">
            <v>05</v>
          </cell>
          <cell r="H4728" t="str">
            <v>PKK</v>
          </cell>
          <cell r="I4728" t="str">
            <v>RAZEM</v>
          </cell>
        </row>
        <row r="4729">
          <cell r="A4729" t="str">
            <v>PJ grup i kont</v>
          </cell>
          <cell r="B4729" t="str">
            <v>X2PJ</v>
          </cell>
          <cell r="C4729" t="str">
            <v>P</v>
          </cell>
          <cell r="D4729">
            <v>4500.477333333334</v>
          </cell>
          <cell r="E4729" t="str">
            <v>L_UBEZP</v>
          </cell>
          <cell r="F4729" t="str">
            <v>PLAN</v>
          </cell>
          <cell r="G4729" t="str">
            <v>05</v>
          </cell>
          <cell r="H4729" t="str">
            <v>PSA</v>
          </cell>
          <cell r="I4729" t="str">
            <v>RAZEM</v>
          </cell>
        </row>
        <row r="4730">
          <cell r="A4730" t="str">
            <v>PJ grup i kont</v>
          </cell>
          <cell r="B4730" t="str">
            <v>X2PJ</v>
          </cell>
          <cell r="C4730" t="str">
            <v>N</v>
          </cell>
          <cell r="D4730">
            <v>474</v>
          </cell>
          <cell r="E4730" t="str">
            <v>L_UBEZP</v>
          </cell>
          <cell r="F4730" t="str">
            <v>PLAN</v>
          </cell>
          <cell r="G4730" t="str">
            <v>06</v>
          </cell>
          <cell r="H4730" t="str">
            <v>PKK</v>
          </cell>
          <cell r="I4730" t="str">
            <v>RAZEM</v>
          </cell>
        </row>
        <row r="4731">
          <cell r="A4731" t="str">
            <v>PJ grup i kont</v>
          </cell>
          <cell r="B4731" t="str">
            <v>X2PJ</v>
          </cell>
          <cell r="C4731" t="str">
            <v>N</v>
          </cell>
          <cell r="D4731">
            <v>15</v>
          </cell>
          <cell r="E4731" t="str">
            <v>L_UBEZP</v>
          </cell>
          <cell r="F4731" t="str">
            <v>PLAN</v>
          </cell>
          <cell r="G4731" t="str">
            <v>06</v>
          </cell>
          <cell r="H4731" t="str">
            <v>PSA</v>
          </cell>
          <cell r="I4731" t="str">
            <v>RAZEM</v>
          </cell>
        </row>
        <row r="4732">
          <cell r="A4732" t="str">
            <v>PJ grup i kont</v>
          </cell>
          <cell r="B4732" t="str">
            <v>X2PJ</v>
          </cell>
          <cell r="C4732" t="str">
            <v>P</v>
          </cell>
          <cell r="D4732">
            <v>171105.9545874244</v>
          </cell>
          <cell r="E4732" t="str">
            <v>L_UBEZP</v>
          </cell>
          <cell r="F4732" t="str">
            <v>PLAN</v>
          </cell>
          <cell r="G4732" t="str">
            <v>06</v>
          </cell>
          <cell r="H4732" t="str">
            <v>PKK</v>
          </cell>
          <cell r="I4732" t="str">
            <v>RAZEM</v>
          </cell>
        </row>
        <row r="4733">
          <cell r="A4733" t="str">
            <v>PJ grup i kont</v>
          </cell>
          <cell r="B4733" t="str">
            <v>X2PJ</v>
          </cell>
          <cell r="C4733" t="str">
            <v>P</v>
          </cell>
          <cell r="D4733">
            <v>4445.23</v>
          </cell>
          <cell r="E4733" t="str">
            <v>L_UBEZP</v>
          </cell>
          <cell r="F4733" t="str">
            <v>PLAN</v>
          </cell>
          <cell r="G4733" t="str">
            <v>06</v>
          </cell>
          <cell r="H4733" t="str">
            <v>PSA</v>
          </cell>
          <cell r="I4733" t="str">
            <v>RAZEM</v>
          </cell>
        </row>
        <row r="4734">
          <cell r="A4734" t="str">
            <v>PJ grup i kont</v>
          </cell>
          <cell r="B4734" t="str">
            <v>X2PJ</v>
          </cell>
          <cell r="C4734" t="str">
            <v>N</v>
          </cell>
          <cell r="D4734">
            <v>557</v>
          </cell>
          <cell r="E4734" t="str">
            <v>L_UBEZP</v>
          </cell>
          <cell r="F4734" t="str">
            <v>PLAN</v>
          </cell>
          <cell r="G4734" t="str">
            <v>07</v>
          </cell>
          <cell r="H4734" t="str">
            <v>PKK</v>
          </cell>
          <cell r="I4734" t="str">
            <v>RAZEM</v>
          </cell>
        </row>
        <row r="4735">
          <cell r="A4735" t="str">
            <v>PJ grup i kont</v>
          </cell>
          <cell r="B4735" t="str">
            <v>X2PJ</v>
          </cell>
          <cell r="C4735" t="str">
            <v>N</v>
          </cell>
          <cell r="D4735">
            <v>15</v>
          </cell>
          <cell r="E4735" t="str">
            <v>L_UBEZP</v>
          </cell>
          <cell r="F4735" t="str">
            <v>PLAN</v>
          </cell>
          <cell r="G4735" t="str">
            <v>07</v>
          </cell>
          <cell r="H4735" t="str">
            <v>PSA</v>
          </cell>
          <cell r="I4735" t="str">
            <v>RAZEM</v>
          </cell>
        </row>
        <row r="4736">
          <cell r="A4736" t="str">
            <v>PJ grup i kont</v>
          </cell>
          <cell r="B4736" t="str">
            <v>X2PJ</v>
          </cell>
          <cell r="C4736" t="str">
            <v>P</v>
          </cell>
          <cell r="D4736">
            <v>169097.92248696272</v>
          </cell>
          <cell r="E4736" t="str">
            <v>L_UBEZP</v>
          </cell>
          <cell r="F4736" t="str">
            <v>PLAN</v>
          </cell>
          <cell r="G4736" t="str">
            <v>07</v>
          </cell>
          <cell r="H4736" t="str">
            <v>PKK</v>
          </cell>
          <cell r="I4736" t="str">
            <v>RAZEM</v>
          </cell>
        </row>
        <row r="4737">
          <cell r="A4737" t="str">
            <v>PJ grup i kont</v>
          </cell>
          <cell r="B4737" t="str">
            <v>X2PJ</v>
          </cell>
          <cell r="C4737" t="str">
            <v>P</v>
          </cell>
          <cell r="D4737">
            <v>4388.982666666668</v>
          </cell>
          <cell r="E4737" t="str">
            <v>L_UBEZP</v>
          </cell>
          <cell r="F4737" t="str">
            <v>PLAN</v>
          </cell>
          <cell r="G4737" t="str">
            <v>07</v>
          </cell>
          <cell r="H4737" t="str">
            <v>PSA</v>
          </cell>
          <cell r="I4737" t="str">
            <v>RAZEM</v>
          </cell>
        </row>
        <row r="4738">
          <cell r="A4738" t="str">
            <v>PJ grup i kont</v>
          </cell>
          <cell r="B4738" t="str">
            <v>X2PJ</v>
          </cell>
          <cell r="C4738" t="str">
            <v>N</v>
          </cell>
          <cell r="D4738">
            <v>645</v>
          </cell>
          <cell r="E4738" t="str">
            <v>L_UBEZP</v>
          </cell>
          <cell r="F4738" t="str">
            <v>PLAN</v>
          </cell>
          <cell r="G4738" t="str">
            <v>08</v>
          </cell>
          <cell r="H4738" t="str">
            <v>PKK</v>
          </cell>
          <cell r="I4738" t="str">
            <v>RAZEM</v>
          </cell>
        </row>
        <row r="4739">
          <cell r="A4739" t="str">
            <v>PJ grup i kont</v>
          </cell>
          <cell r="B4739" t="str">
            <v>X2PJ</v>
          </cell>
          <cell r="C4739" t="str">
            <v>N</v>
          </cell>
          <cell r="D4739">
            <v>15</v>
          </cell>
          <cell r="E4739" t="str">
            <v>L_UBEZP</v>
          </cell>
          <cell r="F4739" t="str">
            <v>PLAN</v>
          </cell>
          <cell r="G4739" t="str">
            <v>08</v>
          </cell>
          <cell r="H4739" t="str">
            <v>PSA</v>
          </cell>
          <cell r="I4739" t="str">
            <v>RAZEM</v>
          </cell>
        </row>
        <row r="4740">
          <cell r="A4740" t="str">
            <v>PJ grup i kont</v>
          </cell>
          <cell r="B4740" t="str">
            <v>X2PJ</v>
          </cell>
          <cell r="C4740" t="str">
            <v>P</v>
          </cell>
          <cell r="D4740">
            <v>167044.33073960614</v>
          </cell>
          <cell r="E4740" t="str">
            <v>L_UBEZP</v>
          </cell>
          <cell r="F4740" t="str">
            <v>PLAN</v>
          </cell>
          <cell r="G4740" t="str">
            <v>08</v>
          </cell>
          <cell r="H4740" t="str">
            <v>PKK</v>
          </cell>
          <cell r="I4740" t="str">
            <v>RAZEM</v>
          </cell>
        </row>
        <row r="4741">
          <cell r="A4741" t="str">
            <v>PJ grup i kont</v>
          </cell>
          <cell r="B4741" t="str">
            <v>X2PJ</v>
          </cell>
          <cell r="C4741" t="str">
            <v>P</v>
          </cell>
          <cell r="D4741">
            <v>4323.735333333334</v>
          </cell>
          <cell r="E4741" t="str">
            <v>L_UBEZP</v>
          </cell>
          <cell r="F4741" t="str">
            <v>PLAN</v>
          </cell>
          <cell r="G4741" t="str">
            <v>08</v>
          </cell>
          <cell r="H4741" t="str">
            <v>PSA</v>
          </cell>
          <cell r="I4741" t="str">
            <v>RAZEM</v>
          </cell>
        </row>
        <row r="4742">
          <cell r="A4742" t="str">
            <v>PJ grup i kont</v>
          </cell>
          <cell r="B4742" t="str">
            <v>X2PJ</v>
          </cell>
          <cell r="C4742" t="str">
            <v>N</v>
          </cell>
          <cell r="D4742">
            <v>742</v>
          </cell>
          <cell r="E4742" t="str">
            <v>L_UBEZP</v>
          </cell>
          <cell r="F4742" t="str">
            <v>PLAN</v>
          </cell>
          <cell r="G4742" t="str">
            <v>09</v>
          </cell>
          <cell r="H4742" t="str">
            <v>PKK</v>
          </cell>
          <cell r="I4742" t="str">
            <v>RAZEM</v>
          </cell>
        </row>
        <row r="4743">
          <cell r="A4743" t="str">
            <v>PJ grup i kont</v>
          </cell>
          <cell r="B4743" t="str">
            <v>X2PJ</v>
          </cell>
          <cell r="C4743" t="str">
            <v>N</v>
          </cell>
          <cell r="D4743">
            <v>15</v>
          </cell>
          <cell r="E4743" t="str">
            <v>L_UBEZP</v>
          </cell>
          <cell r="F4743" t="str">
            <v>PLAN</v>
          </cell>
          <cell r="G4743" t="str">
            <v>09</v>
          </cell>
          <cell r="H4743" t="str">
            <v>PSA</v>
          </cell>
          <cell r="I4743" t="str">
            <v>RAZEM</v>
          </cell>
        </row>
        <row r="4744">
          <cell r="A4744" t="str">
            <v>PJ grup i kont</v>
          </cell>
          <cell r="B4744" t="str">
            <v>X2PJ</v>
          </cell>
          <cell r="C4744" t="str">
            <v>P</v>
          </cell>
          <cell r="D4744">
            <v>165146.17450147046</v>
          </cell>
          <cell r="E4744" t="str">
            <v>L_UBEZP</v>
          </cell>
          <cell r="F4744" t="str">
            <v>PLAN</v>
          </cell>
          <cell r="G4744" t="str">
            <v>09</v>
          </cell>
          <cell r="H4744" t="str">
            <v>PKK</v>
          </cell>
          <cell r="I4744" t="str">
            <v>RAZEM</v>
          </cell>
        </row>
        <row r="4745">
          <cell r="A4745" t="str">
            <v>PJ grup i kont</v>
          </cell>
          <cell r="B4745" t="str">
            <v>X2PJ</v>
          </cell>
          <cell r="C4745" t="str">
            <v>P</v>
          </cell>
          <cell r="D4745">
            <v>4270.488</v>
          </cell>
          <cell r="E4745" t="str">
            <v>L_UBEZP</v>
          </cell>
          <cell r="F4745" t="str">
            <v>PLAN</v>
          </cell>
          <cell r="G4745" t="str">
            <v>09</v>
          </cell>
          <cell r="H4745" t="str">
            <v>PSA</v>
          </cell>
          <cell r="I4745" t="str">
            <v>RAZEM</v>
          </cell>
        </row>
        <row r="4746">
          <cell r="A4746" t="str">
            <v>PJ grup i kont</v>
          </cell>
          <cell r="B4746" t="str">
            <v>X2PJ</v>
          </cell>
          <cell r="C4746" t="str">
            <v>N</v>
          </cell>
          <cell r="D4746">
            <v>836</v>
          </cell>
          <cell r="E4746" t="str">
            <v>L_UBEZP</v>
          </cell>
          <cell r="F4746" t="str">
            <v>PLAN</v>
          </cell>
          <cell r="G4746" t="str">
            <v>10</v>
          </cell>
          <cell r="H4746" t="str">
            <v>PKK</v>
          </cell>
          <cell r="I4746" t="str">
            <v>RAZEM</v>
          </cell>
        </row>
        <row r="4747">
          <cell r="A4747" t="str">
            <v>PJ grup i kont</v>
          </cell>
          <cell r="B4747" t="str">
            <v>X2PJ</v>
          </cell>
          <cell r="C4747" t="str">
            <v>N</v>
          </cell>
          <cell r="D4747">
            <v>15</v>
          </cell>
          <cell r="E4747" t="str">
            <v>L_UBEZP</v>
          </cell>
          <cell r="F4747" t="str">
            <v>PLAN</v>
          </cell>
          <cell r="G4747" t="str">
            <v>10</v>
          </cell>
          <cell r="H4747" t="str">
            <v>PSA</v>
          </cell>
          <cell r="I4747" t="str">
            <v>RAZEM</v>
          </cell>
        </row>
        <row r="4748">
          <cell r="A4748" t="str">
            <v>PJ grup i kont</v>
          </cell>
          <cell r="B4748" t="str">
            <v>X2PJ</v>
          </cell>
          <cell r="C4748" t="str">
            <v>P</v>
          </cell>
          <cell r="D4748">
            <v>163178.4489819543</v>
          </cell>
          <cell r="E4748" t="str">
            <v>L_UBEZP</v>
          </cell>
          <cell r="F4748" t="str">
            <v>PLAN</v>
          </cell>
          <cell r="G4748" t="str">
            <v>10</v>
          </cell>
          <cell r="H4748" t="str">
            <v>PKK</v>
          </cell>
          <cell r="I4748" t="str">
            <v>RAZEM</v>
          </cell>
        </row>
        <row r="4749">
          <cell r="A4749" t="str">
            <v>PJ grup i kont</v>
          </cell>
          <cell r="B4749" t="str">
            <v>X2PJ</v>
          </cell>
          <cell r="C4749" t="str">
            <v>P</v>
          </cell>
          <cell r="D4749">
            <v>4211.2406666666675</v>
          </cell>
          <cell r="E4749" t="str">
            <v>L_UBEZP</v>
          </cell>
          <cell r="F4749" t="str">
            <v>PLAN</v>
          </cell>
          <cell r="G4749" t="str">
            <v>10</v>
          </cell>
          <cell r="H4749" t="str">
            <v>PSA</v>
          </cell>
          <cell r="I4749" t="str">
            <v>RAZEM</v>
          </cell>
        </row>
        <row r="4750">
          <cell r="A4750" t="str">
            <v>PJ grup i kont</v>
          </cell>
          <cell r="B4750" t="str">
            <v>X2PJ</v>
          </cell>
          <cell r="C4750" t="str">
            <v>N</v>
          </cell>
          <cell r="D4750">
            <v>950</v>
          </cell>
          <cell r="E4750" t="str">
            <v>L_UBEZP</v>
          </cell>
          <cell r="F4750" t="str">
            <v>PLAN</v>
          </cell>
          <cell r="G4750" t="str">
            <v>11</v>
          </cell>
          <cell r="H4750" t="str">
            <v>PKK</v>
          </cell>
          <cell r="I4750" t="str">
            <v>RAZEM</v>
          </cell>
        </row>
        <row r="4751">
          <cell r="A4751" t="str">
            <v>PJ grup i kont</v>
          </cell>
          <cell r="B4751" t="str">
            <v>X2PJ</v>
          </cell>
          <cell r="C4751" t="str">
            <v>N</v>
          </cell>
          <cell r="D4751">
            <v>15</v>
          </cell>
          <cell r="E4751" t="str">
            <v>L_UBEZP</v>
          </cell>
          <cell r="F4751" t="str">
            <v>PLAN</v>
          </cell>
          <cell r="G4751" t="str">
            <v>11</v>
          </cell>
          <cell r="H4751" t="str">
            <v>PSA</v>
          </cell>
          <cell r="I4751" t="str">
            <v>RAZEM</v>
          </cell>
        </row>
        <row r="4752">
          <cell r="A4752" t="str">
            <v>PJ grup i kont</v>
          </cell>
          <cell r="B4752" t="str">
            <v>X2PJ</v>
          </cell>
          <cell r="C4752" t="str">
            <v>P</v>
          </cell>
          <cell r="D4752">
            <v>161287.1494431528</v>
          </cell>
          <cell r="E4752" t="str">
            <v>L_UBEZP</v>
          </cell>
          <cell r="F4752" t="str">
            <v>PLAN</v>
          </cell>
          <cell r="G4752" t="str">
            <v>11</v>
          </cell>
          <cell r="H4752" t="str">
            <v>PKK</v>
          </cell>
          <cell r="I4752" t="str">
            <v>RAZEM</v>
          </cell>
        </row>
        <row r="4753">
          <cell r="A4753" t="str">
            <v>PJ grup i kont</v>
          </cell>
          <cell r="B4753" t="str">
            <v>X2PJ</v>
          </cell>
          <cell r="C4753" t="str">
            <v>P</v>
          </cell>
          <cell r="D4753">
            <v>4149.993333333334</v>
          </cell>
          <cell r="E4753" t="str">
            <v>L_UBEZP</v>
          </cell>
          <cell r="F4753" t="str">
            <v>PLAN</v>
          </cell>
          <cell r="G4753" t="str">
            <v>11</v>
          </cell>
          <cell r="H4753" t="str">
            <v>PSA</v>
          </cell>
          <cell r="I4753" t="str">
            <v>RAZEM</v>
          </cell>
        </row>
        <row r="4754">
          <cell r="A4754" t="str">
            <v>PJ grup i kont</v>
          </cell>
          <cell r="B4754" t="str">
            <v>X2PJ</v>
          </cell>
          <cell r="C4754" t="str">
            <v>N</v>
          </cell>
          <cell r="D4754">
            <v>1030</v>
          </cell>
          <cell r="E4754" t="str">
            <v>L_UBEZP</v>
          </cell>
          <cell r="F4754" t="str">
            <v>PLAN</v>
          </cell>
          <cell r="G4754" t="str">
            <v>12</v>
          </cell>
          <cell r="H4754" t="str">
            <v>PKK</v>
          </cell>
          <cell r="I4754" t="str">
            <v>RAZEM</v>
          </cell>
        </row>
        <row r="4755">
          <cell r="A4755" t="str">
            <v>PJ grup i kont</v>
          </cell>
          <cell r="B4755" t="str">
            <v>X2PJ</v>
          </cell>
          <cell r="C4755" t="str">
            <v>N</v>
          </cell>
          <cell r="D4755">
            <v>15</v>
          </cell>
          <cell r="E4755" t="str">
            <v>L_UBEZP</v>
          </cell>
          <cell r="F4755" t="str">
            <v>PLAN</v>
          </cell>
          <cell r="G4755" t="str">
            <v>12</v>
          </cell>
          <cell r="H4755" t="str">
            <v>PSA</v>
          </cell>
          <cell r="I4755" t="str">
            <v>RAZEM</v>
          </cell>
        </row>
        <row r="4756">
          <cell r="A4756" t="str">
            <v>PJ grup i kont</v>
          </cell>
          <cell r="B4756" t="str">
            <v>X2PJ</v>
          </cell>
          <cell r="C4756" t="str">
            <v>P</v>
          </cell>
          <cell r="D4756">
            <v>159346.27119927813</v>
          </cell>
          <cell r="E4756" t="str">
            <v>L_UBEZP</v>
          </cell>
          <cell r="F4756" t="str">
            <v>PLAN</v>
          </cell>
          <cell r="G4756" t="str">
            <v>12</v>
          </cell>
          <cell r="H4756" t="str">
            <v>PKK</v>
          </cell>
          <cell r="I4756" t="str">
            <v>RAZEM</v>
          </cell>
        </row>
        <row r="4757">
          <cell r="A4757" t="str">
            <v>PJ grup i kont</v>
          </cell>
          <cell r="B4757" t="str">
            <v>X2PJ</v>
          </cell>
          <cell r="C4757" t="str">
            <v>P</v>
          </cell>
          <cell r="D4757">
            <v>4092.746</v>
          </cell>
          <cell r="E4757" t="str">
            <v>L_UBEZP</v>
          </cell>
          <cell r="F4757" t="str">
            <v>PLAN</v>
          </cell>
          <cell r="G4757" t="str">
            <v>12</v>
          </cell>
          <cell r="H4757" t="str">
            <v>PSA</v>
          </cell>
          <cell r="I4757" t="str">
            <v>RAZEM</v>
          </cell>
        </row>
        <row r="4758">
          <cell r="A4758" t="str">
            <v>PJ grup i kont</v>
          </cell>
          <cell r="B4758" t="str">
            <v>X2PJ</v>
          </cell>
          <cell r="C4758" t="str">
            <v>N</v>
          </cell>
          <cell r="D4758">
            <v>156</v>
          </cell>
          <cell r="E4758" t="str">
            <v>L_UBEZP</v>
          </cell>
          <cell r="F4758" t="str">
            <v>PROGNOZA</v>
          </cell>
          <cell r="G4758" t="str">
            <v>10</v>
          </cell>
          <cell r="H4758" t="str">
            <v>PKK</v>
          </cell>
          <cell r="I4758" t="str">
            <v>RAZEM</v>
          </cell>
        </row>
        <row r="4759">
          <cell r="A4759" t="str">
            <v>PJ grup i kont</v>
          </cell>
          <cell r="B4759" t="str">
            <v>X2PJ</v>
          </cell>
          <cell r="C4759" t="str">
            <v>N</v>
          </cell>
          <cell r="D4759">
            <v>22</v>
          </cell>
          <cell r="E4759" t="str">
            <v>L_UBEZP</v>
          </cell>
          <cell r="F4759" t="str">
            <v>PROGNOZA</v>
          </cell>
          <cell r="G4759" t="str">
            <v>10</v>
          </cell>
          <cell r="H4759" t="str">
            <v>PSA</v>
          </cell>
          <cell r="I4759" t="str">
            <v>RAZEM</v>
          </cell>
        </row>
        <row r="4760">
          <cell r="A4760" t="str">
            <v>PJ grup i kont</v>
          </cell>
          <cell r="B4760" t="str">
            <v>X2PJ</v>
          </cell>
          <cell r="C4760" t="str">
            <v>P</v>
          </cell>
          <cell r="D4760">
            <v>196343</v>
          </cell>
          <cell r="E4760" t="str">
            <v>L_UBEZP</v>
          </cell>
          <cell r="F4760" t="str">
            <v>PROGNOZA</v>
          </cell>
          <cell r="G4760" t="str">
            <v>10</v>
          </cell>
          <cell r="H4760" t="str">
            <v>PKK</v>
          </cell>
          <cell r="I4760" t="str">
            <v>RAZEM</v>
          </cell>
        </row>
        <row r="4761">
          <cell r="A4761" t="str">
            <v>PJ grup i kont</v>
          </cell>
          <cell r="B4761" t="str">
            <v>X2PJ</v>
          </cell>
          <cell r="C4761" t="str">
            <v>P</v>
          </cell>
          <cell r="D4761">
            <v>4878.666666666667</v>
          </cell>
          <cell r="E4761" t="str">
            <v>L_UBEZP</v>
          </cell>
          <cell r="F4761" t="str">
            <v>PROGNOZA</v>
          </cell>
          <cell r="G4761" t="str">
            <v>10</v>
          </cell>
          <cell r="H4761" t="str">
            <v>PSA</v>
          </cell>
          <cell r="I4761" t="str">
            <v>RAZEM</v>
          </cell>
        </row>
        <row r="4762">
          <cell r="A4762" t="str">
            <v>PJ grup i kont</v>
          </cell>
          <cell r="B4762" t="str">
            <v>X2PJ</v>
          </cell>
          <cell r="C4762" t="str">
            <v>N</v>
          </cell>
          <cell r="D4762">
            <v>163</v>
          </cell>
          <cell r="E4762" t="str">
            <v>L_UBEZP</v>
          </cell>
          <cell r="F4762" t="str">
            <v>PROGNOZA</v>
          </cell>
          <cell r="G4762" t="str">
            <v>11</v>
          </cell>
          <cell r="H4762" t="str">
            <v>PKK</v>
          </cell>
          <cell r="I4762" t="str">
            <v>RAZEM</v>
          </cell>
        </row>
        <row r="4763">
          <cell r="A4763" t="str">
            <v>PJ grup i kont</v>
          </cell>
          <cell r="B4763" t="str">
            <v>X2PJ</v>
          </cell>
          <cell r="C4763" t="str">
            <v>N</v>
          </cell>
          <cell r="D4763">
            <v>22</v>
          </cell>
          <cell r="E4763" t="str">
            <v>L_UBEZP</v>
          </cell>
          <cell r="F4763" t="str">
            <v>PROGNOZA</v>
          </cell>
          <cell r="G4763" t="str">
            <v>11</v>
          </cell>
          <cell r="H4763" t="str">
            <v>PSA</v>
          </cell>
          <cell r="I4763" t="str">
            <v>RAZEM</v>
          </cell>
        </row>
        <row r="4764">
          <cell r="A4764" t="str">
            <v>PJ grup i kont</v>
          </cell>
          <cell r="B4764" t="str">
            <v>X2PJ</v>
          </cell>
          <cell r="C4764" t="str">
            <v>P</v>
          </cell>
          <cell r="D4764">
            <v>193864</v>
          </cell>
          <cell r="E4764" t="str">
            <v>L_UBEZP</v>
          </cell>
          <cell r="F4764" t="str">
            <v>PROGNOZA</v>
          </cell>
          <cell r="G4764" t="str">
            <v>11</v>
          </cell>
          <cell r="H4764" t="str">
            <v>PKK</v>
          </cell>
          <cell r="I4764" t="str">
            <v>RAZEM</v>
          </cell>
        </row>
        <row r="4765">
          <cell r="A4765" t="str">
            <v>PJ grup i kont</v>
          </cell>
          <cell r="B4765" t="str">
            <v>X2PJ</v>
          </cell>
          <cell r="C4765" t="str">
            <v>P</v>
          </cell>
          <cell r="D4765">
            <v>4827.9333333333325</v>
          </cell>
          <cell r="E4765" t="str">
            <v>L_UBEZP</v>
          </cell>
          <cell r="F4765" t="str">
            <v>PROGNOZA</v>
          </cell>
          <cell r="G4765" t="str">
            <v>11</v>
          </cell>
          <cell r="H4765" t="str">
            <v>PSA</v>
          </cell>
          <cell r="I4765" t="str">
            <v>RAZEM</v>
          </cell>
        </row>
        <row r="4766">
          <cell r="A4766" t="str">
            <v>PJ grup i kont</v>
          </cell>
          <cell r="B4766" t="str">
            <v>X2PJ</v>
          </cell>
          <cell r="C4766" t="str">
            <v>N</v>
          </cell>
          <cell r="D4766">
            <v>169</v>
          </cell>
          <cell r="E4766" t="str">
            <v>L_UBEZP</v>
          </cell>
          <cell r="F4766" t="str">
            <v>PROGNOZA</v>
          </cell>
          <cell r="G4766" t="str">
            <v>12</v>
          </cell>
          <cell r="H4766" t="str">
            <v>PKK</v>
          </cell>
          <cell r="I4766" t="str">
            <v>RAZEM</v>
          </cell>
        </row>
        <row r="4767">
          <cell r="A4767" t="str">
            <v>PJ grup i kont</v>
          </cell>
          <cell r="B4767" t="str">
            <v>X2PJ</v>
          </cell>
          <cell r="C4767" t="str">
            <v>N</v>
          </cell>
          <cell r="D4767">
            <v>22</v>
          </cell>
          <cell r="E4767" t="str">
            <v>L_UBEZP</v>
          </cell>
          <cell r="F4767" t="str">
            <v>PROGNOZA</v>
          </cell>
          <cell r="G4767" t="str">
            <v>12</v>
          </cell>
          <cell r="H4767" t="str">
            <v>PSA</v>
          </cell>
          <cell r="I4767" t="str">
            <v>RAZEM</v>
          </cell>
        </row>
        <row r="4768">
          <cell r="A4768" t="str">
            <v>PJ grup i kont</v>
          </cell>
          <cell r="B4768" t="str">
            <v>X2PJ</v>
          </cell>
          <cell r="C4768" t="str">
            <v>P</v>
          </cell>
          <cell r="D4768">
            <v>189692</v>
          </cell>
          <cell r="E4768" t="str">
            <v>L_UBEZP</v>
          </cell>
          <cell r="F4768" t="str">
            <v>PROGNOZA</v>
          </cell>
          <cell r="G4768" t="str">
            <v>12</v>
          </cell>
          <cell r="H4768" t="str">
            <v>PKK</v>
          </cell>
          <cell r="I4768" t="str">
            <v>RAZEM</v>
          </cell>
        </row>
        <row r="4769">
          <cell r="A4769" t="str">
            <v>PJ grup i kont</v>
          </cell>
          <cell r="B4769" t="str">
            <v>X2PJ</v>
          </cell>
          <cell r="C4769" t="str">
            <v>P</v>
          </cell>
          <cell r="D4769">
            <v>4778.2</v>
          </cell>
          <cell r="E4769" t="str">
            <v>L_UBEZP</v>
          </cell>
          <cell r="F4769" t="str">
            <v>PROGNOZA</v>
          </cell>
          <cell r="G4769" t="str">
            <v>12</v>
          </cell>
          <cell r="H4769" t="str">
            <v>PSA</v>
          </cell>
          <cell r="I4769" t="str">
            <v>RAZEM</v>
          </cell>
        </row>
        <row r="4770">
          <cell r="A4770" t="str">
            <v>PJ grup i kont</v>
          </cell>
          <cell r="B4770" t="str">
            <v>X2PJ</v>
          </cell>
          <cell r="C4770" t="str">
            <v>N</v>
          </cell>
          <cell r="D4770">
            <v>15</v>
          </cell>
          <cell r="E4770" t="str">
            <v>L_UBEZP</v>
          </cell>
          <cell r="F4770" t="str">
            <v>WYK_POP</v>
          </cell>
          <cell r="G4770" t="str">
            <v>01</v>
          </cell>
          <cell r="H4770" t="str">
            <v>PKK</v>
          </cell>
          <cell r="I4770" t="str">
            <v>RAZEM</v>
          </cell>
        </row>
        <row r="4771">
          <cell r="A4771" t="str">
            <v>PJ grup i kont</v>
          </cell>
          <cell r="B4771" t="str">
            <v>X2PJ</v>
          </cell>
          <cell r="C4771" t="str">
            <v>N</v>
          </cell>
          <cell r="D4771">
            <v>2</v>
          </cell>
          <cell r="E4771" t="str">
            <v>L_UBEZP</v>
          </cell>
          <cell r="F4771" t="str">
            <v>WYK_POP</v>
          </cell>
          <cell r="G4771" t="str">
            <v>01</v>
          </cell>
          <cell r="H4771" t="str">
            <v>PSA</v>
          </cell>
          <cell r="I4771" t="str">
            <v>RAZEM</v>
          </cell>
        </row>
        <row r="4772">
          <cell r="A4772" t="str">
            <v>PJ grup i kont</v>
          </cell>
          <cell r="B4772" t="str">
            <v>X2PJ</v>
          </cell>
          <cell r="C4772" t="str">
            <v>P</v>
          </cell>
          <cell r="D4772">
            <v>229857</v>
          </cell>
          <cell r="E4772" t="str">
            <v>L_UBEZP</v>
          </cell>
          <cell r="F4772" t="str">
            <v>WYK_POP</v>
          </cell>
          <cell r="G4772" t="str">
            <v>01</v>
          </cell>
          <cell r="H4772" t="str">
            <v>PKK</v>
          </cell>
          <cell r="I4772" t="str">
            <v>RAZEM</v>
          </cell>
        </row>
        <row r="4773">
          <cell r="A4773" t="str">
            <v>PJ grup i kont</v>
          </cell>
          <cell r="B4773" t="str">
            <v>X2PJ</v>
          </cell>
          <cell r="C4773" t="str">
            <v>P</v>
          </cell>
          <cell r="D4773">
            <v>5317</v>
          </cell>
          <cell r="E4773" t="str">
            <v>L_UBEZP</v>
          </cell>
          <cell r="F4773" t="str">
            <v>WYK_POP</v>
          </cell>
          <cell r="G4773" t="str">
            <v>01</v>
          </cell>
          <cell r="H4773" t="str">
            <v>PSA</v>
          </cell>
          <cell r="I4773" t="str">
            <v>RAZEM</v>
          </cell>
        </row>
        <row r="4774">
          <cell r="A4774" t="str">
            <v>PJ grup i kont</v>
          </cell>
          <cell r="B4774" t="str">
            <v>X2PJ</v>
          </cell>
          <cell r="C4774" t="str">
            <v>N</v>
          </cell>
          <cell r="D4774">
            <v>16</v>
          </cell>
          <cell r="E4774" t="str">
            <v>L_UBEZP</v>
          </cell>
          <cell r="F4774" t="str">
            <v>WYK_POP</v>
          </cell>
          <cell r="G4774" t="str">
            <v>02</v>
          </cell>
          <cell r="H4774" t="str">
            <v>PKK</v>
          </cell>
          <cell r="I4774" t="str">
            <v>RAZEM</v>
          </cell>
        </row>
        <row r="4775">
          <cell r="A4775" t="str">
            <v>PJ grup i kont</v>
          </cell>
          <cell r="B4775" t="str">
            <v>X2PJ</v>
          </cell>
          <cell r="C4775" t="str">
            <v>N</v>
          </cell>
          <cell r="D4775">
            <v>2</v>
          </cell>
          <cell r="E4775" t="str">
            <v>L_UBEZP</v>
          </cell>
          <cell r="F4775" t="str">
            <v>WYK_POP</v>
          </cell>
          <cell r="G4775" t="str">
            <v>02</v>
          </cell>
          <cell r="H4775" t="str">
            <v>PSA</v>
          </cell>
          <cell r="I4775" t="str">
            <v>RAZEM</v>
          </cell>
        </row>
        <row r="4776">
          <cell r="A4776" t="str">
            <v>PJ grup i kont</v>
          </cell>
          <cell r="B4776" t="str">
            <v>X2PJ</v>
          </cell>
          <cell r="C4776" t="str">
            <v>P</v>
          </cell>
          <cell r="D4776">
            <v>224626</v>
          </cell>
          <cell r="E4776" t="str">
            <v>L_UBEZP</v>
          </cell>
          <cell r="F4776" t="str">
            <v>WYK_POP</v>
          </cell>
          <cell r="G4776" t="str">
            <v>02</v>
          </cell>
          <cell r="H4776" t="str">
            <v>PKK</v>
          </cell>
          <cell r="I4776" t="str">
            <v>RAZEM</v>
          </cell>
        </row>
        <row r="4777">
          <cell r="A4777" t="str">
            <v>PJ grup i kont</v>
          </cell>
          <cell r="B4777" t="str">
            <v>X2PJ</v>
          </cell>
          <cell r="C4777" t="str">
            <v>P</v>
          </cell>
          <cell r="D4777">
            <v>5290</v>
          </cell>
          <cell r="E4777" t="str">
            <v>L_UBEZP</v>
          </cell>
          <cell r="F4777" t="str">
            <v>WYK_POP</v>
          </cell>
          <cell r="G4777" t="str">
            <v>02</v>
          </cell>
          <cell r="H4777" t="str">
            <v>PSA</v>
          </cell>
          <cell r="I4777" t="str">
            <v>RAZEM</v>
          </cell>
        </row>
        <row r="4778">
          <cell r="A4778" t="str">
            <v>PJ grup i kont</v>
          </cell>
          <cell r="B4778" t="str">
            <v>X2PJ</v>
          </cell>
          <cell r="C4778" t="str">
            <v>N</v>
          </cell>
          <cell r="D4778">
            <v>49</v>
          </cell>
          <cell r="E4778" t="str">
            <v>L_UBEZP</v>
          </cell>
          <cell r="F4778" t="str">
            <v>WYK_POP</v>
          </cell>
          <cell r="G4778" t="str">
            <v>03</v>
          </cell>
          <cell r="H4778" t="str">
            <v>PKK</v>
          </cell>
          <cell r="I4778" t="str">
            <v>RAZEM</v>
          </cell>
        </row>
        <row r="4779">
          <cell r="A4779" t="str">
            <v>PJ grup i kont</v>
          </cell>
          <cell r="B4779" t="str">
            <v>X2PJ</v>
          </cell>
          <cell r="C4779" t="str">
            <v>N</v>
          </cell>
          <cell r="D4779">
            <v>16</v>
          </cell>
          <cell r="E4779" t="str">
            <v>L_UBEZP</v>
          </cell>
          <cell r="F4779" t="str">
            <v>WYK_POP</v>
          </cell>
          <cell r="G4779" t="str">
            <v>03</v>
          </cell>
          <cell r="H4779" t="str">
            <v>PSA</v>
          </cell>
          <cell r="I4779" t="str">
            <v>RAZEM</v>
          </cell>
        </row>
        <row r="4780">
          <cell r="A4780" t="str">
            <v>PJ grup i kont</v>
          </cell>
          <cell r="B4780" t="str">
            <v>X2PJ</v>
          </cell>
          <cell r="C4780" t="str">
            <v>P</v>
          </cell>
          <cell r="D4780">
            <v>218217</v>
          </cell>
          <cell r="E4780" t="str">
            <v>L_UBEZP</v>
          </cell>
          <cell r="F4780" t="str">
            <v>WYK_POP</v>
          </cell>
          <cell r="G4780" t="str">
            <v>03</v>
          </cell>
          <cell r="H4780" t="str">
            <v>PKK</v>
          </cell>
          <cell r="I4780" t="str">
            <v>RAZEM</v>
          </cell>
        </row>
        <row r="4781">
          <cell r="A4781" t="str">
            <v>PJ grup i kont</v>
          </cell>
          <cell r="B4781" t="str">
            <v>X2PJ</v>
          </cell>
          <cell r="C4781" t="str">
            <v>P</v>
          </cell>
          <cell r="D4781">
            <v>5239</v>
          </cell>
          <cell r="E4781" t="str">
            <v>L_UBEZP</v>
          </cell>
          <cell r="F4781" t="str">
            <v>WYK_POP</v>
          </cell>
          <cell r="G4781" t="str">
            <v>03</v>
          </cell>
          <cell r="H4781" t="str">
            <v>PSA</v>
          </cell>
          <cell r="I4781" t="str">
            <v>RAZEM</v>
          </cell>
        </row>
        <row r="4782">
          <cell r="A4782" t="str">
            <v>PJ grup i kont</v>
          </cell>
          <cell r="B4782" t="str">
            <v>X2PJ</v>
          </cell>
          <cell r="C4782" t="str">
            <v>N</v>
          </cell>
          <cell r="D4782">
            <v>85</v>
          </cell>
          <cell r="E4782" t="str">
            <v>L_UBEZP</v>
          </cell>
          <cell r="F4782" t="str">
            <v>WYK_POP</v>
          </cell>
          <cell r="G4782" t="str">
            <v>04</v>
          </cell>
          <cell r="H4782" t="str">
            <v>PKK</v>
          </cell>
          <cell r="I4782" t="str">
            <v>RAZEM</v>
          </cell>
        </row>
        <row r="4783">
          <cell r="A4783" t="str">
            <v>PJ grup i kont</v>
          </cell>
          <cell r="B4783" t="str">
            <v>X2PJ</v>
          </cell>
          <cell r="C4783" t="str">
            <v>N</v>
          </cell>
          <cell r="D4783">
            <v>16</v>
          </cell>
          <cell r="E4783" t="str">
            <v>L_UBEZP</v>
          </cell>
          <cell r="F4783" t="str">
            <v>WYK_POP</v>
          </cell>
          <cell r="G4783" t="str">
            <v>04</v>
          </cell>
          <cell r="H4783" t="str">
            <v>PSA</v>
          </cell>
          <cell r="I4783" t="str">
            <v>RAZEM</v>
          </cell>
        </row>
        <row r="4784">
          <cell r="A4784" t="str">
            <v>PJ grup i kont</v>
          </cell>
          <cell r="B4784" t="str">
            <v>X2PJ</v>
          </cell>
          <cell r="C4784" t="str">
            <v>P</v>
          </cell>
          <cell r="D4784">
            <v>212397</v>
          </cell>
          <cell r="E4784" t="str">
            <v>L_UBEZP</v>
          </cell>
          <cell r="F4784" t="str">
            <v>WYK_POP</v>
          </cell>
          <cell r="G4784" t="str">
            <v>04</v>
          </cell>
          <cell r="H4784" t="str">
            <v>PKK</v>
          </cell>
          <cell r="I4784" t="str">
            <v>RAZEM</v>
          </cell>
        </row>
        <row r="4785">
          <cell r="A4785" t="str">
            <v>PJ grup i kont</v>
          </cell>
          <cell r="B4785" t="str">
            <v>X2PJ</v>
          </cell>
          <cell r="C4785" t="str">
            <v>P</v>
          </cell>
          <cell r="D4785">
            <v>5205</v>
          </cell>
          <cell r="E4785" t="str">
            <v>L_UBEZP</v>
          </cell>
          <cell r="F4785" t="str">
            <v>WYK_POP</v>
          </cell>
          <cell r="G4785" t="str">
            <v>04</v>
          </cell>
          <cell r="H4785" t="str">
            <v>PSA</v>
          </cell>
          <cell r="I4785" t="str">
            <v>RAZEM</v>
          </cell>
        </row>
        <row r="4786">
          <cell r="A4786" t="str">
            <v>PJ grup i kont</v>
          </cell>
          <cell r="B4786" t="str">
            <v>X2PJ</v>
          </cell>
          <cell r="C4786" t="str">
            <v>N</v>
          </cell>
          <cell r="D4786">
            <v>98</v>
          </cell>
          <cell r="E4786" t="str">
            <v>L_UBEZP</v>
          </cell>
          <cell r="F4786" t="str">
            <v>WYK_POP</v>
          </cell>
          <cell r="G4786" t="str">
            <v>05</v>
          </cell>
          <cell r="H4786" t="str">
            <v>PKK</v>
          </cell>
          <cell r="I4786" t="str">
            <v>RAZEM</v>
          </cell>
        </row>
        <row r="4787">
          <cell r="A4787" t="str">
            <v>PJ grup i kont</v>
          </cell>
          <cell r="B4787" t="str">
            <v>X2PJ</v>
          </cell>
          <cell r="C4787" t="str">
            <v>N</v>
          </cell>
          <cell r="D4787">
            <v>20</v>
          </cell>
          <cell r="E4787" t="str">
            <v>L_UBEZP</v>
          </cell>
          <cell r="F4787" t="str">
            <v>WYK_POP</v>
          </cell>
          <cell r="G4787" t="str">
            <v>05</v>
          </cell>
          <cell r="H4787" t="str">
            <v>PSA</v>
          </cell>
          <cell r="I4787" t="str">
            <v>RAZEM</v>
          </cell>
        </row>
        <row r="4788">
          <cell r="A4788" t="str">
            <v>PJ grup i kont</v>
          </cell>
          <cell r="B4788" t="str">
            <v>X2PJ</v>
          </cell>
          <cell r="C4788" t="str">
            <v>P</v>
          </cell>
          <cell r="D4788">
            <v>209189</v>
          </cell>
          <cell r="E4788" t="str">
            <v>L_UBEZP</v>
          </cell>
          <cell r="F4788" t="str">
            <v>WYK_POP</v>
          </cell>
          <cell r="G4788" t="str">
            <v>05</v>
          </cell>
          <cell r="H4788" t="str">
            <v>PKK</v>
          </cell>
          <cell r="I4788" t="str">
            <v>RAZEM</v>
          </cell>
        </row>
        <row r="4789">
          <cell r="A4789" t="str">
            <v>PJ grup i kont</v>
          </cell>
          <cell r="B4789" t="str">
            <v>X2PJ</v>
          </cell>
          <cell r="C4789" t="str">
            <v>P</v>
          </cell>
          <cell r="D4789">
            <v>5120</v>
          </cell>
          <cell r="E4789" t="str">
            <v>L_UBEZP</v>
          </cell>
          <cell r="F4789" t="str">
            <v>WYK_POP</v>
          </cell>
          <cell r="G4789" t="str">
            <v>05</v>
          </cell>
          <cell r="H4789" t="str">
            <v>PSA</v>
          </cell>
          <cell r="I4789" t="str">
            <v>RAZEM</v>
          </cell>
        </row>
        <row r="4790">
          <cell r="A4790" t="str">
            <v>PJ grup i kont</v>
          </cell>
          <cell r="B4790" t="str">
            <v>X2PJ</v>
          </cell>
          <cell r="C4790" t="str">
            <v>N</v>
          </cell>
          <cell r="D4790">
            <v>137</v>
          </cell>
          <cell r="E4790" t="str">
            <v>L_UBEZP</v>
          </cell>
          <cell r="F4790" t="str">
            <v>WYK_POP</v>
          </cell>
          <cell r="G4790" t="str">
            <v>06</v>
          </cell>
          <cell r="H4790" t="str">
            <v>PKK</v>
          </cell>
          <cell r="I4790" t="str">
            <v>RAZEM</v>
          </cell>
        </row>
        <row r="4791">
          <cell r="A4791" t="str">
            <v>PJ grup i kont</v>
          </cell>
          <cell r="B4791" t="str">
            <v>X2PJ</v>
          </cell>
          <cell r="C4791" t="str">
            <v>N</v>
          </cell>
          <cell r="D4791">
            <v>19</v>
          </cell>
          <cell r="E4791" t="str">
            <v>L_UBEZP</v>
          </cell>
          <cell r="F4791" t="str">
            <v>WYK_POP</v>
          </cell>
          <cell r="G4791" t="str">
            <v>06</v>
          </cell>
          <cell r="H4791" t="str">
            <v>PSA</v>
          </cell>
          <cell r="I4791" t="str">
            <v>RAZEM</v>
          </cell>
        </row>
        <row r="4792">
          <cell r="A4792" t="str">
            <v>PJ grup i kont</v>
          </cell>
          <cell r="B4792" t="str">
            <v>X2PJ</v>
          </cell>
          <cell r="C4792" t="str">
            <v>P</v>
          </cell>
          <cell r="D4792">
            <v>205951</v>
          </cell>
          <cell r="E4792" t="str">
            <v>L_UBEZP</v>
          </cell>
          <cell r="F4792" t="str">
            <v>WYK_POP</v>
          </cell>
          <cell r="G4792" t="str">
            <v>06</v>
          </cell>
          <cell r="H4792" t="str">
            <v>PKK</v>
          </cell>
          <cell r="I4792" t="str">
            <v>RAZEM</v>
          </cell>
        </row>
        <row r="4793">
          <cell r="A4793" t="str">
            <v>PJ grup i kont</v>
          </cell>
          <cell r="B4793" t="str">
            <v>X2PJ</v>
          </cell>
          <cell r="C4793" t="str">
            <v>P</v>
          </cell>
          <cell r="D4793">
            <v>5073</v>
          </cell>
          <cell r="E4793" t="str">
            <v>L_UBEZP</v>
          </cell>
          <cell r="F4793" t="str">
            <v>WYK_POP</v>
          </cell>
          <cell r="G4793" t="str">
            <v>06</v>
          </cell>
          <cell r="H4793" t="str">
            <v>PSA</v>
          </cell>
          <cell r="I4793" t="str">
            <v>RAZEM</v>
          </cell>
        </row>
        <row r="4794">
          <cell r="A4794" t="str">
            <v>PJ grup i kont</v>
          </cell>
          <cell r="B4794" t="str">
            <v>X2PJ</v>
          </cell>
          <cell r="C4794" t="str">
            <v>N</v>
          </cell>
          <cell r="D4794">
            <v>152</v>
          </cell>
          <cell r="E4794" t="str">
            <v>L_UBEZP</v>
          </cell>
          <cell r="F4794" t="str">
            <v>WYK_POP</v>
          </cell>
          <cell r="G4794" t="str">
            <v>07</v>
          </cell>
          <cell r="H4794" t="str">
            <v>PKK</v>
          </cell>
          <cell r="I4794" t="str">
            <v>RAZEM</v>
          </cell>
        </row>
        <row r="4795">
          <cell r="A4795" t="str">
            <v>PJ grup i kont</v>
          </cell>
          <cell r="B4795" t="str">
            <v>X2PJ</v>
          </cell>
          <cell r="C4795" t="str">
            <v>N</v>
          </cell>
          <cell r="D4795">
            <v>19</v>
          </cell>
          <cell r="E4795" t="str">
            <v>L_UBEZP</v>
          </cell>
          <cell r="F4795" t="str">
            <v>WYK_POP</v>
          </cell>
          <cell r="G4795" t="str">
            <v>07</v>
          </cell>
          <cell r="H4795" t="str">
            <v>PSA</v>
          </cell>
          <cell r="I4795" t="str">
            <v>RAZEM</v>
          </cell>
        </row>
        <row r="4796">
          <cell r="A4796" t="str">
            <v>PJ grup i kont</v>
          </cell>
          <cell r="B4796" t="str">
            <v>X2PJ</v>
          </cell>
          <cell r="C4796" t="str">
            <v>P</v>
          </cell>
          <cell r="D4796">
            <v>204661</v>
          </cell>
          <cell r="E4796" t="str">
            <v>L_UBEZP</v>
          </cell>
          <cell r="F4796" t="str">
            <v>WYK_POP</v>
          </cell>
          <cell r="G4796" t="str">
            <v>07</v>
          </cell>
          <cell r="H4796" t="str">
            <v>PKK</v>
          </cell>
          <cell r="I4796" t="str">
            <v>RAZEM</v>
          </cell>
        </row>
        <row r="4797">
          <cell r="A4797" t="str">
            <v>PJ grup i kont</v>
          </cell>
          <cell r="B4797" t="str">
            <v>X2PJ</v>
          </cell>
          <cell r="C4797" t="str">
            <v>P</v>
          </cell>
          <cell r="D4797">
            <v>5016</v>
          </cell>
          <cell r="E4797" t="str">
            <v>L_UBEZP</v>
          </cell>
          <cell r="F4797" t="str">
            <v>WYK_POP</v>
          </cell>
          <cell r="G4797" t="str">
            <v>07</v>
          </cell>
          <cell r="H4797" t="str">
            <v>PSA</v>
          </cell>
          <cell r="I4797" t="str">
            <v>RAZEM</v>
          </cell>
        </row>
        <row r="4798">
          <cell r="A4798" t="str">
            <v>PJ grup i kont</v>
          </cell>
          <cell r="B4798" t="str">
            <v>X2PJ</v>
          </cell>
          <cell r="C4798" t="str">
            <v>N</v>
          </cell>
          <cell r="D4798">
            <v>194</v>
          </cell>
          <cell r="E4798" t="str">
            <v>L_UBEZP</v>
          </cell>
          <cell r="F4798" t="str">
            <v>WYK_POP</v>
          </cell>
          <cell r="G4798" t="str">
            <v>08</v>
          </cell>
          <cell r="H4798" t="str">
            <v>PKK</v>
          </cell>
          <cell r="I4798" t="str">
            <v>RAZEM</v>
          </cell>
        </row>
        <row r="4799">
          <cell r="A4799" t="str">
            <v>PJ grup i kont</v>
          </cell>
          <cell r="B4799" t="str">
            <v>X2PJ</v>
          </cell>
          <cell r="C4799" t="str">
            <v>N</v>
          </cell>
          <cell r="D4799">
            <v>25</v>
          </cell>
          <cell r="E4799" t="str">
            <v>L_UBEZP</v>
          </cell>
          <cell r="F4799" t="str">
            <v>WYK_POP</v>
          </cell>
          <cell r="G4799" t="str">
            <v>08</v>
          </cell>
          <cell r="H4799" t="str">
            <v>PSA</v>
          </cell>
          <cell r="I4799" t="str">
            <v>RAZEM</v>
          </cell>
        </row>
        <row r="4800">
          <cell r="A4800" t="str">
            <v>PJ grup i kont</v>
          </cell>
          <cell r="B4800" t="str">
            <v>X2PJ</v>
          </cell>
          <cell r="C4800" t="str">
            <v>P</v>
          </cell>
          <cell r="D4800">
            <v>202103</v>
          </cell>
          <cell r="E4800" t="str">
            <v>L_UBEZP</v>
          </cell>
          <cell r="F4800" t="str">
            <v>WYK_POP</v>
          </cell>
          <cell r="G4800" t="str">
            <v>08</v>
          </cell>
          <cell r="H4800" t="str">
            <v>PKK</v>
          </cell>
          <cell r="I4800" t="str">
            <v>RAZEM</v>
          </cell>
        </row>
        <row r="4801">
          <cell r="A4801" t="str">
            <v>PJ grup i kont</v>
          </cell>
          <cell r="B4801" t="str">
            <v>X2PJ</v>
          </cell>
          <cell r="C4801" t="str">
            <v>P</v>
          </cell>
          <cell r="D4801">
            <v>4965</v>
          </cell>
          <cell r="E4801" t="str">
            <v>L_UBEZP</v>
          </cell>
          <cell r="F4801" t="str">
            <v>WYK_POP</v>
          </cell>
          <cell r="G4801" t="str">
            <v>08</v>
          </cell>
          <cell r="H4801" t="str">
            <v>PSA</v>
          </cell>
          <cell r="I4801" t="str">
            <v>RAZEM</v>
          </cell>
        </row>
        <row r="4802">
          <cell r="A4802" t="str">
            <v>PJ grup i kont</v>
          </cell>
          <cell r="B4802" t="str">
            <v>X2PJ</v>
          </cell>
          <cell r="C4802" t="str">
            <v>N</v>
          </cell>
          <cell r="D4802">
            <v>193</v>
          </cell>
          <cell r="E4802" t="str">
            <v>L_UBEZP</v>
          </cell>
          <cell r="F4802" t="str">
            <v>WYK_POP</v>
          </cell>
          <cell r="G4802" t="str">
            <v>09</v>
          </cell>
          <cell r="H4802" t="str">
            <v>PKK</v>
          </cell>
          <cell r="I4802" t="str">
            <v>RAZEM</v>
          </cell>
        </row>
        <row r="4803">
          <cell r="A4803" t="str">
            <v>PJ grup i kont</v>
          </cell>
          <cell r="B4803" t="str">
            <v>X2PJ</v>
          </cell>
          <cell r="C4803" t="str">
            <v>N</v>
          </cell>
          <cell r="D4803">
            <v>25</v>
          </cell>
          <cell r="E4803" t="str">
            <v>L_UBEZP</v>
          </cell>
          <cell r="F4803" t="str">
            <v>WYK_POP</v>
          </cell>
          <cell r="G4803" t="str">
            <v>09</v>
          </cell>
          <cell r="H4803" t="str">
            <v>PSA</v>
          </cell>
          <cell r="I4803" t="str">
            <v>RAZEM</v>
          </cell>
        </row>
        <row r="4804">
          <cell r="A4804" t="str">
            <v>PJ grup i kont</v>
          </cell>
          <cell r="B4804" t="str">
            <v>X2PJ</v>
          </cell>
          <cell r="C4804" t="str">
            <v>P</v>
          </cell>
          <cell r="D4804">
            <v>200802</v>
          </cell>
          <cell r="E4804" t="str">
            <v>L_UBEZP</v>
          </cell>
          <cell r="F4804" t="str">
            <v>WYK_POP</v>
          </cell>
          <cell r="G4804" t="str">
            <v>09</v>
          </cell>
          <cell r="H4804" t="str">
            <v>PKK</v>
          </cell>
          <cell r="I4804" t="str">
            <v>RAZEM</v>
          </cell>
        </row>
        <row r="4805">
          <cell r="A4805" t="str">
            <v>PJ grup i kont</v>
          </cell>
          <cell r="B4805" t="str">
            <v>X2PJ</v>
          </cell>
          <cell r="C4805" t="str">
            <v>P</v>
          </cell>
          <cell r="D4805">
            <v>4916</v>
          </cell>
          <cell r="E4805" t="str">
            <v>L_UBEZP</v>
          </cell>
          <cell r="F4805" t="str">
            <v>WYK_POP</v>
          </cell>
          <cell r="G4805" t="str">
            <v>09</v>
          </cell>
          <cell r="H4805" t="str">
            <v>PSA</v>
          </cell>
          <cell r="I4805" t="str">
            <v>RAZEM</v>
          </cell>
        </row>
        <row r="4806">
          <cell r="A4806" t="str">
            <v>PJ grup i kont</v>
          </cell>
          <cell r="B4806" t="str">
            <v>X2PJ</v>
          </cell>
          <cell r="C4806" t="str">
            <v>N</v>
          </cell>
          <cell r="D4806">
            <v>3300</v>
          </cell>
          <cell r="E4806" t="str">
            <v>PRZYPIS_MIES_WYK</v>
          </cell>
          <cell r="F4806" t="str">
            <v>PLAN</v>
          </cell>
          <cell r="G4806" t="str">
            <v>01</v>
          </cell>
          <cell r="H4806" t="str">
            <v>PKK</v>
          </cell>
          <cell r="I4806" t="str">
            <v>RAZEM</v>
          </cell>
        </row>
        <row r="4807">
          <cell r="A4807" t="str">
            <v>PJ grup i kont</v>
          </cell>
          <cell r="B4807" t="str">
            <v>X2PJ</v>
          </cell>
          <cell r="C4807" t="str">
            <v>N</v>
          </cell>
          <cell r="D4807">
            <v>180</v>
          </cell>
          <cell r="E4807" t="str">
            <v>PRZYPIS_MIES_WYK</v>
          </cell>
          <cell r="F4807" t="str">
            <v>PLAN</v>
          </cell>
          <cell r="G4807" t="str">
            <v>01</v>
          </cell>
          <cell r="H4807" t="str">
            <v>PSA</v>
          </cell>
          <cell r="I4807" t="str">
            <v>RAZEM</v>
          </cell>
        </row>
        <row r="4808">
          <cell r="A4808" t="str">
            <v>PJ grup i kont</v>
          </cell>
          <cell r="B4808" t="str">
            <v>X2PJ</v>
          </cell>
          <cell r="C4808" t="str">
            <v>P</v>
          </cell>
          <cell r="D4808">
            <v>6476473.088008168</v>
          </cell>
          <cell r="E4808" t="str">
            <v>PRZYPIS_MIES_WYK</v>
          </cell>
          <cell r="F4808" t="str">
            <v>PLAN</v>
          </cell>
          <cell r="G4808" t="str">
            <v>01</v>
          </cell>
          <cell r="H4808" t="str">
            <v>PKK</v>
          </cell>
          <cell r="I4808" t="str">
            <v>RAZEM</v>
          </cell>
        </row>
        <row r="4809">
          <cell r="A4809" t="str">
            <v>PJ grup i kont</v>
          </cell>
          <cell r="B4809" t="str">
            <v>X2PJ</v>
          </cell>
          <cell r="C4809" t="str">
            <v>P</v>
          </cell>
          <cell r="D4809">
            <v>156169.37625</v>
          </cell>
          <cell r="E4809" t="str">
            <v>PRZYPIS_MIES_WYK</v>
          </cell>
          <cell r="F4809" t="str">
            <v>PLAN</v>
          </cell>
          <cell r="G4809" t="str">
            <v>01</v>
          </cell>
          <cell r="H4809" t="str">
            <v>PSA</v>
          </cell>
          <cell r="I4809" t="str">
            <v>RAZEM</v>
          </cell>
        </row>
        <row r="4810">
          <cell r="A4810" t="str">
            <v>PJ grup i kont</v>
          </cell>
          <cell r="B4810" t="str">
            <v>X2PJ</v>
          </cell>
          <cell r="C4810" t="str">
            <v>N</v>
          </cell>
          <cell r="D4810">
            <v>5700</v>
          </cell>
          <cell r="E4810" t="str">
            <v>PRZYPIS_MIES_WYK</v>
          </cell>
          <cell r="F4810" t="str">
            <v>PLAN</v>
          </cell>
          <cell r="G4810" t="str">
            <v>02</v>
          </cell>
          <cell r="H4810" t="str">
            <v>PKK</v>
          </cell>
          <cell r="I4810" t="str">
            <v>RAZEM</v>
          </cell>
        </row>
        <row r="4811">
          <cell r="A4811" t="str">
            <v>PJ grup i kont</v>
          </cell>
          <cell r="B4811" t="str">
            <v>X2PJ</v>
          </cell>
          <cell r="C4811" t="str">
            <v>N</v>
          </cell>
          <cell r="D4811">
            <v>180</v>
          </cell>
          <cell r="E4811" t="str">
            <v>PRZYPIS_MIES_WYK</v>
          </cell>
          <cell r="F4811" t="str">
            <v>PLAN</v>
          </cell>
          <cell r="G4811" t="str">
            <v>02</v>
          </cell>
          <cell r="H4811" t="str">
            <v>PSA</v>
          </cell>
          <cell r="I4811" t="str">
            <v>RAZEM</v>
          </cell>
        </row>
        <row r="4812">
          <cell r="A4812" t="str">
            <v>PJ grup i kont</v>
          </cell>
          <cell r="B4812" t="str">
            <v>X2PJ</v>
          </cell>
          <cell r="C4812" t="str">
            <v>P</v>
          </cell>
          <cell r="D4812">
            <v>6440449.992408409</v>
          </cell>
          <cell r="E4812" t="str">
            <v>PRZYPIS_MIES_WYK</v>
          </cell>
          <cell r="F4812" t="str">
            <v>PLAN</v>
          </cell>
          <cell r="G4812" t="str">
            <v>02</v>
          </cell>
          <cell r="H4812" t="str">
            <v>PKK</v>
          </cell>
          <cell r="I4812" t="str">
            <v>RAZEM</v>
          </cell>
        </row>
        <row r="4813">
          <cell r="A4813" t="str">
            <v>PJ grup i kont</v>
          </cell>
          <cell r="B4813" t="str">
            <v>X2PJ</v>
          </cell>
          <cell r="C4813" t="str">
            <v>P</v>
          </cell>
          <cell r="D4813">
            <v>405519.37625000003</v>
          </cell>
          <cell r="E4813" t="str">
            <v>PRZYPIS_MIES_WYK</v>
          </cell>
          <cell r="F4813" t="str">
            <v>PLAN</v>
          </cell>
          <cell r="G4813" t="str">
            <v>02</v>
          </cell>
          <cell r="H4813" t="str">
            <v>PSA</v>
          </cell>
          <cell r="I4813" t="str">
            <v>RAZEM</v>
          </cell>
        </row>
        <row r="4814">
          <cell r="A4814" t="str">
            <v>PJ grup i kont</v>
          </cell>
          <cell r="B4814" t="str">
            <v>X2PJ</v>
          </cell>
          <cell r="C4814" t="str">
            <v>N</v>
          </cell>
          <cell r="D4814">
            <v>10770</v>
          </cell>
          <cell r="E4814" t="str">
            <v>PRZYPIS_MIES_WYK</v>
          </cell>
          <cell r="F4814" t="str">
            <v>PLAN</v>
          </cell>
          <cell r="G4814" t="str">
            <v>03</v>
          </cell>
          <cell r="H4814" t="str">
            <v>PKK</v>
          </cell>
          <cell r="I4814" t="str">
            <v>RAZEM</v>
          </cell>
        </row>
        <row r="4815">
          <cell r="A4815" t="str">
            <v>PJ grup i kont</v>
          </cell>
          <cell r="B4815" t="str">
            <v>X2PJ</v>
          </cell>
          <cell r="C4815" t="str">
            <v>N</v>
          </cell>
          <cell r="D4815">
            <v>180</v>
          </cell>
          <cell r="E4815" t="str">
            <v>PRZYPIS_MIES_WYK</v>
          </cell>
          <cell r="F4815" t="str">
            <v>PLAN</v>
          </cell>
          <cell r="G4815" t="str">
            <v>03</v>
          </cell>
          <cell r="H4815" t="str">
            <v>PSA</v>
          </cell>
          <cell r="I4815" t="str">
            <v>RAZEM</v>
          </cell>
        </row>
        <row r="4816">
          <cell r="A4816" t="str">
            <v>PJ grup i kont</v>
          </cell>
          <cell r="B4816" t="str">
            <v>X2PJ</v>
          </cell>
          <cell r="C4816" t="str">
            <v>P</v>
          </cell>
          <cell r="D4816">
            <v>6418886.280688648</v>
          </cell>
          <cell r="E4816" t="str">
            <v>PRZYPIS_MIES_WYK</v>
          </cell>
          <cell r="F4816" t="str">
            <v>PLAN</v>
          </cell>
          <cell r="G4816" t="str">
            <v>03</v>
          </cell>
          <cell r="H4816" t="str">
            <v>PKK</v>
          </cell>
          <cell r="I4816" t="str">
            <v>RAZEM</v>
          </cell>
        </row>
        <row r="4817">
          <cell r="A4817" t="str">
            <v>PJ grup i kont</v>
          </cell>
          <cell r="B4817" t="str">
            <v>X2PJ</v>
          </cell>
          <cell r="C4817" t="str">
            <v>P</v>
          </cell>
          <cell r="D4817">
            <v>394869.37625000003</v>
          </cell>
          <cell r="E4817" t="str">
            <v>PRZYPIS_MIES_WYK</v>
          </cell>
          <cell r="F4817" t="str">
            <v>PLAN</v>
          </cell>
          <cell r="G4817" t="str">
            <v>03</v>
          </cell>
          <cell r="H4817" t="str">
            <v>PSA</v>
          </cell>
          <cell r="I4817" t="str">
            <v>RAZEM</v>
          </cell>
        </row>
        <row r="4818">
          <cell r="A4818" t="str">
            <v>PJ grup i kont</v>
          </cell>
          <cell r="B4818" t="str">
            <v>X2PJ</v>
          </cell>
          <cell r="C4818" t="str">
            <v>N</v>
          </cell>
          <cell r="D4818">
            <v>12390</v>
          </cell>
          <cell r="E4818" t="str">
            <v>PRZYPIS_MIES_WYK</v>
          </cell>
          <cell r="F4818" t="str">
            <v>PLAN</v>
          </cell>
          <cell r="G4818" t="str">
            <v>04</v>
          </cell>
          <cell r="H4818" t="str">
            <v>PKK</v>
          </cell>
          <cell r="I4818" t="str">
            <v>RAZEM</v>
          </cell>
        </row>
        <row r="4819">
          <cell r="A4819" t="str">
            <v>PJ grup i kont</v>
          </cell>
          <cell r="B4819" t="str">
            <v>X2PJ</v>
          </cell>
          <cell r="C4819" t="str">
            <v>N</v>
          </cell>
          <cell r="D4819">
            <v>180</v>
          </cell>
          <cell r="E4819" t="str">
            <v>PRZYPIS_MIES_WYK</v>
          </cell>
          <cell r="F4819" t="str">
            <v>PLAN</v>
          </cell>
          <cell r="G4819" t="str">
            <v>04</v>
          </cell>
          <cell r="H4819" t="str">
            <v>PSA</v>
          </cell>
          <cell r="I4819" t="str">
            <v>RAZEM</v>
          </cell>
        </row>
        <row r="4820">
          <cell r="A4820" t="str">
            <v>PJ grup i kont</v>
          </cell>
          <cell r="B4820" t="str">
            <v>X2PJ</v>
          </cell>
          <cell r="C4820" t="str">
            <v>P</v>
          </cell>
          <cell r="D4820">
            <v>6465367.984853369</v>
          </cell>
          <cell r="E4820" t="str">
            <v>PRZYPIS_MIES_WYK</v>
          </cell>
          <cell r="F4820" t="str">
            <v>PLAN</v>
          </cell>
          <cell r="G4820" t="str">
            <v>04</v>
          </cell>
          <cell r="H4820" t="str">
            <v>PKK</v>
          </cell>
          <cell r="I4820" t="str">
            <v>RAZEM</v>
          </cell>
        </row>
        <row r="4821">
          <cell r="A4821" t="str">
            <v>PJ grup i kont</v>
          </cell>
          <cell r="B4821" t="str">
            <v>X2PJ</v>
          </cell>
          <cell r="C4821" t="str">
            <v>P</v>
          </cell>
          <cell r="D4821">
            <v>384219.37625000003</v>
          </cell>
          <cell r="E4821" t="str">
            <v>PRZYPIS_MIES_WYK</v>
          </cell>
          <cell r="F4821" t="str">
            <v>PLAN</v>
          </cell>
          <cell r="G4821" t="str">
            <v>04</v>
          </cell>
          <cell r="H4821" t="str">
            <v>PSA</v>
          </cell>
          <cell r="I4821" t="str">
            <v>RAZEM</v>
          </cell>
        </row>
        <row r="4822">
          <cell r="A4822" t="str">
            <v>PJ grup i kont</v>
          </cell>
          <cell r="B4822" t="str">
            <v>X2PJ</v>
          </cell>
          <cell r="C4822" t="str">
            <v>N</v>
          </cell>
          <cell r="D4822">
            <v>15100</v>
          </cell>
          <cell r="E4822" t="str">
            <v>PRZYPIS_MIES_WYK</v>
          </cell>
          <cell r="F4822" t="str">
            <v>PLAN</v>
          </cell>
          <cell r="G4822" t="str">
            <v>05</v>
          </cell>
          <cell r="H4822" t="str">
            <v>PKK</v>
          </cell>
          <cell r="I4822" t="str">
            <v>RAZEM</v>
          </cell>
        </row>
        <row r="4823">
          <cell r="A4823" t="str">
            <v>PJ grup i kont</v>
          </cell>
          <cell r="B4823" t="str">
            <v>X2PJ</v>
          </cell>
          <cell r="C4823" t="str">
            <v>N</v>
          </cell>
          <cell r="D4823">
            <v>180</v>
          </cell>
          <cell r="E4823" t="str">
            <v>PRZYPIS_MIES_WYK</v>
          </cell>
          <cell r="F4823" t="str">
            <v>PLAN</v>
          </cell>
          <cell r="G4823" t="str">
            <v>05</v>
          </cell>
          <cell r="H4823" t="str">
            <v>PSA</v>
          </cell>
          <cell r="I4823" t="str">
            <v>RAZEM</v>
          </cell>
        </row>
        <row r="4824">
          <cell r="A4824" t="str">
            <v>PJ grup i kont</v>
          </cell>
          <cell r="B4824" t="str">
            <v>X2PJ</v>
          </cell>
          <cell r="C4824" t="str">
            <v>P</v>
          </cell>
          <cell r="D4824">
            <v>6525680.192370186</v>
          </cell>
          <cell r="E4824" t="str">
            <v>PRZYPIS_MIES_WYK</v>
          </cell>
          <cell r="F4824" t="str">
            <v>PLAN</v>
          </cell>
          <cell r="G4824" t="str">
            <v>05</v>
          </cell>
          <cell r="H4824" t="str">
            <v>PKK</v>
          </cell>
          <cell r="I4824" t="str">
            <v>RAZEM</v>
          </cell>
        </row>
        <row r="4825">
          <cell r="A4825" t="str">
            <v>PJ grup i kont</v>
          </cell>
          <cell r="B4825" t="str">
            <v>X2PJ</v>
          </cell>
          <cell r="C4825" t="str">
            <v>P</v>
          </cell>
          <cell r="D4825">
            <v>373569.37625000003</v>
          </cell>
          <cell r="E4825" t="str">
            <v>PRZYPIS_MIES_WYK</v>
          </cell>
          <cell r="F4825" t="str">
            <v>PLAN</v>
          </cell>
          <cell r="G4825" t="str">
            <v>05</v>
          </cell>
          <cell r="H4825" t="str">
            <v>PSA</v>
          </cell>
          <cell r="I4825" t="str">
            <v>RAZEM</v>
          </cell>
        </row>
        <row r="4826">
          <cell r="A4826" t="str">
            <v>PJ grup i kont</v>
          </cell>
          <cell r="B4826" t="str">
            <v>X2PJ</v>
          </cell>
          <cell r="C4826" t="str">
            <v>N</v>
          </cell>
          <cell r="D4826">
            <v>878848.437397681</v>
          </cell>
          <cell r="E4826" t="str">
            <v>PRZYPIS_MIES_WYK</v>
          </cell>
          <cell r="F4826" t="str">
            <v>PLAN</v>
          </cell>
          <cell r="G4826" t="str">
            <v>06</v>
          </cell>
          <cell r="H4826" t="str">
            <v>PKK</v>
          </cell>
          <cell r="I4826" t="str">
            <v>RAZEM</v>
          </cell>
        </row>
        <row r="4827">
          <cell r="A4827" t="str">
            <v>PJ grup i kont</v>
          </cell>
          <cell r="B4827" t="str">
            <v>X2PJ</v>
          </cell>
          <cell r="C4827" t="str">
            <v>N</v>
          </cell>
          <cell r="D4827">
            <v>180</v>
          </cell>
          <cell r="E4827" t="str">
            <v>PRZYPIS_MIES_WYK</v>
          </cell>
          <cell r="F4827" t="str">
            <v>PLAN</v>
          </cell>
          <cell r="G4827" t="str">
            <v>06</v>
          </cell>
          <cell r="H4827" t="str">
            <v>PSA</v>
          </cell>
          <cell r="I4827" t="str">
            <v>RAZEM</v>
          </cell>
        </row>
        <row r="4828">
          <cell r="A4828" t="str">
            <v>PJ grup i kont</v>
          </cell>
          <cell r="B4828" t="str">
            <v>X2PJ</v>
          </cell>
          <cell r="C4828" t="str">
            <v>P</v>
          </cell>
          <cell r="D4828">
            <v>6485395.155133856</v>
          </cell>
          <cell r="E4828" t="str">
            <v>PRZYPIS_MIES_WYK</v>
          </cell>
          <cell r="F4828" t="str">
            <v>PLAN</v>
          </cell>
          <cell r="G4828" t="str">
            <v>06</v>
          </cell>
          <cell r="H4828" t="str">
            <v>PKK</v>
          </cell>
          <cell r="I4828" t="str">
            <v>RAZEM</v>
          </cell>
        </row>
        <row r="4829">
          <cell r="A4829" t="str">
            <v>PJ grup i kont</v>
          </cell>
          <cell r="B4829" t="str">
            <v>X2PJ</v>
          </cell>
          <cell r="C4829" t="str">
            <v>P</v>
          </cell>
          <cell r="D4829">
            <v>362919.37625000003</v>
          </cell>
          <cell r="E4829" t="str">
            <v>PRZYPIS_MIES_WYK</v>
          </cell>
          <cell r="F4829" t="str">
            <v>PLAN</v>
          </cell>
          <cell r="G4829" t="str">
            <v>06</v>
          </cell>
          <cell r="H4829" t="str">
            <v>PSA</v>
          </cell>
          <cell r="I4829" t="str">
            <v>RAZEM</v>
          </cell>
        </row>
        <row r="4830">
          <cell r="A4830" t="str">
            <v>PJ grup i kont</v>
          </cell>
          <cell r="B4830" t="str">
            <v>X2PJ</v>
          </cell>
          <cell r="C4830" t="str">
            <v>N</v>
          </cell>
          <cell r="D4830">
            <v>1295549.034072818</v>
          </cell>
          <cell r="E4830" t="str">
            <v>PRZYPIS_MIES_WYK</v>
          </cell>
          <cell r="F4830" t="str">
            <v>PLAN</v>
          </cell>
          <cell r="G4830" t="str">
            <v>07</v>
          </cell>
          <cell r="H4830" t="str">
            <v>PKK</v>
          </cell>
          <cell r="I4830" t="str">
            <v>RAZEM</v>
          </cell>
        </row>
        <row r="4831">
          <cell r="A4831" t="str">
            <v>PJ grup i kont</v>
          </cell>
          <cell r="B4831" t="str">
            <v>X2PJ</v>
          </cell>
          <cell r="C4831" t="str">
            <v>N</v>
          </cell>
          <cell r="D4831">
            <v>180</v>
          </cell>
          <cell r="E4831" t="str">
            <v>PRZYPIS_MIES_WYK</v>
          </cell>
          <cell r="F4831" t="str">
            <v>PLAN</v>
          </cell>
          <cell r="G4831" t="str">
            <v>07</v>
          </cell>
          <cell r="H4831" t="str">
            <v>PSA</v>
          </cell>
          <cell r="I4831" t="str">
            <v>RAZEM</v>
          </cell>
        </row>
        <row r="4832">
          <cell r="A4832" t="str">
            <v>PJ grup i kont</v>
          </cell>
          <cell r="B4832" t="str">
            <v>X2PJ</v>
          </cell>
          <cell r="C4832" t="str">
            <v>P</v>
          </cell>
          <cell r="D4832">
            <v>7734961.290834021</v>
          </cell>
          <cell r="E4832" t="str">
            <v>PRZYPIS_MIES_WYK</v>
          </cell>
          <cell r="F4832" t="str">
            <v>PLAN</v>
          </cell>
          <cell r="G4832" t="str">
            <v>07</v>
          </cell>
          <cell r="H4832" t="str">
            <v>PKK</v>
          </cell>
          <cell r="I4832" t="str">
            <v>RAZEM</v>
          </cell>
        </row>
        <row r="4833">
          <cell r="A4833" t="str">
            <v>PJ grup i kont</v>
          </cell>
          <cell r="B4833" t="str">
            <v>X2PJ</v>
          </cell>
          <cell r="C4833" t="str">
            <v>P</v>
          </cell>
          <cell r="D4833">
            <v>352269.37625000003</v>
          </cell>
          <cell r="E4833" t="str">
            <v>PRZYPIS_MIES_WYK</v>
          </cell>
          <cell r="F4833" t="str">
            <v>PLAN</v>
          </cell>
          <cell r="G4833" t="str">
            <v>07</v>
          </cell>
          <cell r="H4833" t="str">
            <v>PSA</v>
          </cell>
          <cell r="I4833" t="str">
            <v>RAZEM</v>
          </cell>
        </row>
        <row r="4834">
          <cell r="A4834" t="str">
            <v>PJ grup i kont</v>
          </cell>
          <cell r="B4834" t="str">
            <v>X2PJ</v>
          </cell>
          <cell r="C4834" t="str">
            <v>N</v>
          </cell>
          <cell r="D4834">
            <v>1297869.034072818</v>
          </cell>
          <cell r="E4834" t="str">
            <v>PRZYPIS_MIES_WYK</v>
          </cell>
          <cell r="F4834" t="str">
            <v>PLAN</v>
          </cell>
          <cell r="G4834" t="str">
            <v>08</v>
          </cell>
          <cell r="H4834" t="str">
            <v>PKK</v>
          </cell>
          <cell r="I4834" t="str">
            <v>RAZEM</v>
          </cell>
        </row>
        <row r="4835">
          <cell r="A4835" t="str">
            <v>PJ grup i kont</v>
          </cell>
          <cell r="B4835" t="str">
            <v>X2PJ</v>
          </cell>
          <cell r="C4835" t="str">
            <v>N</v>
          </cell>
          <cell r="D4835">
            <v>180</v>
          </cell>
          <cell r="E4835" t="str">
            <v>PRZYPIS_MIES_WYK</v>
          </cell>
          <cell r="F4835" t="str">
            <v>PLAN</v>
          </cell>
          <cell r="G4835" t="str">
            <v>08</v>
          </cell>
          <cell r="H4835" t="str">
            <v>PSA</v>
          </cell>
          <cell r="I4835" t="str">
            <v>RAZEM</v>
          </cell>
        </row>
        <row r="4836">
          <cell r="A4836" t="str">
            <v>PJ grup i kont</v>
          </cell>
          <cell r="B4836" t="str">
            <v>X2PJ</v>
          </cell>
          <cell r="C4836" t="str">
            <v>P</v>
          </cell>
          <cell r="D4836">
            <v>7816467.902994171</v>
          </cell>
          <cell r="E4836" t="str">
            <v>PRZYPIS_MIES_WYK</v>
          </cell>
          <cell r="F4836" t="str">
            <v>PLAN</v>
          </cell>
          <cell r="G4836" t="str">
            <v>08</v>
          </cell>
          <cell r="H4836" t="str">
            <v>PKK</v>
          </cell>
          <cell r="I4836" t="str">
            <v>RAZEM</v>
          </cell>
        </row>
        <row r="4837">
          <cell r="A4837" t="str">
            <v>PJ grup i kont</v>
          </cell>
          <cell r="B4837" t="str">
            <v>X2PJ</v>
          </cell>
          <cell r="C4837" t="str">
            <v>P</v>
          </cell>
          <cell r="D4837">
            <v>548619.37625</v>
          </cell>
          <cell r="E4837" t="str">
            <v>PRZYPIS_MIES_WYK</v>
          </cell>
          <cell r="F4837" t="str">
            <v>PLAN</v>
          </cell>
          <cell r="G4837" t="str">
            <v>08</v>
          </cell>
          <cell r="H4837" t="str">
            <v>PSA</v>
          </cell>
          <cell r="I4837" t="str">
            <v>RAZEM</v>
          </cell>
        </row>
        <row r="4838">
          <cell r="A4838" t="str">
            <v>PJ grup i kont</v>
          </cell>
          <cell r="B4838" t="str">
            <v>X2PJ</v>
          </cell>
          <cell r="C4838" t="str">
            <v>N</v>
          </cell>
          <cell r="D4838">
            <v>1301439.0340728178</v>
          </cell>
          <cell r="E4838" t="str">
            <v>PRZYPIS_MIES_WYK</v>
          </cell>
          <cell r="F4838" t="str">
            <v>PLAN</v>
          </cell>
          <cell r="G4838" t="str">
            <v>09</v>
          </cell>
          <cell r="H4838" t="str">
            <v>PKK</v>
          </cell>
          <cell r="I4838" t="str">
            <v>RAZEM</v>
          </cell>
        </row>
        <row r="4839">
          <cell r="A4839" t="str">
            <v>PJ grup i kont</v>
          </cell>
          <cell r="B4839" t="str">
            <v>X2PJ</v>
          </cell>
          <cell r="C4839" t="str">
            <v>N</v>
          </cell>
          <cell r="D4839">
            <v>180</v>
          </cell>
          <cell r="E4839" t="str">
            <v>PRZYPIS_MIES_WYK</v>
          </cell>
          <cell r="F4839" t="str">
            <v>PLAN</v>
          </cell>
          <cell r="G4839" t="str">
            <v>09</v>
          </cell>
          <cell r="H4839" t="str">
            <v>PSA</v>
          </cell>
          <cell r="I4839" t="str">
            <v>RAZEM</v>
          </cell>
        </row>
        <row r="4840">
          <cell r="A4840" t="str">
            <v>PJ grup i kont</v>
          </cell>
          <cell r="B4840" t="str">
            <v>X2PJ</v>
          </cell>
          <cell r="C4840" t="str">
            <v>P</v>
          </cell>
          <cell r="D4840">
            <v>7861743.112600045</v>
          </cell>
          <cell r="E4840" t="str">
            <v>PRZYPIS_MIES_WYK</v>
          </cell>
          <cell r="F4840" t="str">
            <v>PLAN</v>
          </cell>
          <cell r="G4840" t="str">
            <v>09</v>
          </cell>
          <cell r="H4840" t="str">
            <v>PKK</v>
          </cell>
          <cell r="I4840" t="str">
            <v>RAZEM</v>
          </cell>
        </row>
        <row r="4841">
          <cell r="A4841" t="str">
            <v>PJ grup i kont</v>
          </cell>
          <cell r="B4841" t="str">
            <v>X2PJ</v>
          </cell>
          <cell r="C4841" t="str">
            <v>P</v>
          </cell>
          <cell r="D4841">
            <v>330969.37625000003</v>
          </cell>
          <cell r="E4841" t="str">
            <v>PRZYPIS_MIES_WYK</v>
          </cell>
          <cell r="F4841" t="str">
            <v>PLAN</v>
          </cell>
          <cell r="G4841" t="str">
            <v>09</v>
          </cell>
          <cell r="H4841" t="str">
            <v>PSA</v>
          </cell>
          <cell r="I4841" t="str">
            <v>RAZEM</v>
          </cell>
        </row>
        <row r="4842">
          <cell r="A4842" t="str">
            <v>PJ grup i kont</v>
          </cell>
          <cell r="B4842" t="str">
            <v>X2PJ</v>
          </cell>
          <cell r="C4842" t="str">
            <v>N</v>
          </cell>
          <cell r="D4842">
            <v>1304109.0340728178</v>
          </cell>
          <cell r="E4842" t="str">
            <v>PRZYPIS_MIES_WYK</v>
          </cell>
          <cell r="F4842" t="str">
            <v>PLAN</v>
          </cell>
          <cell r="G4842" t="str">
            <v>10</v>
          </cell>
          <cell r="H4842" t="str">
            <v>PKK</v>
          </cell>
          <cell r="I4842" t="str">
            <v>RAZEM</v>
          </cell>
        </row>
        <row r="4843">
          <cell r="A4843" t="str">
            <v>PJ grup i kont</v>
          </cell>
          <cell r="B4843" t="str">
            <v>X2PJ</v>
          </cell>
          <cell r="C4843" t="str">
            <v>N</v>
          </cell>
          <cell r="D4843">
            <v>180</v>
          </cell>
          <cell r="E4843" t="str">
            <v>PRZYPIS_MIES_WYK</v>
          </cell>
          <cell r="F4843" t="str">
            <v>PLAN</v>
          </cell>
          <cell r="G4843" t="str">
            <v>10</v>
          </cell>
          <cell r="H4843" t="str">
            <v>PSA</v>
          </cell>
          <cell r="I4843" t="str">
            <v>RAZEM</v>
          </cell>
        </row>
        <row r="4844">
          <cell r="A4844" t="str">
            <v>PJ grup i kont</v>
          </cell>
          <cell r="B4844" t="str">
            <v>X2PJ</v>
          </cell>
          <cell r="C4844" t="str">
            <v>P</v>
          </cell>
          <cell r="D4844">
            <v>8368708.10858152</v>
          </cell>
          <cell r="E4844" t="str">
            <v>PRZYPIS_MIES_WYK</v>
          </cell>
          <cell r="F4844" t="str">
            <v>PLAN</v>
          </cell>
          <cell r="G4844" t="str">
            <v>10</v>
          </cell>
          <cell r="H4844" t="str">
            <v>PKK</v>
          </cell>
          <cell r="I4844" t="str">
            <v>RAZEM</v>
          </cell>
        </row>
        <row r="4845">
          <cell r="A4845" t="str">
            <v>PJ grup i kont</v>
          </cell>
          <cell r="B4845" t="str">
            <v>X2PJ</v>
          </cell>
          <cell r="C4845" t="str">
            <v>P</v>
          </cell>
          <cell r="D4845">
            <v>320319.37625000003</v>
          </cell>
          <cell r="E4845" t="str">
            <v>PRZYPIS_MIES_WYK</v>
          </cell>
          <cell r="F4845" t="str">
            <v>PLAN</v>
          </cell>
          <cell r="G4845" t="str">
            <v>10</v>
          </cell>
          <cell r="H4845" t="str">
            <v>PSA</v>
          </cell>
          <cell r="I4845" t="str">
            <v>RAZEM</v>
          </cell>
        </row>
        <row r="4846">
          <cell r="A4846" t="str">
            <v>PJ grup i kont</v>
          </cell>
          <cell r="B4846" t="str">
            <v>X2PJ</v>
          </cell>
          <cell r="C4846" t="str">
            <v>N</v>
          </cell>
          <cell r="D4846">
            <v>1308529.0340728178</v>
          </cell>
          <cell r="E4846" t="str">
            <v>PRZYPIS_MIES_WYK</v>
          </cell>
          <cell r="F4846" t="str">
            <v>PLAN</v>
          </cell>
          <cell r="G4846" t="str">
            <v>11</v>
          </cell>
          <cell r="H4846" t="str">
            <v>PKK</v>
          </cell>
          <cell r="I4846" t="str">
            <v>RAZEM</v>
          </cell>
        </row>
        <row r="4847">
          <cell r="A4847" t="str">
            <v>PJ grup i kont</v>
          </cell>
          <cell r="B4847" t="str">
            <v>X2PJ</v>
          </cell>
          <cell r="C4847" t="str">
            <v>N</v>
          </cell>
          <cell r="D4847">
            <v>180</v>
          </cell>
          <cell r="E4847" t="str">
            <v>PRZYPIS_MIES_WYK</v>
          </cell>
          <cell r="F4847" t="str">
            <v>PLAN</v>
          </cell>
          <cell r="G4847" t="str">
            <v>11</v>
          </cell>
          <cell r="H4847" t="str">
            <v>PSA</v>
          </cell>
          <cell r="I4847" t="str">
            <v>RAZEM</v>
          </cell>
        </row>
        <row r="4848">
          <cell r="A4848" t="str">
            <v>PJ grup i kont</v>
          </cell>
          <cell r="B4848" t="str">
            <v>X2PJ</v>
          </cell>
          <cell r="C4848" t="str">
            <v>P</v>
          </cell>
          <cell r="D4848">
            <v>8310391.895330277</v>
          </cell>
          <cell r="E4848" t="str">
            <v>PRZYPIS_MIES_WYK</v>
          </cell>
          <cell r="F4848" t="str">
            <v>PLAN</v>
          </cell>
          <cell r="G4848" t="str">
            <v>11</v>
          </cell>
          <cell r="H4848" t="str">
            <v>PKK</v>
          </cell>
          <cell r="I4848" t="str">
            <v>RAZEM</v>
          </cell>
        </row>
        <row r="4849">
          <cell r="A4849" t="str">
            <v>PJ grup i kont</v>
          </cell>
          <cell r="B4849" t="str">
            <v>X2PJ</v>
          </cell>
          <cell r="C4849" t="str">
            <v>P</v>
          </cell>
          <cell r="D4849">
            <v>309669.37625000003</v>
          </cell>
          <cell r="E4849" t="str">
            <v>PRZYPIS_MIES_WYK</v>
          </cell>
          <cell r="F4849" t="str">
            <v>PLAN</v>
          </cell>
          <cell r="G4849" t="str">
            <v>11</v>
          </cell>
          <cell r="H4849" t="str">
            <v>PSA</v>
          </cell>
          <cell r="I4849" t="str">
            <v>RAZEM</v>
          </cell>
        </row>
        <row r="4850">
          <cell r="A4850" t="str">
            <v>PJ grup i kont</v>
          </cell>
          <cell r="B4850" t="str">
            <v>X2PJ</v>
          </cell>
          <cell r="C4850" t="str">
            <v>N</v>
          </cell>
          <cell r="D4850">
            <v>1310699.0340728178</v>
          </cell>
          <cell r="E4850" t="str">
            <v>PRZYPIS_MIES_WYK</v>
          </cell>
          <cell r="F4850" t="str">
            <v>PLAN</v>
          </cell>
          <cell r="G4850" t="str">
            <v>12</v>
          </cell>
          <cell r="H4850" t="str">
            <v>PKK</v>
          </cell>
          <cell r="I4850" t="str">
            <v>RAZEM</v>
          </cell>
        </row>
        <row r="4851">
          <cell r="A4851" t="str">
            <v>PJ grup i kont</v>
          </cell>
          <cell r="B4851" t="str">
            <v>X2PJ</v>
          </cell>
          <cell r="C4851" t="str">
            <v>N</v>
          </cell>
          <cell r="D4851">
            <v>180</v>
          </cell>
          <cell r="E4851" t="str">
            <v>PRZYPIS_MIES_WYK</v>
          </cell>
          <cell r="F4851" t="str">
            <v>PLAN</v>
          </cell>
          <cell r="G4851" t="str">
            <v>12</v>
          </cell>
          <cell r="H4851" t="str">
            <v>PSA</v>
          </cell>
          <cell r="I4851" t="str">
            <v>RAZEM</v>
          </cell>
        </row>
        <row r="4852">
          <cell r="A4852" t="str">
            <v>PJ grup i kont</v>
          </cell>
          <cell r="B4852" t="str">
            <v>X2PJ</v>
          </cell>
          <cell r="C4852" t="str">
            <v>P</v>
          </cell>
          <cell r="D4852">
            <v>8618645.061996013</v>
          </cell>
          <cell r="E4852" t="str">
            <v>PRZYPIS_MIES_WYK</v>
          </cell>
          <cell r="F4852" t="str">
            <v>PLAN</v>
          </cell>
          <cell r="G4852" t="str">
            <v>12</v>
          </cell>
          <cell r="H4852" t="str">
            <v>PKK</v>
          </cell>
          <cell r="I4852" t="str">
            <v>RAZEM</v>
          </cell>
        </row>
        <row r="4853">
          <cell r="A4853" t="str">
            <v>PJ grup i kont</v>
          </cell>
          <cell r="B4853" t="str">
            <v>X2PJ</v>
          </cell>
          <cell r="C4853" t="str">
            <v>P</v>
          </cell>
          <cell r="D4853">
            <v>299019.37625000003</v>
          </cell>
          <cell r="E4853" t="str">
            <v>PRZYPIS_MIES_WYK</v>
          </cell>
          <cell r="F4853" t="str">
            <v>PLAN</v>
          </cell>
          <cell r="G4853" t="str">
            <v>12</v>
          </cell>
          <cell r="H4853" t="str">
            <v>PSA</v>
          </cell>
          <cell r="I4853" t="str">
            <v>RAZEM</v>
          </cell>
        </row>
        <row r="4854">
          <cell r="A4854" t="str">
            <v>PJ grup i kont</v>
          </cell>
          <cell r="B4854" t="str">
            <v>X2PJ</v>
          </cell>
          <cell r="C4854" t="str">
            <v>N</v>
          </cell>
          <cell r="D4854">
            <v>9229</v>
          </cell>
          <cell r="E4854" t="str">
            <v>PRZYPIS_MIES_WYK</v>
          </cell>
          <cell r="F4854" t="str">
            <v>PROGNOZA</v>
          </cell>
          <cell r="G4854" t="str">
            <v>10</v>
          </cell>
          <cell r="H4854" t="str">
            <v>PKK</v>
          </cell>
          <cell r="I4854" t="str">
            <v>RAZEM</v>
          </cell>
        </row>
        <row r="4855">
          <cell r="A4855" t="str">
            <v>PJ grup i kont</v>
          </cell>
          <cell r="B4855" t="str">
            <v>X2PJ</v>
          </cell>
          <cell r="C4855" t="str">
            <v>N</v>
          </cell>
          <cell r="D4855">
            <v>380</v>
          </cell>
          <cell r="E4855" t="str">
            <v>PRZYPIS_MIES_WYK</v>
          </cell>
          <cell r="F4855" t="str">
            <v>PROGNOZA</v>
          </cell>
          <cell r="G4855" t="str">
            <v>10</v>
          </cell>
          <cell r="H4855" t="str">
            <v>PSA</v>
          </cell>
          <cell r="I4855" t="str">
            <v>RAZEM</v>
          </cell>
        </row>
        <row r="4856">
          <cell r="A4856" t="str">
            <v>PJ grup i kont</v>
          </cell>
          <cell r="B4856" t="str">
            <v>X2PJ</v>
          </cell>
          <cell r="C4856" t="str">
            <v>P</v>
          </cell>
          <cell r="D4856">
            <v>6830256.8780000005</v>
          </cell>
          <cell r="E4856" t="str">
            <v>PRZYPIS_MIES_WYK</v>
          </cell>
          <cell r="F4856" t="str">
            <v>PROGNOZA</v>
          </cell>
          <cell r="G4856" t="str">
            <v>10</v>
          </cell>
          <cell r="H4856" t="str">
            <v>PKK</v>
          </cell>
          <cell r="I4856" t="str">
            <v>RAZEM</v>
          </cell>
        </row>
        <row r="4857">
          <cell r="A4857" t="str">
            <v>PJ grup i kont</v>
          </cell>
          <cell r="B4857" t="str">
            <v>X2PJ</v>
          </cell>
          <cell r="C4857" t="str">
            <v>P</v>
          </cell>
          <cell r="D4857">
            <v>148119.37625</v>
          </cell>
          <cell r="E4857" t="str">
            <v>PRZYPIS_MIES_WYK</v>
          </cell>
          <cell r="F4857" t="str">
            <v>PROGNOZA</v>
          </cell>
          <cell r="G4857" t="str">
            <v>10</v>
          </cell>
          <cell r="H4857" t="str">
            <v>PSA</v>
          </cell>
          <cell r="I4857" t="str">
            <v>RAZEM</v>
          </cell>
        </row>
        <row r="4858">
          <cell r="A4858" t="str">
            <v>PJ grup i kont</v>
          </cell>
          <cell r="B4858" t="str">
            <v>X2PJ</v>
          </cell>
          <cell r="C4858" t="str">
            <v>N</v>
          </cell>
          <cell r="D4858">
            <v>9354</v>
          </cell>
          <cell r="E4858" t="str">
            <v>PRZYPIS_MIES_WYK</v>
          </cell>
          <cell r="F4858" t="str">
            <v>PROGNOZA</v>
          </cell>
          <cell r="G4858" t="str">
            <v>11</v>
          </cell>
          <cell r="H4858" t="str">
            <v>PKK</v>
          </cell>
          <cell r="I4858" t="str">
            <v>RAZEM</v>
          </cell>
        </row>
        <row r="4859">
          <cell r="A4859" t="str">
            <v>PJ grup i kont</v>
          </cell>
          <cell r="B4859" t="str">
            <v>X2PJ</v>
          </cell>
          <cell r="C4859" t="str">
            <v>N</v>
          </cell>
          <cell r="D4859">
            <v>380</v>
          </cell>
          <cell r="E4859" t="str">
            <v>PRZYPIS_MIES_WYK</v>
          </cell>
          <cell r="F4859" t="str">
            <v>PROGNOZA</v>
          </cell>
          <cell r="G4859" t="str">
            <v>11</v>
          </cell>
          <cell r="H4859" t="str">
            <v>PSA</v>
          </cell>
          <cell r="I4859" t="str">
            <v>RAZEM</v>
          </cell>
        </row>
        <row r="4860">
          <cell r="A4860" t="str">
            <v>PJ grup i kont</v>
          </cell>
          <cell r="B4860" t="str">
            <v>X2PJ</v>
          </cell>
          <cell r="C4860" t="str">
            <v>P</v>
          </cell>
          <cell r="D4860">
            <v>6379797.619145704</v>
          </cell>
          <cell r="E4860" t="str">
            <v>PRZYPIS_MIES_WYK</v>
          </cell>
          <cell r="F4860" t="str">
            <v>PROGNOZA</v>
          </cell>
          <cell r="G4860" t="str">
            <v>11</v>
          </cell>
          <cell r="H4860" t="str">
            <v>PKK</v>
          </cell>
          <cell r="I4860" t="str">
            <v>RAZEM</v>
          </cell>
        </row>
        <row r="4861">
          <cell r="A4861" t="str">
            <v>PJ grup i kont</v>
          </cell>
          <cell r="B4861" t="str">
            <v>X2PJ</v>
          </cell>
          <cell r="C4861" t="str">
            <v>P</v>
          </cell>
          <cell r="D4861">
            <v>157469.37625</v>
          </cell>
          <cell r="E4861" t="str">
            <v>PRZYPIS_MIES_WYK</v>
          </cell>
          <cell r="F4861" t="str">
            <v>PROGNOZA</v>
          </cell>
          <cell r="G4861" t="str">
            <v>11</v>
          </cell>
          <cell r="H4861" t="str">
            <v>PSA</v>
          </cell>
          <cell r="I4861" t="str">
            <v>RAZEM</v>
          </cell>
        </row>
        <row r="4862">
          <cell r="A4862" t="str">
            <v>PJ grup i kont</v>
          </cell>
          <cell r="B4862" t="str">
            <v>X2PJ</v>
          </cell>
          <cell r="C4862" t="str">
            <v>N</v>
          </cell>
          <cell r="D4862">
            <v>9404</v>
          </cell>
          <cell r="E4862" t="str">
            <v>PRZYPIS_MIES_WYK</v>
          </cell>
          <cell r="F4862" t="str">
            <v>PROGNOZA</v>
          </cell>
          <cell r="G4862" t="str">
            <v>12</v>
          </cell>
          <cell r="H4862" t="str">
            <v>PKK</v>
          </cell>
          <cell r="I4862" t="str">
            <v>RAZEM</v>
          </cell>
        </row>
        <row r="4863">
          <cell r="A4863" t="str">
            <v>PJ grup i kont</v>
          </cell>
          <cell r="B4863" t="str">
            <v>X2PJ</v>
          </cell>
          <cell r="C4863" t="str">
            <v>N</v>
          </cell>
          <cell r="D4863">
            <v>380</v>
          </cell>
          <cell r="E4863" t="str">
            <v>PRZYPIS_MIES_WYK</v>
          </cell>
          <cell r="F4863" t="str">
            <v>PROGNOZA</v>
          </cell>
          <cell r="G4863" t="str">
            <v>12</v>
          </cell>
          <cell r="H4863" t="str">
            <v>PSA</v>
          </cell>
          <cell r="I4863" t="str">
            <v>RAZEM</v>
          </cell>
        </row>
        <row r="4864">
          <cell r="A4864" t="str">
            <v>PJ grup i kont</v>
          </cell>
          <cell r="B4864" t="str">
            <v>X2PJ</v>
          </cell>
          <cell r="C4864" t="str">
            <v>P</v>
          </cell>
          <cell r="D4864">
            <v>6206168.199013826</v>
          </cell>
          <cell r="E4864" t="str">
            <v>PRZYPIS_MIES_WYK</v>
          </cell>
          <cell r="F4864" t="str">
            <v>PROGNOZA</v>
          </cell>
          <cell r="G4864" t="str">
            <v>12</v>
          </cell>
          <cell r="H4864" t="str">
            <v>PKK</v>
          </cell>
          <cell r="I4864" t="str">
            <v>RAZEM</v>
          </cell>
        </row>
        <row r="4865">
          <cell r="A4865" t="str">
            <v>PJ grup i kont</v>
          </cell>
          <cell r="B4865" t="str">
            <v>X2PJ</v>
          </cell>
          <cell r="C4865" t="str">
            <v>P</v>
          </cell>
          <cell r="D4865">
            <v>156819.37625</v>
          </cell>
          <cell r="E4865" t="str">
            <v>PRZYPIS_MIES_WYK</v>
          </cell>
          <cell r="F4865" t="str">
            <v>PROGNOZA</v>
          </cell>
          <cell r="G4865" t="str">
            <v>12</v>
          </cell>
          <cell r="H4865" t="str">
            <v>PSA</v>
          </cell>
          <cell r="I4865" t="str">
            <v>RAZEM</v>
          </cell>
        </row>
        <row r="4866">
          <cell r="A4866" t="str">
            <v>PJ grup i kont</v>
          </cell>
          <cell r="B4866" t="str">
            <v>X2PJ</v>
          </cell>
          <cell r="C4866" t="str">
            <v>N</v>
          </cell>
          <cell r="D4866">
            <v>865</v>
          </cell>
          <cell r="E4866" t="str">
            <v>PRZYPIS_MIES_WYK</v>
          </cell>
          <cell r="F4866" t="str">
            <v>WYK_POP</v>
          </cell>
          <cell r="G4866" t="str">
            <v>01</v>
          </cell>
          <cell r="H4866" t="str">
            <v>PKK</v>
          </cell>
          <cell r="I4866" t="str">
            <v>RAZEM</v>
          </cell>
        </row>
        <row r="4867">
          <cell r="A4867" t="str">
            <v>PJ grup i kont</v>
          </cell>
          <cell r="B4867" t="str">
            <v>X2PJ</v>
          </cell>
          <cell r="C4867" t="str">
            <v>N</v>
          </cell>
          <cell r="D4867">
            <v>20080</v>
          </cell>
          <cell r="E4867" t="str">
            <v>PRZYPIS_MIES_WYK</v>
          </cell>
          <cell r="F4867" t="str">
            <v>WYK_POP</v>
          </cell>
          <cell r="G4867" t="str">
            <v>01</v>
          </cell>
          <cell r="H4867" t="str">
            <v>PSA</v>
          </cell>
          <cell r="I4867" t="str">
            <v>RAZEM</v>
          </cell>
        </row>
        <row r="4868">
          <cell r="A4868" t="str">
            <v>PJ grup i kont</v>
          </cell>
          <cell r="B4868" t="str">
            <v>X2PJ</v>
          </cell>
          <cell r="C4868" t="str">
            <v>P</v>
          </cell>
          <cell r="D4868">
            <v>10180313.840000002</v>
          </cell>
          <cell r="E4868" t="str">
            <v>PRZYPIS_MIES_WYK</v>
          </cell>
          <cell r="F4868" t="str">
            <v>WYK_POP</v>
          </cell>
          <cell r="G4868" t="str">
            <v>01</v>
          </cell>
          <cell r="H4868" t="str">
            <v>PKK</v>
          </cell>
          <cell r="I4868" t="str">
            <v>RAZEM</v>
          </cell>
        </row>
        <row r="4869">
          <cell r="A4869" t="str">
            <v>PJ grup i kont</v>
          </cell>
          <cell r="B4869" t="str">
            <v>X2PJ</v>
          </cell>
          <cell r="C4869" t="str">
            <v>P</v>
          </cell>
          <cell r="D4869">
            <v>199970.46</v>
          </cell>
          <cell r="E4869" t="str">
            <v>PRZYPIS_MIES_WYK</v>
          </cell>
          <cell r="F4869" t="str">
            <v>WYK_POP</v>
          </cell>
          <cell r="G4869" t="str">
            <v>01</v>
          </cell>
          <cell r="H4869" t="str">
            <v>PSA</v>
          </cell>
          <cell r="I4869" t="str">
            <v>RAZEM</v>
          </cell>
        </row>
        <row r="4870">
          <cell r="A4870" t="str">
            <v>PJ grup i kont</v>
          </cell>
          <cell r="B4870" t="str">
            <v>X2PJ</v>
          </cell>
          <cell r="C4870" t="str">
            <v>N</v>
          </cell>
          <cell r="D4870">
            <v>875</v>
          </cell>
          <cell r="E4870" t="str">
            <v>PRZYPIS_MIES_WYK</v>
          </cell>
          <cell r="F4870" t="str">
            <v>WYK_POP</v>
          </cell>
          <cell r="G4870" t="str">
            <v>02</v>
          </cell>
          <cell r="H4870" t="str">
            <v>PKK</v>
          </cell>
          <cell r="I4870" t="str">
            <v>RAZEM</v>
          </cell>
        </row>
        <row r="4871">
          <cell r="A4871" t="str">
            <v>PJ grup i kont</v>
          </cell>
          <cell r="B4871" t="str">
            <v>X2PJ</v>
          </cell>
          <cell r="C4871" t="str">
            <v>N</v>
          </cell>
          <cell r="D4871">
            <v>20</v>
          </cell>
          <cell r="E4871" t="str">
            <v>PRZYPIS_MIES_WYK</v>
          </cell>
          <cell r="F4871" t="str">
            <v>WYK_POP</v>
          </cell>
          <cell r="G4871" t="str">
            <v>02</v>
          </cell>
          <cell r="H4871" t="str">
            <v>PSA</v>
          </cell>
          <cell r="I4871" t="str">
            <v>RAZEM</v>
          </cell>
        </row>
        <row r="4872">
          <cell r="A4872" t="str">
            <v>PJ grup i kont</v>
          </cell>
          <cell r="B4872" t="str">
            <v>X2PJ</v>
          </cell>
          <cell r="C4872" t="str">
            <v>P</v>
          </cell>
          <cell r="D4872">
            <v>7890845.010000002</v>
          </cell>
          <cell r="E4872" t="str">
            <v>PRZYPIS_MIES_WYK</v>
          </cell>
          <cell r="F4872" t="str">
            <v>WYK_POP</v>
          </cell>
          <cell r="G4872" t="str">
            <v>02</v>
          </cell>
          <cell r="H4872" t="str">
            <v>PKK</v>
          </cell>
          <cell r="I4872" t="str">
            <v>RAZEM</v>
          </cell>
        </row>
        <row r="4873">
          <cell r="A4873" t="str">
            <v>PJ grup i kont</v>
          </cell>
          <cell r="B4873" t="str">
            <v>X2PJ</v>
          </cell>
          <cell r="C4873" t="str">
            <v>P</v>
          </cell>
          <cell r="D4873">
            <v>154986.08</v>
          </cell>
          <cell r="E4873" t="str">
            <v>PRZYPIS_MIES_WYK</v>
          </cell>
          <cell r="F4873" t="str">
            <v>WYK_POP</v>
          </cell>
          <cell r="G4873" t="str">
            <v>02</v>
          </cell>
          <cell r="H4873" t="str">
            <v>PSA</v>
          </cell>
          <cell r="I4873" t="str">
            <v>RAZEM</v>
          </cell>
        </row>
        <row r="4874">
          <cell r="A4874" t="str">
            <v>PJ grup i kont</v>
          </cell>
          <cell r="B4874" t="str">
            <v>X2PJ</v>
          </cell>
          <cell r="C4874" t="str">
            <v>N</v>
          </cell>
          <cell r="D4874">
            <v>44535</v>
          </cell>
          <cell r="E4874" t="str">
            <v>PRZYPIS_MIES_WYK</v>
          </cell>
          <cell r="F4874" t="str">
            <v>WYK_POP</v>
          </cell>
          <cell r="G4874" t="str">
            <v>03</v>
          </cell>
          <cell r="H4874" t="str">
            <v>PKK</v>
          </cell>
          <cell r="I4874" t="str">
            <v>RAZEM</v>
          </cell>
        </row>
        <row r="4875">
          <cell r="A4875" t="str">
            <v>PJ grup i kont</v>
          </cell>
          <cell r="B4875" t="str">
            <v>X2PJ</v>
          </cell>
          <cell r="C4875" t="str">
            <v>N</v>
          </cell>
          <cell r="D4875">
            <v>104713</v>
          </cell>
          <cell r="E4875" t="str">
            <v>PRZYPIS_MIES_WYK</v>
          </cell>
          <cell r="F4875" t="str">
            <v>WYK_POP</v>
          </cell>
          <cell r="G4875" t="str">
            <v>03</v>
          </cell>
          <cell r="H4875" t="str">
            <v>PSA</v>
          </cell>
          <cell r="I4875" t="str">
            <v>RAZEM</v>
          </cell>
        </row>
        <row r="4876">
          <cell r="A4876" t="str">
            <v>PJ grup i kont</v>
          </cell>
          <cell r="B4876" t="str">
            <v>X2PJ</v>
          </cell>
          <cell r="C4876" t="str">
            <v>P</v>
          </cell>
          <cell r="D4876">
            <v>9388810.87</v>
          </cell>
          <cell r="E4876" t="str">
            <v>PRZYPIS_MIES_WYK</v>
          </cell>
          <cell r="F4876" t="str">
            <v>WYK_POP</v>
          </cell>
          <cell r="G4876" t="str">
            <v>03</v>
          </cell>
          <cell r="H4876" t="str">
            <v>PKK</v>
          </cell>
          <cell r="I4876" t="str">
            <v>RAZEM</v>
          </cell>
        </row>
        <row r="4877">
          <cell r="A4877" t="str">
            <v>PJ grup i kont</v>
          </cell>
          <cell r="B4877" t="str">
            <v>X2PJ</v>
          </cell>
          <cell r="C4877" t="str">
            <v>P</v>
          </cell>
          <cell r="D4877">
            <v>254607.99</v>
          </cell>
          <cell r="E4877" t="str">
            <v>PRZYPIS_MIES_WYK</v>
          </cell>
          <cell r="F4877" t="str">
            <v>WYK_POP</v>
          </cell>
          <cell r="G4877" t="str">
            <v>03</v>
          </cell>
          <cell r="H4877" t="str">
            <v>PSA</v>
          </cell>
          <cell r="I4877" t="str">
            <v>RAZEM</v>
          </cell>
        </row>
        <row r="4878">
          <cell r="A4878" t="str">
            <v>PJ grup i kont</v>
          </cell>
          <cell r="B4878" t="str">
            <v>X2PJ</v>
          </cell>
          <cell r="C4878" t="str">
            <v>N</v>
          </cell>
          <cell r="D4878">
            <v>27074</v>
          </cell>
          <cell r="E4878" t="str">
            <v>PRZYPIS_MIES_WYK</v>
          </cell>
          <cell r="F4878" t="str">
            <v>WYK_POP</v>
          </cell>
          <cell r="G4878" t="str">
            <v>04</v>
          </cell>
          <cell r="H4878" t="str">
            <v>PKK</v>
          </cell>
          <cell r="I4878" t="str">
            <v>RAZEM</v>
          </cell>
        </row>
        <row r="4879">
          <cell r="A4879" t="str">
            <v>PJ grup i kont</v>
          </cell>
          <cell r="B4879" t="str">
            <v>X2PJ</v>
          </cell>
          <cell r="C4879" t="str">
            <v>N</v>
          </cell>
          <cell r="D4879">
            <v>20</v>
          </cell>
          <cell r="E4879" t="str">
            <v>PRZYPIS_MIES_WYK</v>
          </cell>
          <cell r="F4879" t="str">
            <v>WYK_POP</v>
          </cell>
          <cell r="G4879" t="str">
            <v>04</v>
          </cell>
          <cell r="H4879" t="str">
            <v>PSA</v>
          </cell>
          <cell r="I4879" t="str">
            <v>RAZEM</v>
          </cell>
        </row>
        <row r="4880">
          <cell r="A4880" t="str">
            <v>PJ grup i kont</v>
          </cell>
          <cell r="B4880" t="str">
            <v>X2PJ</v>
          </cell>
          <cell r="C4880" t="str">
            <v>P</v>
          </cell>
          <cell r="D4880">
            <v>7418709.72</v>
          </cell>
          <cell r="E4880" t="str">
            <v>PRZYPIS_MIES_WYK</v>
          </cell>
          <cell r="F4880" t="str">
            <v>WYK_POP</v>
          </cell>
          <cell r="G4880" t="str">
            <v>04</v>
          </cell>
          <cell r="H4880" t="str">
            <v>PKK</v>
          </cell>
          <cell r="I4880" t="str">
            <v>RAZEM</v>
          </cell>
        </row>
        <row r="4881">
          <cell r="A4881" t="str">
            <v>PJ grup i kont</v>
          </cell>
          <cell r="B4881" t="str">
            <v>X2PJ</v>
          </cell>
          <cell r="C4881" t="str">
            <v>P</v>
          </cell>
          <cell r="D4881">
            <v>166510.68</v>
          </cell>
          <cell r="E4881" t="str">
            <v>PRZYPIS_MIES_WYK</v>
          </cell>
          <cell r="F4881" t="str">
            <v>WYK_POP</v>
          </cell>
          <cell r="G4881" t="str">
            <v>04</v>
          </cell>
          <cell r="H4881" t="str">
            <v>PSA</v>
          </cell>
          <cell r="I4881" t="str">
            <v>RAZEM</v>
          </cell>
        </row>
        <row r="4882">
          <cell r="A4882" t="str">
            <v>PJ grup i kont</v>
          </cell>
          <cell r="B4882" t="str">
            <v>X2PJ</v>
          </cell>
          <cell r="C4882" t="str">
            <v>N</v>
          </cell>
          <cell r="D4882">
            <v>9143</v>
          </cell>
          <cell r="E4882" t="str">
            <v>PRZYPIS_MIES_WYK</v>
          </cell>
          <cell r="F4882" t="str">
            <v>WYK_POP</v>
          </cell>
          <cell r="G4882" t="str">
            <v>05</v>
          </cell>
          <cell r="H4882" t="str">
            <v>PKK</v>
          </cell>
          <cell r="I4882" t="str">
            <v>RAZEM</v>
          </cell>
        </row>
        <row r="4883">
          <cell r="A4883" t="str">
            <v>PJ grup i kont</v>
          </cell>
          <cell r="B4883" t="str">
            <v>X2PJ</v>
          </cell>
          <cell r="C4883" t="str">
            <v>N</v>
          </cell>
          <cell r="D4883">
            <v>400</v>
          </cell>
          <cell r="E4883" t="str">
            <v>PRZYPIS_MIES_WYK</v>
          </cell>
          <cell r="F4883" t="str">
            <v>WYK_POP</v>
          </cell>
          <cell r="G4883" t="str">
            <v>05</v>
          </cell>
          <cell r="H4883" t="str">
            <v>PSA</v>
          </cell>
          <cell r="I4883" t="str">
            <v>RAZEM</v>
          </cell>
        </row>
        <row r="4884">
          <cell r="A4884" t="str">
            <v>PJ grup i kont</v>
          </cell>
          <cell r="B4884" t="str">
            <v>X2PJ</v>
          </cell>
          <cell r="C4884" t="str">
            <v>P</v>
          </cell>
          <cell r="D4884">
            <v>8930095.500000002</v>
          </cell>
          <cell r="E4884" t="str">
            <v>PRZYPIS_MIES_WYK</v>
          </cell>
          <cell r="F4884" t="str">
            <v>WYK_POP</v>
          </cell>
          <cell r="G4884" t="str">
            <v>05</v>
          </cell>
          <cell r="H4884" t="str">
            <v>PKK</v>
          </cell>
          <cell r="I4884" t="str">
            <v>RAZEM</v>
          </cell>
        </row>
        <row r="4885">
          <cell r="A4885" t="str">
            <v>PJ grup i kont</v>
          </cell>
          <cell r="B4885" t="str">
            <v>X2PJ</v>
          </cell>
          <cell r="C4885" t="str">
            <v>P</v>
          </cell>
          <cell r="D4885">
            <v>280555.5</v>
          </cell>
          <cell r="E4885" t="str">
            <v>PRZYPIS_MIES_WYK</v>
          </cell>
          <cell r="F4885" t="str">
            <v>WYK_POP</v>
          </cell>
          <cell r="G4885" t="str">
            <v>05</v>
          </cell>
          <cell r="H4885" t="str">
            <v>PSA</v>
          </cell>
          <cell r="I4885" t="str">
            <v>RAZEM</v>
          </cell>
        </row>
        <row r="4886">
          <cell r="A4886" t="str">
            <v>PJ grup i kont</v>
          </cell>
          <cell r="B4886" t="str">
            <v>X2PJ</v>
          </cell>
          <cell r="C4886" t="str">
            <v>N</v>
          </cell>
          <cell r="D4886">
            <v>87990</v>
          </cell>
          <cell r="E4886" t="str">
            <v>PRZYPIS_MIES_WYK</v>
          </cell>
          <cell r="F4886" t="str">
            <v>WYK_POP</v>
          </cell>
          <cell r="G4886" t="str">
            <v>06</v>
          </cell>
          <cell r="H4886" t="str">
            <v>PKK</v>
          </cell>
          <cell r="I4886" t="str">
            <v>RAZEM</v>
          </cell>
        </row>
        <row r="4887">
          <cell r="A4887" t="str">
            <v>PJ grup i kont</v>
          </cell>
          <cell r="B4887" t="str">
            <v>X2PJ</v>
          </cell>
          <cell r="C4887" t="str">
            <v>N</v>
          </cell>
          <cell r="D4887">
            <v>580</v>
          </cell>
          <cell r="E4887" t="str">
            <v>PRZYPIS_MIES_WYK</v>
          </cell>
          <cell r="F4887" t="str">
            <v>WYK_POP</v>
          </cell>
          <cell r="G4887" t="str">
            <v>06</v>
          </cell>
          <cell r="H4887" t="str">
            <v>PSA</v>
          </cell>
          <cell r="I4887" t="str">
            <v>RAZEM</v>
          </cell>
        </row>
        <row r="4888">
          <cell r="A4888" t="str">
            <v>PJ grup i kont</v>
          </cell>
          <cell r="B4888" t="str">
            <v>X2PJ</v>
          </cell>
          <cell r="C4888" t="str">
            <v>P</v>
          </cell>
          <cell r="D4888">
            <v>7199963.649999997</v>
          </cell>
          <cell r="E4888" t="str">
            <v>PRZYPIS_MIES_WYK</v>
          </cell>
          <cell r="F4888" t="str">
            <v>WYK_POP</v>
          </cell>
          <cell r="G4888" t="str">
            <v>06</v>
          </cell>
          <cell r="H4888" t="str">
            <v>PKK</v>
          </cell>
          <cell r="I4888" t="str">
            <v>RAZEM</v>
          </cell>
        </row>
        <row r="4889">
          <cell r="A4889" t="str">
            <v>PJ grup i kont</v>
          </cell>
          <cell r="B4889" t="str">
            <v>X2PJ</v>
          </cell>
          <cell r="C4889" t="str">
            <v>P</v>
          </cell>
          <cell r="D4889">
            <v>159724.92</v>
          </cell>
          <cell r="E4889" t="str">
            <v>PRZYPIS_MIES_WYK</v>
          </cell>
          <cell r="F4889" t="str">
            <v>WYK_POP</v>
          </cell>
          <cell r="G4889" t="str">
            <v>06</v>
          </cell>
          <cell r="H4889" t="str">
            <v>PSA</v>
          </cell>
          <cell r="I4889" t="str">
            <v>RAZEM</v>
          </cell>
        </row>
        <row r="4890">
          <cell r="A4890" t="str">
            <v>PJ grup i kont</v>
          </cell>
          <cell r="B4890" t="str">
            <v>X2PJ</v>
          </cell>
          <cell r="C4890" t="str">
            <v>N</v>
          </cell>
          <cell r="D4890">
            <v>13409</v>
          </cell>
          <cell r="E4890" t="str">
            <v>PRZYPIS_MIES_WYK</v>
          </cell>
          <cell r="F4890" t="str">
            <v>WYK_POP</v>
          </cell>
          <cell r="G4890" t="str">
            <v>07</v>
          </cell>
          <cell r="H4890" t="str">
            <v>PKK</v>
          </cell>
          <cell r="I4890" t="str">
            <v>RAZEM</v>
          </cell>
        </row>
        <row r="4891">
          <cell r="A4891" t="str">
            <v>PJ grup i kont</v>
          </cell>
          <cell r="B4891" t="str">
            <v>X2PJ</v>
          </cell>
          <cell r="C4891" t="str">
            <v>N</v>
          </cell>
          <cell r="D4891">
            <v>400</v>
          </cell>
          <cell r="E4891" t="str">
            <v>PRZYPIS_MIES_WYK</v>
          </cell>
          <cell r="F4891" t="str">
            <v>WYK_POP</v>
          </cell>
          <cell r="G4891" t="str">
            <v>07</v>
          </cell>
          <cell r="H4891" t="str">
            <v>PSA</v>
          </cell>
          <cell r="I4891" t="str">
            <v>RAZEM</v>
          </cell>
        </row>
        <row r="4892">
          <cell r="A4892" t="str">
            <v>PJ grup i kont</v>
          </cell>
          <cell r="B4892" t="str">
            <v>X2PJ</v>
          </cell>
          <cell r="C4892" t="str">
            <v>P</v>
          </cell>
          <cell r="D4892">
            <v>7674372.110000003</v>
          </cell>
          <cell r="E4892" t="str">
            <v>PRZYPIS_MIES_WYK</v>
          </cell>
          <cell r="F4892" t="str">
            <v>WYK_POP</v>
          </cell>
          <cell r="G4892" t="str">
            <v>07</v>
          </cell>
          <cell r="H4892" t="str">
            <v>PKK</v>
          </cell>
          <cell r="I4892" t="str">
            <v>RAZEM</v>
          </cell>
        </row>
        <row r="4893">
          <cell r="A4893" t="str">
            <v>PJ grup i kont</v>
          </cell>
          <cell r="B4893" t="str">
            <v>X2PJ</v>
          </cell>
          <cell r="C4893" t="str">
            <v>P</v>
          </cell>
          <cell r="D4893">
            <v>150192.81</v>
          </cell>
          <cell r="E4893" t="str">
            <v>PRZYPIS_MIES_WYK</v>
          </cell>
          <cell r="F4893" t="str">
            <v>WYK_POP</v>
          </cell>
          <cell r="G4893" t="str">
            <v>07</v>
          </cell>
          <cell r="H4893" t="str">
            <v>PSA</v>
          </cell>
          <cell r="I4893" t="str">
            <v>RAZEM</v>
          </cell>
        </row>
        <row r="4894">
          <cell r="A4894" t="str">
            <v>PJ grup i kont</v>
          </cell>
          <cell r="B4894" t="str">
            <v>X2PJ</v>
          </cell>
          <cell r="C4894" t="str">
            <v>N</v>
          </cell>
          <cell r="D4894">
            <v>251240.53</v>
          </cell>
          <cell r="E4894" t="str">
            <v>PRZYPIS_MIES_WYK</v>
          </cell>
          <cell r="F4894" t="str">
            <v>WYK_POP</v>
          </cell>
          <cell r="G4894" t="str">
            <v>08</v>
          </cell>
          <cell r="H4894" t="str">
            <v>PKK</v>
          </cell>
          <cell r="I4894" t="str">
            <v>RAZEM</v>
          </cell>
        </row>
        <row r="4895">
          <cell r="A4895" t="str">
            <v>PJ grup i kont</v>
          </cell>
          <cell r="B4895" t="str">
            <v>X2PJ</v>
          </cell>
          <cell r="C4895" t="str">
            <v>N</v>
          </cell>
          <cell r="D4895">
            <v>680</v>
          </cell>
          <cell r="E4895" t="str">
            <v>PRZYPIS_MIES_WYK</v>
          </cell>
          <cell r="F4895" t="str">
            <v>WYK_POP</v>
          </cell>
          <cell r="G4895" t="str">
            <v>08</v>
          </cell>
          <cell r="H4895" t="str">
            <v>PSA</v>
          </cell>
          <cell r="I4895" t="str">
            <v>RAZEM</v>
          </cell>
        </row>
        <row r="4896">
          <cell r="A4896" t="str">
            <v>PJ grup i kont</v>
          </cell>
          <cell r="B4896" t="str">
            <v>X2PJ</v>
          </cell>
          <cell r="C4896" t="str">
            <v>P</v>
          </cell>
          <cell r="D4896">
            <v>7698020.710000003</v>
          </cell>
          <cell r="E4896" t="str">
            <v>PRZYPIS_MIES_WYK</v>
          </cell>
          <cell r="F4896" t="str">
            <v>WYK_POP</v>
          </cell>
          <cell r="G4896" t="str">
            <v>08</v>
          </cell>
          <cell r="H4896" t="str">
            <v>PKK</v>
          </cell>
          <cell r="I4896" t="str">
            <v>RAZEM</v>
          </cell>
        </row>
        <row r="4897">
          <cell r="A4897" t="str">
            <v>PJ grup i kont</v>
          </cell>
          <cell r="B4897" t="str">
            <v>X2PJ</v>
          </cell>
          <cell r="C4897" t="str">
            <v>P</v>
          </cell>
          <cell r="D4897">
            <v>188723.36</v>
          </cell>
          <cell r="E4897" t="str">
            <v>PRZYPIS_MIES_WYK</v>
          </cell>
          <cell r="F4897" t="str">
            <v>WYK_POP</v>
          </cell>
          <cell r="G4897" t="str">
            <v>08</v>
          </cell>
          <cell r="H4897" t="str">
            <v>PSA</v>
          </cell>
          <cell r="I4897" t="str">
            <v>RAZEM</v>
          </cell>
        </row>
        <row r="4898">
          <cell r="A4898" t="str">
            <v>PJ grup i kont</v>
          </cell>
          <cell r="B4898" t="str">
            <v>X2PJ</v>
          </cell>
          <cell r="C4898" t="str">
            <v>N</v>
          </cell>
          <cell r="D4898">
            <v>10174.75</v>
          </cell>
          <cell r="E4898" t="str">
            <v>PRZYPIS_MIES_WYK</v>
          </cell>
          <cell r="F4898" t="str">
            <v>WYK_POP</v>
          </cell>
          <cell r="G4898" t="str">
            <v>09</v>
          </cell>
          <cell r="H4898" t="str">
            <v>PKK</v>
          </cell>
          <cell r="I4898" t="str">
            <v>RAZEM</v>
          </cell>
        </row>
        <row r="4899">
          <cell r="A4899" t="str">
            <v>PJ grup i kont</v>
          </cell>
          <cell r="B4899" t="str">
            <v>X2PJ</v>
          </cell>
          <cell r="C4899" t="str">
            <v>N</v>
          </cell>
          <cell r="D4899">
            <v>380</v>
          </cell>
          <cell r="E4899" t="str">
            <v>PRZYPIS_MIES_WYK</v>
          </cell>
          <cell r="F4899" t="str">
            <v>WYK_POP</v>
          </cell>
          <cell r="G4899" t="str">
            <v>09</v>
          </cell>
          <cell r="H4899" t="str">
            <v>PSA</v>
          </cell>
          <cell r="I4899" t="str">
            <v>RAZEM</v>
          </cell>
        </row>
        <row r="4900">
          <cell r="A4900" t="str">
            <v>PJ grup i kont</v>
          </cell>
          <cell r="B4900" t="str">
            <v>X2PJ</v>
          </cell>
          <cell r="C4900" t="str">
            <v>P</v>
          </cell>
          <cell r="D4900">
            <v>6426725.619999998</v>
          </cell>
          <cell r="E4900" t="str">
            <v>PRZYPIS_MIES_WYK</v>
          </cell>
          <cell r="F4900" t="str">
            <v>WYK_POP</v>
          </cell>
          <cell r="G4900" t="str">
            <v>09</v>
          </cell>
          <cell r="H4900" t="str">
            <v>PKK</v>
          </cell>
          <cell r="I4900" t="str">
            <v>RAZEM</v>
          </cell>
        </row>
        <row r="4901">
          <cell r="A4901" t="str">
            <v>PJ grup i kont</v>
          </cell>
          <cell r="B4901" t="str">
            <v>X2PJ</v>
          </cell>
          <cell r="C4901" t="str">
            <v>P</v>
          </cell>
          <cell r="D4901">
            <v>128232.1</v>
          </cell>
          <cell r="E4901" t="str">
            <v>PRZYPIS_MIES_WYK</v>
          </cell>
          <cell r="F4901" t="str">
            <v>WYK_POP</v>
          </cell>
          <cell r="G4901" t="str">
            <v>09</v>
          </cell>
          <cell r="H4901" t="str">
            <v>PSA</v>
          </cell>
          <cell r="I4901" t="str">
            <v>RAZEM</v>
          </cell>
        </row>
        <row r="4902">
          <cell r="A4902" t="str">
            <v>PJ grup i kont</v>
          </cell>
          <cell r="B4902" t="str">
            <v>X2PJ</v>
          </cell>
          <cell r="C4902" t="str">
            <v>N</v>
          </cell>
          <cell r="D4902">
            <v>3300</v>
          </cell>
          <cell r="E4902" t="str">
            <v>SKL_PRZYPIS_WYK</v>
          </cell>
          <cell r="F4902" t="str">
            <v>PLAN</v>
          </cell>
          <cell r="G4902" t="str">
            <v>01</v>
          </cell>
          <cell r="H4902" t="str">
            <v>PKK</v>
          </cell>
          <cell r="I4902" t="str">
            <v>RAZEM</v>
          </cell>
        </row>
        <row r="4903">
          <cell r="A4903" t="str">
            <v>PJ grup i kont</v>
          </cell>
          <cell r="B4903" t="str">
            <v>X2PJ</v>
          </cell>
          <cell r="C4903" t="str">
            <v>N</v>
          </cell>
          <cell r="D4903">
            <v>180</v>
          </cell>
          <cell r="E4903" t="str">
            <v>SKL_PRZYPIS_WYK</v>
          </cell>
          <cell r="F4903" t="str">
            <v>PLAN</v>
          </cell>
          <cell r="G4903" t="str">
            <v>01</v>
          </cell>
          <cell r="H4903" t="str">
            <v>PSA</v>
          </cell>
          <cell r="I4903" t="str">
            <v>RAZEM</v>
          </cell>
        </row>
        <row r="4904">
          <cell r="A4904" t="str">
            <v>PJ grup i kont</v>
          </cell>
          <cell r="B4904" t="str">
            <v>X2PJ</v>
          </cell>
          <cell r="C4904" t="str">
            <v>P</v>
          </cell>
          <cell r="D4904">
            <v>6476473.088008168</v>
          </cell>
          <cell r="E4904" t="str">
            <v>SKL_PRZYPIS_WYK</v>
          </cell>
          <cell r="F4904" t="str">
            <v>PLAN</v>
          </cell>
          <cell r="G4904" t="str">
            <v>01</v>
          </cell>
          <cell r="H4904" t="str">
            <v>PKK</v>
          </cell>
          <cell r="I4904" t="str">
            <v>RAZEM</v>
          </cell>
        </row>
        <row r="4905">
          <cell r="A4905" t="str">
            <v>PJ grup i kont</v>
          </cell>
          <cell r="B4905" t="str">
            <v>X2PJ</v>
          </cell>
          <cell r="C4905" t="str">
            <v>P</v>
          </cell>
          <cell r="D4905">
            <v>156169.37625</v>
          </cell>
          <cell r="E4905" t="str">
            <v>SKL_PRZYPIS_WYK</v>
          </cell>
          <cell r="F4905" t="str">
            <v>PLAN</v>
          </cell>
          <cell r="G4905" t="str">
            <v>01</v>
          </cell>
          <cell r="H4905" t="str">
            <v>PSA</v>
          </cell>
          <cell r="I4905" t="str">
            <v>RAZEM</v>
          </cell>
        </row>
        <row r="4906">
          <cell r="A4906" t="str">
            <v>PJ grup i kont</v>
          </cell>
          <cell r="B4906" t="str">
            <v>X2PJ</v>
          </cell>
          <cell r="C4906" t="str">
            <v>N</v>
          </cell>
          <cell r="D4906">
            <v>9000</v>
          </cell>
          <cell r="E4906" t="str">
            <v>SKL_PRZYPIS_WYK</v>
          </cell>
          <cell r="F4906" t="str">
            <v>PLAN</v>
          </cell>
          <cell r="G4906" t="str">
            <v>02</v>
          </cell>
          <cell r="H4906" t="str">
            <v>PKK</v>
          </cell>
          <cell r="I4906" t="str">
            <v>RAZEM</v>
          </cell>
        </row>
        <row r="4907">
          <cell r="A4907" t="str">
            <v>PJ grup i kont</v>
          </cell>
          <cell r="B4907" t="str">
            <v>X2PJ</v>
          </cell>
          <cell r="C4907" t="str">
            <v>N</v>
          </cell>
          <cell r="D4907">
            <v>360</v>
          </cell>
          <cell r="E4907" t="str">
            <v>SKL_PRZYPIS_WYK</v>
          </cell>
          <cell r="F4907" t="str">
            <v>PLAN</v>
          </cell>
          <cell r="G4907" t="str">
            <v>02</v>
          </cell>
          <cell r="H4907" t="str">
            <v>PSA</v>
          </cell>
          <cell r="I4907" t="str">
            <v>RAZEM</v>
          </cell>
        </row>
        <row r="4908">
          <cell r="A4908" t="str">
            <v>PJ grup i kont</v>
          </cell>
          <cell r="B4908" t="str">
            <v>X2PJ</v>
          </cell>
          <cell r="C4908" t="str">
            <v>P</v>
          </cell>
          <cell r="D4908">
            <v>12916923.080416577</v>
          </cell>
          <cell r="E4908" t="str">
            <v>SKL_PRZYPIS_WYK</v>
          </cell>
          <cell r="F4908" t="str">
            <v>PLAN</v>
          </cell>
          <cell r="G4908" t="str">
            <v>02</v>
          </cell>
          <cell r="H4908" t="str">
            <v>PKK</v>
          </cell>
          <cell r="I4908" t="str">
            <v>RAZEM</v>
          </cell>
        </row>
        <row r="4909">
          <cell r="A4909" t="str">
            <v>PJ grup i kont</v>
          </cell>
          <cell r="B4909" t="str">
            <v>X2PJ</v>
          </cell>
          <cell r="C4909" t="str">
            <v>P</v>
          </cell>
          <cell r="D4909">
            <v>561688.7525000001</v>
          </cell>
          <cell r="E4909" t="str">
            <v>SKL_PRZYPIS_WYK</v>
          </cell>
          <cell r="F4909" t="str">
            <v>PLAN</v>
          </cell>
          <cell r="G4909" t="str">
            <v>02</v>
          </cell>
          <cell r="H4909" t="str">
            <v>PSA</v>
          </cell>
          <cell r="I4909" t="str">
            <v>RAZEM</v>
          </cell>
        </row>
        <row r="4910">
          <cell r="A4910" t="str">
            <v>PJ grup i kont</v>
          </cell>
          <cell r="B4910" t="str">
            <v>X2PJ</v>
          </cell>
          <cell r="C4910" t="str">
            <v>N</v>
          </cell>
          <cell r="D4910">
            <v>19770</v>
          </cell>
          <cell r="E4910" t="str">
            <v>SKL_PRZYPIS_WYK</v>
          </cell>
          <cell r="F4910" t="str">
            <v>PLAN</v>
          </cell>
          <cell r="G4910" t="str">
            <v>03</v>
          </cell>
          <cell r="H4910" t="str">
            <v>PKK</v>
          </cell>
          <cell r="I4910" t="str">
            <v>RAZEM</v>
          </cell>
        </row>
        <row r="4911">
          <cell r="A4911" t="str">
            <v>PJ grup i kont</v>
          </cell>
          <cell r="B4911" t="str">
            <v>X2PJ</v>
          </cell>
          <cell r="C4911" t="str">
            <v>N</v>
          </cell>
          <cell r="D4911">
            <v>540</v>
          </cell>
          <cell r="E4911" t="str">
            <v>SKL_PRZYPIS_WYK</v>
          </cell>
          <cell r="F4911" t="str">
            <v>PLAN</v>
          </cell>
          <cell r="G4911" t="str">
            <v>03</v>
          </cell>
          <cell r="H4911" t="str">
            <v>PSA</v>
          </cell>
          <cell r="I4911" t="str">
            <v>RAZEM</v>
          </cell>
        </row>
        <row r="4912">
          <cell r="A4912" t="str">
            <v>PJ grup i kont</v>
          </cell>
          <cell r="B4912" t="str">
            <v>X2PJ</v>
          </cell>
          <cell r="C4912" t="str">
            <v>P</v>
          </cell>
          <cell r="D4912">
            <v>19335809.361105226</v>
          </cell>
          <cell r="E4912" t="str">
            <v>SKL_PRZYPIS_WYK</v>
          </cell>
          <cell r="F4912" t="str">
            <v>PLAN</v>
          </cell>
          <cell r="G4912" t="str">
            <v>03</v>
          </cell>
          <cell r="H4912" t="str">
            <v>PKK</v>
          </cell>
          <cell r="I4912" t="str">
            <v>RAZEM</v>
          </cell>
        </row>
        <row r="4913">
          <cell r="A4913" t="str">
            <v>PJ grup i kont</v>
          </cell>
          <cell r="B4913" t="str">
            <v>X2PJ</v>
          </cell>
          <cell r="C4913" t="str">
            <v>P</v>
          </cell>
          <cell r="D4913">
            <v>956558.1287499999</v>
          </cell>
          <cell r="E4913" t="str">
            <v>SKL_PRZYPIS_WYK</v>
          </cell>
          <cell r="F4913" t="str">
            <v>PLAN</v>
          </cell>
          <cell r="G4913" t="str">
            <v>03</v>
          </cell>
          <cell r="H4913" t="str">
            <v>PSA</v>
          </cell>
          <cell r="I4913" t="str">
            <v>RAZEM</v>
          </cell>
        </row>
        <row r="4914">
          <cell r="A4914" t="str">
            <v>PJ grup i kont</v>
          </cell>
          <cell r="B4914" t="str">
            <v>X2PJ</v>
          </cell>
          <cell r="C4914" t="str">
            <v>N</v>
          </cell>
          <cell r="D4914">
            <v>32160</v>
          </cell>
          <cell r="E4914" t="str">
            <v>SKL_PRZYPIS_WYK</v>
          </cell>
          <cell r="F4914" t="str">
            <v>PLAN</v>
          </cell>
          <cell r="G4914" t="str">
            <v>04</v>
          </cell>
          <cell r="H4914" t="str">
            <v>PKK</v>
          </cell>
          <cell r="I4914" t="str">
            <v>RAZEM</v>
          </cell>
        </row>
        <row r="4915">
          <cell r="A4915" t="str">
            <v>PJ grup i kont</v>
          </cell>
          <cell r="B4915" t="str">
            <v>X2PJ</v>
          </cell>
          <cell r="C4915" t="str">
            <v>N</v>
          </cell>
          <cell r="D4915">
            <v>720</v>
          </cell>
          <cell r="E4915" t="str">
            <v>SKL_PRZYPIS_WYK</v>
          </cell>
          <cell r="F4915" t="str">
            <v>PLAN</v>
          </cell>
          <cell r="G4915" t="str">
            <v>04</v>
          </cell>
          <cell r="H4915" t="str">
            <v>PSA</v>
          </cell>
          <cell r="I4915" t="str">
            <v>RAZEM</v>
          </cell>
        </row>
        <row r="4916">
          <cell r="A4916" t="str">
            <v>PJ grup i kont</v>
          </cell>
          <cell r="B4916" t="str">
            <v>X2PJ</v>
          </cell>
          <cell r="C4916" t="str">
            <v>P</v>
          </cell>
          <cell r="D4916">
            <v>25801177.345958594</v>
          </cell>
          <cell r="E4916" t="str">
            <v>SKL_PRZYPIS_WYK</v>
          </cell>
          <cell r="F4916" t="str">
            <v>PLAN</v>
          </cell>
          <cell r="G4916" t="str">
            <v>04</v>
          </cell>
          <cell r="H4916" t="str">
            <v>PKK</v>
          </cell>
          <cell r="I4916" t="str">
            <v>RAZEM</v>
          </cell>
        </row>
        <row r="4917">
          <cell r="A4917" t="str">
            <v>PJ grup i kont</v>
          </cell>
          <cell r="B4917" t="str">
            <v>X2PJ</v>
          </cell>
          <cell r="C4917" t="str">
            <v>P</v>
          </cell>
          <cell r="D4917">
            <v>1340777.5050000001</v>
          </cell>
          <cell r="E4917" t="str">
            <v>SKL_PRZYPIS_WYK</v>
          </cell>
          <cell r="F4917" t="str">
            <v>PLAN</v>
          </cell>
          <cell r="G4917" t="str">
            <v>04</v>
          </cell>
          <cell r="H4917" t="str">
            <v>PSA</v>
          </cell>
          <cell r="I4917" t="str">
            <v>RAZEM</v>
          </cell>
        </row>
        <row r="4918">
          <cell r="A4918" t="str">
            <v>PJ grup i kont</v>
          </cell>
          <cell r="B4918" t="str">
            <v>X2PJ</v>
          </cell>
          <cell r="C4918" t="str">
            <v>N</v>
          </cell>
          <cell r="D4918">
            <v>47260</v>
          </cell>
          <cell r="E4918" t="str">
            <v>SKL_PRZYPIS_WYK</v>
          </cell>
          <cell r="F4918" t="str">
            <v>PLAN</v>
          </cell>
          <cell r="G4918" t="str">
            <v>05</v>
          </cell>
          <cell r="H4918" t="str">
            <v>PKK</v>
          </cell>
          <cell r="I4918" t="str">
            <v>RAZEM</v>
          </cell>
        </row>
        <row r="4919">
          <cell r="A4919" t="str">
            <v>PJ grup i kont</v>
          </cell>
          <cell r="B4919" t="str">
            <v>X2PJ</v>
          </cell>
          <cell r="C4919" t="str">
            <v>N</v>
          </cell>
          <cell r="D4919">
            <v>900</v>
          </cell>
          <cell r="E4919" t="str">
            <v>SKL_PRZYPIS_WYK</v>
          </cell>
          <cell r="F4919" t="str">
            <v>PLAN</v>
          </cell>
          <cell r="G4919" t="str">
            <v>05</v>
          </cell>
          <cell r="H4919" t="str">
            <v>PSA</v>
          </cell>
          <cell r="I4919" t="str">
            <v>RAZEM</v>
          </cell>
        </row>
        <row r="4920">
          <cell r="A4920" t="str">
            <v>PJ grup i kont</v>
          </cell>
          <cell r="B4920" t="str">
            <v>X2PJ</v>
          </cell>
          <cell r="C4920" t="str">
            <v>P</v>
          </cell>
          <cell r="D4920">
            <v>32326857.538328778</v>
          </cell>
          <cell r="E4920" t="str">
            <v>SKL_PRZYPIS_WYK</v>
          </cell>
          <cell r="F4920" t="str">
            <v>PLAN</v>
          </cell>
          <cell r="G4920" t="str">
            <v>05</v>
          </cell>
          <cell r="H4920" t="str">
            <v>PKK</v>
          </cell>
          <cell r="I4920" t="str">
            <v>RAZEM</v>
          </cell>
        </row>
        <row r="4921">
          <cell r="A4921" t="str">
            <v>PJ grup i kont</v>
          </cell>
          <cell r="B4921" t="str">
            <v>X2PJ</v>
          </cell>
          <cell r="C4921" t="str">
            <v>P</v>
          </cell>
          <cell r="D4921">
            <v>1714346.8812499999</v>
          </cell>
          <cell r="E4921" t="str">
            <v>SKL_PRZYPIS_WYK</v>
          </cell>
          <cell r="F4921" t="str">
            <v>PLAN</v>
          </cell>
          <cell r="G4921" t="str">
            <v>05</v>
          </cell>
          <cell r="H4921" t="str">
            <v>PSA</v>
          </cell>
          <cell r="I4921" t="str">
            <v>RAZEM</v>
          </cell>
        </row>
        <row r="4922">
          <cell r="A4922" t="str">
            <v>PJ grup i kont</v>
          </cell>
          <cell r="B4922" t="str">
            <v>X2PJ</v>
          </cell>
          <cell r="C4922" t="str">
            <v>N</v>
          </cell>
          <cell r="D4922">
            <v>926108.437397681</v>
          </cell>
          <cell r="E4922" t="str">
            <v>SKL_PRZYPIS_WYK</v>
          </cell>
          <cell r="F4922" t="str">
            <v>PLAN</v>
          </cell>
          <cell r="G4922" t="str">
            <v>06</v>
          </cell>
          <cell r="H4922" t="str">
            <v>PKK</v>
          </cell>
          <cell r="I4922" t="str">
            <v>RAZEM</v>
          </cell>
        </row>
        <row r="4923">
          <cell r="A4923" t="str">
            <v>PJ grup i kont</v>
          </cell>
          <cell r="B4923" t="str">
            <v>X2PJ</v>
          </cell>
          <cell r="C4923" t="str">
            <v>N</v>
          </cell>
          <cell r="D4923">
            <v>1080</v>
          </cell>
          <cell r="E4923" t="str">
            <v>SKL_PRZYPIS_WYK</v>
          </cell>
          <cell r="F4923" t="str">
            <v>PLAN</v>
          </cell>
          <cell r="G4923" t="str">
            <v>06</v>
          </cell>
          <cell r="H4923" t="str">
            <v>PSA</v>
          </cell>
          <cell r="I4923" t="str">
            <v>RAZEM</v>
          </cell>
        </row>
        <row r="4924">
          <cell r="A4924" t="str">
            <v>PJ grup i kont</v>
          </cell>
          <cell r="B4924" t="str">
            <v>X2PJ</v>
          </cell>
          <cell r="C4924" t="str">
            <v>P</v>
          </cell>
          <cell r="D4924">
            <v>38812252.69346264</v>
          </cell>
          <cell r="E4924" t="str">
            <v>SKL_PRZYPIS_WYK</v>
          </cell>
          <cell r="F4924" t="str">
            <v>PLAN</v>
          </cell>
          <cell r="G4924" t="str">
            <v>06</v>
          </cell>
          <cell r="H4924" t="str">
            <v>PKK</v>
          </cell>
          <cell r="I4924" t="str">
            <v>RAZEM</v>
          </cell>
        </row>
        <row r="4925">
          <cell r="A4925" t="str">
            <v>PJ grup i kont</v>
          </cell>
          <cell r="B4925" t="str">
            <v>X2PJ</v>
          </cell>
          <cell r="C4925" t="str">
            <v>P</v>
          </cell>
          <cell r="D4925">
            <v>2077266.2575</v>
          </cell>
          <cell r="E4925" t="str">
            <v>SKL_PRZYPIS_WYK</v>
          </cell>
          <cell r="F4925" t="str">
            <v>PLAN</v>
          </cell>
          <cell r="G4925" t="str">
            <v>06</v>
          </cell>
          <cell r="H4925" t="str">
            <v>PSA</v>
          </cell>
          <cell r="I4925" t="str">
            <v>RAZEM</v>
          </cell>
        </row>
        <row r="4926">
          <cell r="A4926" t="str">
            <v>PJ grup i kont</v>
          </cell>
          <cell r="B4926" t="str">
            <v>X2PJ</v>
          </cell>
          <cell r="C4926" t="str">
            <v>N</v>
          </cell>
          <cell r="D4926">
            <v>2221657.471470499</v>
          </cell>
          <cell r="E4926" t="str">
            <v>SKL_PRZYPIS_WYK</v>
          </cell>
          <cell r="F4926" t="str">
            <v>PLAN</v>
          </cell>
          <cell r="G4926" t="str">
            <v>07</v>
          </cell>
          <cell r="H4926" t="str">
            <v>PKK</v>
          </cell>
          <cell r="I4926" t="str">
            <v>RAZEM</v>
          </cell>
        </row>
        <row r="4927">
          <cell r="A4927" t="str">
            <v>PJ grup i kont</v>
          </cell>
          <cell r="B4927" t="str">
            <v>X2PJ</v>
          </cell>
          <cell r="C4927" t="str">
            <v>N</v>
          </cell>
          <cell r="D4927">
            <v>1260</v>
          </cell>
          <cell r="E4927" t="str">
            <v>SKL_PRZYPIS_WYK</v>
          </cell>
          <cell r="F4927" t="str">
            <v>PLAN</v>
          </cell>
          <cell r="G4927" t="str">
            <v>07</v>
          </cell>
          <cell r="H4927" t="str">
            <v>PSA</v>
          </cell>
          <cell r="I4927" t="str">
            <v>RAZEM</v>
          </cell>
        </row>
        <row r="4928">
          <cell r="A4928" t="str">
            <v>PJ grup i kont</v>
          </cell>
          <cell r="B4928" t="str">
            <v>X2PJ</v>
          </cell>
          <cell r="C4928" t="str">
            <v>P</v>
          </cell>
          <cell r="D4928">
            <v>46547213.98429666</v>
          </cell>
          <cell r="E4928" t="str">
            <v>SKL_PRZYPIS_WYK</v>
          </cell>
          <cell r="F4928" t="str">
            <v>PLAN</v>
          </cell>
          <cell r="G4928" t="str">
            <v>07</v>
          </cell>
          <cell r="H4928" t="str">
            <v>PKK</v>
          </cell>
          <cell r="I4928" t="str">
            <v>RAZEM</v>
          </cell>
        </row>
        <row r="4929">
          <cell r="A4929" t="str">
            <v>PJ grup i kont</v>
          </cell>
          <cell r="B4929" t="str">
            <v>X2PJ</v>
          </cell>
          <cell r="C4929" t="str">
            <v>P</v>
          </cell>
          <cell r="D4929">
            <v>2429535.63375</v>
          </cell>
          <cell r="E4929" t="str">
            <v>SKL_PRZYPIS_WYK</v>
          </cell>
          <cell r="F4929" t="str">
            <v>PLAN</v>
          </cell>
          <cell r="G4929" t="str">
            <v>07</v>
          </cell>
          <cell r="H4929" t="str">
            <v>PSA</v>
          </cell>
          <cell r="I4929" t="str">
            <v>RAZEM</v>
          </cell>
        </row>
        <row r="4930">
          <cell r="A4930" t="str">
            <v>PJ grup i kont</v>
          </cell>
          <cell r="B4930" t="str">
            <v>X2PJ</v>
          </cell>
          <cell r="C4930" t="str">
            <v>N</v>
          </cell>
          <cell r="D4930">
            <v>3519526.5055433167</v>
          </cell>
          <cell r="E4930" t="str">
            <v>SKL_PRZYPIS_WYK</v>
          </cell>
          <cell r="F4930" t="str">
            <v>PLAN</v>
          </cell>
          <cell r="G4930" t="str">
            <v>08</v>
          </cell>
          <cell r="H4930" t="str">
            <v>PKK</v>
          </cell>
          <cell r="I4930" t="str">
            <v>RAZEM</v>
          </cell>
        </row>
        <row r="4931">
          <cell r="A4931" t="str">
            <v>PJ grup i kont</v>
          </cell>
          <cell r="B4931" t="str">
            <v>X2PJ</v>
          </cell>
          <cell r="C4931" t="str">
            <v>N</v>
          </cell>
          <cell r="D4931">
            <v>1440</v>
          </cell>
          <cell r="E4931" t="str">
            <v>SKL_PRZYPIS_WYK</v>
          </cell>
          <cell r="F4931" t="str">
            <v>PLAN</v>
          </cell>
          <cell r="G4931" t="str">
            <v>08</v>
          </cell>
          <cell r="H4931" t="str">
            <v>PSA</v>
          </cell>
          <cell r="I4931" t="str">
            <v>RAZEM</v>
          </cell>
        </row>
        <row r="4932">
          <cell r="A4932" t="str">
            <v>PJ grup i kont</v>
          </cell>
          <cell r="B4932" t="str">
            <v>X2PJ</v>
          </cell>
          <cell r="C4932" t="str">
            <v>P</v>
          </cell>
          <cell r="D4932">
            <v>54363681.88729083</v>
          </cell>
          <cell r="E4932" t="str">
            <v>SKL_PRZYPIS_WYK</v>
          </cell>
          <cell r="F4932" t="str">
            <v>PLAN</v>
          </cell>
          <cell r="G4932" t="str">
            <v>08</v>
          </cell>
          <cell r="H4932" t="str">
            <v>PKK</v>
          </cell>
          <cell r="I4932" t="str">
            <v>RAZEM</v>
          </cell>
        </row>
        <row r="4933">
          <cell r="A4933" t="str">
            <v>PJ grup i kont</v>
          </cell>
          <cell r="B4933" t="str">
            <v>X2PJ</v>
          </cell>
          <cell r="C4933" t="str">
            <v>P</v>
          </cell>
          <cell r="D4933">
            <v>2978155.01</v>
          </cell>
          <cell r="E4933" t="str">
            <v>SKL_PRZYPIS_WYK</v>
          </cell>
          <cell r="F4933" t="str">
            <v>PLAN</v>
          </cell>
          <cell r="G4933" t="str">
            <v>08</v>
          </cell>
          <cell r="H4933" t="str">
            <v>PSA</v>
          </cell>
          <cell r="I4933" t="str">
            <v>RAZEM</v>
          </cell>
        </row>
        <row r="4934">
          <cell r="A4934" t="str">
            <v>PJ grup i kont</v>
          </cell>
          <cell r="B4934" t="str">
            <v>X2PJ</v>
          </cell>
          <cell r="C4934" t="str">
            <v>N</v>
          </cell>
          <cell r="D4934">
            <v>4820965.539616135</v>
          </cell>
          <cell r="E4934" t="str">
            <v>SKL_PRZYPIS_WYK</v>
          </cell>
          <cell r="F4934" t="str">
            <v>PLAN</v>
          </cell>
          <cell r="G4934" t="str">
            <v>09</v>
          </cell>
          <cell r="H4934" t="str">
            <v>PKK</v>
          </cell>
          <cell r="I4934" t="str">
            <v>RAZEM</v>
          </cell>
        </row>
        <row r="4935">
          <cell r="A4935" t="str">
            <v>PJ grup i kont</v>
          </cell>
          <cell r="B4935" t="str">
            <v>X2PJ</v>
          </cell>
          <cell r="C4935" t="str">
            <v>N</v>
          </cell>
          <cell r="D4935">
            <v>1620</v>
          </cell>
          <cell r="E4935" t="str">
            <v>SKL_PRZYPIS_WYK</v>
          </cell>
          <cell r="F4935" t="str">
            <v>PLAN</v>
          </cell>
          <cell r="G4935" t="str">
            <v>09</v>
          </cell>
          <cell r="H4935" t="str">
            <v>PSA</v>
          </cell>
          <cell r="I4935" t="str">
            <v>RAZEM</v>
          </cell>
        </row>
        <row r="4936">
          <cell r="A4936" t="str">
            <v>PJ grup i kont</v>
          </cell>
          <cell r="B4936" t="str">
            <v>X2PJ</v>
          </cell>
          <cell r="C4936" t="str">
            <v>P</v>
          </cell>
          <cell r="D4936">
            <v>62225424.99989087</v>
          </cell>
          <cell r="E4936" t="str">
            <v>SKL_PRZYPIS_WYK</v>
          </cell>
          <cell r="F4936" t="str">
            <v>PLAN</v>
          </cell>
          <cell r="G4936" t="str">
            <v>09</v>
          </cell>
          <cell r="H4936" t="str">
            <v>PKK</v>
          </cell>
          <cell r="I4936" t="str">
            <v>RAZEM</v>
          </cell>
        </row>
        <row r="4937">
          <cell r="A4937" t="str">
            <v>PJ grup i kont</v>
          </cell>
          <cell r="B4937" t="str">
            <v>X2PJ</v>
          </cell>
          <cell r="C4937" t="str">
            <v>P</v>
          </cell>
          <cell r="D4937">
            <v>3309124.38625</v>
          </cell>
          <cell r="E4937" t="str">
            <v>SKL_PRZYPIS_WYK</v>
          </cell>
          <cell r="F4937" t="str">
            <v>PLAN</v>
          </cell>
          <cell r="G4937" t="str">
            <v>09</v>
          </cell>
          <cell r="H4937" t="str">
            <v>PSA</v>
          </cell>
          <cell r="I4937" t="str">
            <v>RAZEM</v>
          </cell>
        </row>
        <row r="4938">
          <cell r="A4938" t="str">
            <v>PJ grup i kont</v>
          </cell>
          <cell r="B4938" t="str">
            <v>X2PJ</v>
          </cell>
          <cell r="C4938" t="str">
            <v>N</v>
          </cell>
          <cell r="D4938">
            <v>6125074.573688953</v>
          </cell>
          <cell r="E4938" t="str">
            <v>SKL_PRZYPIS_WYK</v>
          </cell>
          <cell r="F4938" t="str">
            <v>PLAN</v>
          </cell>
          <cell r="G4938" t="str">
            <v>10</v>
          </cell>
          <cell r="H4938" t="str">
            <v>PKK</v>
          </cell>
          <cell r="I4938" t="str">
            <v>RAZEM</v>
          </cell>
        </row>
        <row r="4939">
          <cell r="A4939" t="str">
            <v>PJ grup i kont</v>
          </cell>
          <cell r="B4939" t="str">
            <v>X2PJ</v>
          </cell>
          <cell r="C4939" t="str">
            <v>N</v>
          </cell>
          <cell r="D4939">
            <v>1800</v>
          </cell>
          <cell r="E4939" t="str">
            <v>SKL_PRZYPIS_WYK</v>
          </cell>
          <cell r="F4939" t="str">
            <v>PLAN</v>
          </cell>
          <cell r="G4939" t="str">
            <v>10</v>
          </cell>
          <cell r="H4939" t="str">
            <v>PSA</v>
          </cell>
          <cell r="I4939" t="str">
            <v>RAZEM</v>
          </cell>
        </row>
        <row r="4940">
          <cell r="A4940" t="str">
            <v>PJ grup i kont</v>
          </cell>
          <cell r="B4940" t="str">
            <v>X2PJ</v>
          </cell>
          <cell r="C4940" t="str">
            <v>P</v>
          </cell>
          <cell r="D4940">
            <v>70594133.1084724</v>
          </cell>
          <cell r="E4940" t="str">
            <v>SKL_PRZYPIS_WYK</v>
          </cell>
          <cell r="F4940" t="str">
            <v>PLAN</v>
          </cell>
          <cell r="G4940" t="str">
            <v>10</v>
          </cell>
          <cell r="H4940" t="str">
            <v>PKK</v>
          </cell>
          <cell r="I4940" t="str">
            <v>RAZEM</v>
          </cell>
        </row>
        <row r="4941">
          <cell r="A4941" t="str">
            <v>PJ grup i kont</v>
          </cell>
          <cell r="B4941" t="str">
            <v>X2PJ</v>
          </cell>
          <cell r="C4941" t="str">
            <v>P</v>
          </cell>
          <cell r="D4941">
            <v>3629443.7624999997</v>
          </cell>
          <cell r="E4941" t="str">
            <v>SKL_PRZYPIS_WYK</v>
          </cell>
          <cell r="F4941" t="str">
            <v>PLAN</v>
          </cell>
          <cell r="G4941" t="str">
            <v>10</v>
          </cell>
          <cell r="H4941" t="str">
            <v>PSA</v>
          </cell>
          <cell r="I4941" t="str">
            <v>RAZEM</v>
          </cell>
        </row>
        <row r="4942">
          <cell r="A4942" t="str">
            <v>PJ grup i kont</v>
          </cell>
          <cell r="B4942" t="str">
            <v>X2PJ</v>
          </cell>
          <cell r="C4942" t="str">
            <v>N</v>
          </cell>
          <cell r="D4942">
            <v>7433603.607761771</v>
          </cell>
          <cell r="E4942" t="str">
            <v>SKL_PRZYPIS_WYK</v>
          </cell>
          <cell r="F4942" t="str">
            <v>PLAN</v>
          </cell>
          <cell r="G4942" t="str">
            <v>11</v>
          </cell>
          <cell r="H4942" t="str">
            <v>PKK</v>
          </cell>
          <cell r="I4942" t="str">
            <v>RAZEM</v>
          </cell>
        </row>
        <row r="4943">
          <cell r="A4943" t="str">
            <v>PJ grup i kont</v>
          </cell>
          <cell r="B4943" t="str">
            <v>X2PJ</v>
          </cell>
          <cell r="C4943" t="str">
            <v>N</v>
          </cell>
          <cell r="D4943">
            <v>1980</v>
          </cell>
          <cell r="E4943" t="str">
            <v>SKL_PRZYPIS_WYK</v>
          </cell>
          <cell r="F4943" t="str">
            <v>PLAN</v>
          </cell>
          <cell r="G4943" t="str">
            <v>11</v>
          </cell>
          <cell r="H4943" t="str">
            <v>PSA</v>
          </cell>
          <cell r="I4943" t="str">
            <v>RAZEM</v>
          </cell>
        </row>
        <row r="4944">
          <cell r="A4944" t="str">
            <v>PJ grup i kont</v>
          </cell>
          <cell r="B4944" t="str">
            <v>X2PJ</v>
          </cell>
          <cell r="C4944" t="str">
            <v>P</v>
          </cell>
          <cell r="D4944">
            <v>78904525.00380266</v>
          </cell>
          <cell r="E4944" t="str">
            <v>SKL_PRZYPIS_WYK</v>
          </cell>
          <cell r="F4944" t="str">
            <v>PLAN</v>
          </cell>
          <cell r="G4944" t="str">
            <v>11</v>
          </cell>
          <cell r="H4944" t="str">
            <v>PKK</v>
          </cell>
          <cell r="I4944" t="str">
            <v>RAZEM</v>
          </cell>
        </row>
        <row r="4945">
          <cell r="A4945" t="str">
            <v>PJ grup i kont</v>
          </cell>
          <cell r="B4945" t="str">
            <v>X2PJ</v>
          </cell>
          <cell r="C4945" t="str">
            <v>P</v>
          </cell>
          <cell r="D4945">
            <v>3939113.13875</v>
          </cell>
          <cell r="E4945" t="str">
            <v>SKL_PRZYPIS_WYK</v>
          </cell>
          <cell r="F4945" t="str">
            <v>PLAN</v>
          </cell>
          <cell r="G4945" t="str">
            <v>11</v>
          </cell>
          <cell r="H4945" t="str">
            <v>PSA</v>
          </cell>
          <cell r="I4945" t="str">
            <v>RAZEM</v>
          </cell>
        </row>
        <row r="4946">
          <cell r="A4946" t="str">
            <v>PJ grup i kont</v>
          </cell>
          <cell r="B4946" t="str">
            <v>X2PJ</v>
          </cell>
          <cell r="C4946" t="str">
            <v>N</v>
          </cell>
          <cell r="D4946">
            <v>8744302.641834589</v>
          </cell>
          <cell r="E4946" t="str">
            <v>SKL_PRZYPIS_WYK</v>
          </cell>
          <cell r="F4946" t="str">
            <v>PLAN</v>
          </cell>
          <cell r="G4946" t="str">
            <v>12</v>
          </cell>
          <cell r="H4946" t="str">
            <v>PKK</v>
          </cell>
          <cell r="I4946" t="str">
            <v>RAZEM</v>
          </cell>
        </row>
        <row r="4947">
          <cell r="A4947" t="str">
            <v>PJ grup i kont</v>
          </cell>
          <cell r="B4947" t="str">
            <v>X2PJ</v>
          </cell>
          <cell r="C4947" t="str">
            <v>N</v>
          </cell>
          <cell r="D4947">
            <v>2160</v>
          </cell>
          <cell r="E4947" t="str">
            <v>SKL_PRZYPIS_WYK</v>
          </cell>
          <cell r="F4947" t="str">
            <v>PLAN</v>
          </cell>
          <cell r="G4947" t="str">
            <v>12</v>
          </cell>
          <cell r="H4947" t="str">
            <v>PSA</v>
          </cell>
          <cell r="I4947" t="str">
            <v>RAZEM</v>
          </cell>
        </row>
        <row r="4948">
          <cell r="A4948" t="str">
            <v>PJ grup i kont</v>
          </cell>
          <cell r="B4948" t="str">
            <v>X2PJ</v>
          </cell>
          <cell r="C4948" t="str">
            <v>P</v>
          </cell>
          <cell r="D4948">
            <v>87523170.06579868</v>
          </cell>
          <cell r="E4948" t="str">
            <v>SKL_PRZYPIS_WYK</v>
          </cell>
          <cell r="F4948" t="str">
            <v>PLAN</v>
          </cell>
          <cell r="G4948" t="str">
            <v>12</v>
          </cell>
          <cell r="H4948" t="str">
            <v>PKK</v>
          </cell>
          <cell r="I4948" t="str">
            <v>RAZEM</v>
          </cell>
        </row>
        <row r="4949">
          <cell r="A4949" t="str">
            <v>PJ grup i kont</v>
          </cell>
          <cell r="B4949" t="str">
            <v>X2PJ</v>
          </cell>
          <cell r="C4949" t="str">
            <v>P</v>
          </cell>
          <cell r="D4949">
            <v>4238132.515000001</v>
          </cell>
          <cell r="E4949" t="str">
            <v>SKL_PRZYPIS_WYK</v>
          </cell>
          <cell r="F4949" t="str">
            <v>PLAN</v>
          </cell>
          <cell r="G4949" t="str">
            <v>12</v>
          </cell>
          <cell r="H4949" t="str">
            <v>PSA</v>
          </cell>
          <cell r="I4949" t="str">
            <v>RAZEM</v>
          </cell>
        </row>
        <row r="4950">
          <cell r="A4950" t="str">
            <v>PJ grup i kont</v>
          </cell>
          <cell r="B4950" t="str">
            <v>X2PJ</v>
          </cell>
          <cell r="C4950" t="str">
            <v>N</v>
          </cell>
          <cell r="D4950">
            <v>454535.28</v>
          </cell>
          <cell r="E4950" t="str">
            <v>SKL_PRZYPIS_WYK</v>
          </cell>
          <cell r="F4950" t="str">
            <v>PROGNOZA</v>
          </cell>
          <cell r="G4950" t="str">
            <v>10</v>
          </cell>
          <cell r="H4950" t="str">
            <v>PKK</v>
          </cell>
          <cell r="I4950" t="str">
            <v>RAZEM</v>
          </cell>
        </row>
        <row r="4951">
          <cell r="A4951" t="str">
            <v>PJ grup i kont</v>
          </cell>
          <cell r="B4951" t="str">
            <v>X2PJ</v>
          </cell>
          <cell r="C4951" t="str">
            <v>N</v>
          </cell>
          <cell r="D4951">
            <v>127653</v>
          </cell>
          <cell r="E4951" t="str">
            <v>SKL_PRZYPIS_WYK</v>
          </cell>
          <cell r="F4951" t="str">
            <v>PROGNOZA</v>
          </cell>
          <cell r="G4951" t="str">
            <v>10</v>
          </cell>
          <cell r="H4951" t="str">
            <v>PSA</v>
          </cell>
          <cell r="I4951" t="str">
            <v>RAZEM</v>
          </cell>
        </row>
        <row r="4952">
          <cell r="A4952" t="str">
            <v>PJ grup i kont</v>
          </cell>
          <cell r="B4952" t="str">
            <v>X2PJ</v>
          </cell>
          <cell r="C4952" t="str">
            <v>P</v>
          </cell>
          <cell r="D4952">
            <v>79638113.9079999</v>
          </cell>
          <cell r="E4952" t="str">
            <v>SKL_PRZYPIS_WYK</v>
          </cell>
          <cell r="F4952" t="str">
            <v>PROGNOZA</v>
          </cell>
          <cell r="G4952" t="str">
            <v>10</v>
          </cell>
          <cell r="H4952" t="str">
            <v>PKK</v>
          </cell>
          <cell r="I4952" t="str">
            <v>RAZEM</v>
          </cell>
        </row>
        <row r="4953">
          <cell r="A4953" t="str">
            <v>PJ grup i kont</v>
          </cell>
          <cell r="B4953" t="str">
            <v>X2PJ</v>
          </cell>
          <cell r="C4953" t="str">
            <v>P</v>
          </cell>
          <cell r="D4953">
            <v>1831623.2762499992</v>
          </cell>
          <cell r="E4953" t="str">
            <v>SKL_PRZYPIS_WYK</v>
          </cell>
          <cell r="F4953" t="str">
            <v>PROGNOZA</v>
          </cell>
          <cell r="G4953" t="str">
            <v>10</v>
          </cell>
          <cell r="H4953" t="str">
            <v>PSA</v>
          </cell>
          <cell r="I4953" t="str">
            <v>RAZEM</v>
          </cell>
        </row>
        <row r="4954">
          <cell r="A4954" t="str">
            <v>PJ grup i kont</v>
          </cell>
          <cell r="B4954" t="str">
            <v>X2PJ</v>
          </cell>
          <cell r="C4954" t="str">
            <v>N</v>
          </cell>
          <cell r="D4954">
            <v>463889.28</v>
          </cell>
          <cell r="E4954" t="str">
            <v>SKL_PRZYPIS_WYK</v>
          </cell>
          <cell r="F4954" t="str">
            <v>PROGNOZA</v>
          </cell>
          <cell r="G4954" t="str">
            <v>11</v>
          </cell>
          <cell r="H4954" t="str">
            <v>PKK</v>
          </cell>
          <cell r="I4954" t="str">
            <v>RAZEM</v>
          </cell>
        </row>
        <row r="4955">
          <cell r="A4955" t="str">
            <v>PJ grup i kont</v>
          </cell>
          <cell r="B4955" t="str">
            <v>X2PJ</v>
          </cell>
          <cell r="C4955" t="str">
            <v>N</v>
          </cell>
          <cell r="D4955">
            <v>128033</v>
          </cell>
          <cell r="E4955" t="str">
            <v>SKL_PRZYPIS_WYK</v>
          </cell>
          <cell r="F4955" t="str">
            <v>PROGNOZA</v>
          </cell>
          <cell r="G4955" t="str">
            <v>11</v>
          </cell>
          <cell r="H4955" t="str">
            <v>PSA</v>
          </cell>
          <cell r="I4955" t="str">
            <v>RAZEM</v>
          </cell>
        </row>
        <row r="4956">
          <cell r="A4956" t="str">
            <v>PJ grup i kont</v>
          </cell>
          <cell r="B4956" t="str">
            <v>X2PJ</v>
          </cell>
          <cell r="C4956" t="str">
            <v>P</v>
          </cell>
          <cell r="D4956">
            <v>86017911.52714562</v>
          </cell>
          <cell r="E4956" t="str">
            <v>SKL_PRZYPIS_WYK</v>
          </cell>
          <cell r="F4956" t="str">
            <v>PROGNOZA</v>
          </cell>
          <cell r="G4956" t="str">
            <v>11</v>
          </cell>
          <cell r="H4956" t="str">
            <v>PKK</v>
          </cell>
          <cell r="I4956" t="str">
            <v>RAZEM</v>
          </cell>
        </row>
        <row r="4957">
          <cell r="A4957" t="str">
            <v>PJ grup i kont</v>
          </cell>
          <cell r="B4957" t="str">
            <v>X2PJ</v>
          </cell>
          <cell r="C4957" t="str">
            <v>P</v>
          </cell>
          <cell r="D4957">
            <v>1989092.6524999994</v>
          </cell>
          <cell r="E4957" t="str">
            <v>SKL_PRZYPIS_WYK</v>
          </cell>
          <cell r="F4957" t="str">
            <v>PROGNOZA</v>
          </cell>
          <cell r="G4957" t="str">
            <v>11</v>
          </cell>
          <cell r="H4957" t="str">
            <v>PSA</v>
          </cell>
          <cell r="I4957" t="str">
            <v>RAZEM</v>
          </cell>
        </row>
        <row r="4958">
          <cell r="A4958" t="str">
            <v>PJ grup i kont</v>
          </cell>
          <cell r="B4958" t="str">
            <v>X2PJ</v>
          </cell>
          <cell r="C4958" t="str">
            <v>N</v>
          </cell>
          <cell r="D4958">
            <v>473293.28</v>
          </cell>
          <cell r="E4958" t="str">
            <v>SKL_PRZYPIS_WYK</v>
          </cell>
          <cell r="F4958" t="str">
            <v>PROGNOZA</v>
          </cell>
          <cell r="G4958" t="str">
            <v>12</v>
          </cell>
          <cell r="H4958" t="str">
            <v>PKK</v>
          </cell>
          <cell r="I4958" t="str">
            <v>RAZEM</v>
          </cell>
        </row>
        <row r="4959">
          <cell r="A4959" t="str">
            <v>PJ grup i kont</v>
          </cell>
          <cell r="B4959" t="str">
            <v>X2PJ</v>
          </cell>
          <cell r="C4959" t="str">
            <v>N</v>
          </cell>
          <cell r="D4959">
            <v>128413</v>
          </cell>
          <cell r="E4959" t="str">
            <v>SKL_PRZYPIS_WYK</v>
          </cell>
          <cell r="F4959" t="str">
            <v>PROGNOZA</v>
          </cell>
          <cell r="G4959" t="str">
            <v>12</v>
          </cell>
          <cell r="H4959" t="str">
            <v>PSA</v>
          </cell>
          <cell r="I4959" t="str">
            <v>RAZEM</v>
          </cell>
        </row>
        <row r="4960">
          <cell r="A4960" t="str">
            <v>PJ grup i kont</v>
          </cell>
          <cell r="B4960" t="str">
            <v>X2PJ</v>
          </cell>
          <cell r="C4960" t="str">
            <v>P</v>
          </cell>
          <cell r="D4960">
            <v>92224079.72615945</v>
          </cell>
          <cell r="E4960" t="str">
            <v>SKL_PRZYPIS_WYK</v>
          </cell>
          <cell r="F4960" t="str">
            <v>PROGNOZA</v>
          </cell>
          <cell r="G4960" t="str">
            <v>12</v>
          </cell>
          <cell r="H4960" t="str">
            <v>PKK</v>
          </cell>
          <cell r="I4960" t="str">
            <v>RAZEM</v>
          </cell>
        </row>
        <row r="4961">
          <cell r="A4961" t="str">
            <v>PJ grup i kont</v>
          </cell>
          <cell r="B4961" t="str">
            <v>X2PJ</v>
          </cell>
          <cell r="C4961" t="str">
            <v>P</v>
          </cell>
          <cell r="D4961">
            <v>2145912.028749999</v>
          </cell>
          <cell r="E4961" t="str">
            <v>SKL_PRZYPIS_WYK</v>
          </cell>
          <cell r="F4961" t="str">
            <v>PROGNOZA</v>
          </cell>
          <cell r="G4961" t="str">
            <v>12</v>
          </cell>
          <cell r="H4961" t="str">
            <v>PSA</v>
          </cell>
          <cell r="I4961" t="str">
            <v>RAZEM</v>
          </cell>
        </row>
        <row r="4962">
          <cell r="A4962" t="str">
            <v>PJ grup i kont</v>
          </cell>
          <cell r="B4962" t="str">
            <v>X2PJ</v>
          </cell>
          <cell r="C4962" t="str">
            <v>N</v>
          </cell>
          <cell r="D4962">
            <v>865</v>
          </cell>
          <cell r="E4962" t="str">
            <v>SKL_PRZYPIS_WYK</v>
          </cell>
          <cell r="F4962" t="str">
            <v>WYK_POP</v>
          </cell>
          <cell r="G4962" t="str">
            <v>01</v>
          </cell>
          <cell r="H4962" t="str">
            <v>PKK</v>
          </cell>
          <cell r="I4962" t="str">
            <v>RAZEM</v>
          </cell>
        </row>
        <row r="4963">
          <cell r="A4963" t="str">
            <v>PJ grup i kont</v>
          </cell>
          <cell r="B4963" t="str">
            <v>X2PJ</v>
          </cell>
          <cell r="C4963" t="str">
            <v>N</v>
          </cell>
          <cell r="D4963">
            <v>20080</v>
          </cell>
          <cell r="E4963" t="str">
            <v>SKL_PRZYPIS_WYK</v>
          </cell>
          <cell r="F4963" t="str">
            <v>WYK_POP</v>
          </cell>
          <cell r="G4963" t="str">
            <v>01</v>
          </cell>
          <cell r="H4963" t="str">
            <v>PSA</v>
          </cell>
          <cell r="I4963" t="str">
            <v>RAZEM</v>
          </cell>
        </row>
        <row r="4964">
          <cell r="A4964" t="str">
            <v>PJ grup i kont</v>
          </cell>
          <cell r="B4964" t="str">
            <v>X2PJ</v>
          </cell>
          <cell r="C4964" t="str">
            <v>P</v>
          </cell>
          <cell r="D4964">
            <v>10180313.840000002</v>
          </cell>
          <cell r="E4964" t="str">
            <v>SKL_PRZYPIS_WYK</v>
          </cell>
          <cell r="F4964" t="str">
            <v>WYK_POP</v>
          </cell>
          <cell r="G4964" t="str">
            <v>01</v>
          </cell>
          <cell r="H4964" t="str">
            <v>PKK</v>
          </cell>
          <cell r="I4964" t="str">
            <v>RAZEM</v>
          </cell>
        </row>
        <row r="4965">
          <cell r="A4965" t="str">
            <v>PJ grup i kont</v>
          </cell>
          <cell r="B4965" t="str">
            <v>X2PJ</v>
          </cell>
          <cell r="C4965" t="str">
            <v>P</v>
          </cell>
          <cell r="D4965">
            <v>199970.46</v>
          </cell>
          <cell r="E4965" t="str">
            <v>SKL_PRZYPIS_WYK</v>
          </cell>
          <cell r="F4965" t="str">
            <v>WYK_POP</v>
          </cell>
          <cell r="G4965" t="str">
            <v>01</v>
          </cell>
          <cell r="H4965" t="str">
            <v>PSA</v>
          </cell>
          <cell r="I4965" t="str">
            <v>RAZEM</v>
          </cell>
        </row>
        <row r="4966">
          <cell r="A4966" t="str">
            <v>PJ grup i kont</v>
          </cell>
          <cell r="B4966" t="str">
            <v>X2PJ</v>
          </cell>
          <cell r="C4966" t="str">
            <v>N</v>
          </cell>
          <cell r="D4966">
            <v>1740</v>
          </cell>
          <cell r="E4966" t="str">
            <v>SKL_PRZYPIS_WYK</v>
          </cell>
          <cell r="F4966" t="str">
            <v>WYK_POP</v>
          </cell>
          <cell r="G4966" t="str">
            <v>02</v>
          </cell>
          <cell r="H4966" t="str">
            <v>PKK</v>
          </cell>
          <cell r="I4966" t="str">
            <v>RAZEM</v>
          </cell>
        </row>
        <row r="4967">
          <cell r="A4967" t="str">
            <v>PJ grup i kont</v>
          </cell>
          <cell r="B4967" t="str">
            <v>X2PJ</v>
          </cell>
          <cell r="C4967" t="str">
            <v>N</v>
          </cell>
          <cell r="D4967">
            <v>20100</v>
          </cell>
          <cell r="E4967" t="str">
            <v>SKL_PRZYPIS_WYK</v>
          </cell>
          <cell r="F4967" t="str">
            <v>WYK_POP</v>
          </cell>
          <cell r="G4967" t="str">
            <v>02</v>
          </cell>
          <cell r="H4967" t="str">
            <v>PSA</v>
          </cell>
          <cell r="I4967" t="str">
            <v>RAZEM</v>
          </cell>
        </row>
        <row r="4968">
          <cell r="A4968" t="str">
            <v>PJ grup i kont</v>
          </cell>
          <cell r="B4968" t="str">
            <v>X2PJ</v>
          </cell>
          <cell r="C4968" t="str">
            <v>P</v>
          </cell>
          <cell r="D4968">
            <v>18071158.85</v>
          </cell>
          <cell r="E4968" t="str">
            <v>SKL_PRZYPIS_WYK</v>
          </cell>
          <cell r="F4968" t="str">
            <v>WYK_POP</v>
          </cell>
          <cell r="G4968" t="str">
            <v>02</v>
          </cell>
          <cell r="H4968" t="str">
            <v>PKK</v>
          </cell>
          <cell r="I4968" t="str">
            <v>RAZEM</v>
          </cell>
        </row>
        <row r="4969">
          <cell r="A4969" t="str">
            <v>PJ grup i kont</v>
          </cell>
          <cell r="B4969" t="str">
            <v>X2PJ</v>
          </cell>
          <cell r="C4969" t="str">
            <v>P</v>
          </cell>
          <cell r="D4969">
            <v>354956.54</v>
          </cell>
          <cell r="E4969" t="str">
            <v>SKL_PRZYPIS_WYK</v>
          </cell>
          <cell r="F4969" t="str">
            <v>WYK_POP</v>
          </cell>
          <cell r="G4969" t="str">
            <v>02</v>
          </cell>
          <cell r="H4969" t="str">
            <v>PSA</v>
          </cell>
          <cell r="I4969" t="str">
            <v>RAZEM</v>
          </cell>
        </row>
        <row r="4970">
          <cell r="A4970" t="str">
            <v>PJ grup i kont</v>
          </cell>
          <cell r="B4970" t="str">
            <v>X2PJ</v>
          </cell>
          <cell r="C4970" t="str">
            <v>N</v>
          </cell>
          <cell r="D4970">
            <v>46275</v>
          </cell>
          <cell r="E4970" t="str">
            <v>SKL_PRZYPIS_WYK</v>
          </cell>
          <cell r="F4970" t="str">
            <v>WYK_POP</v>
          </cell>
          <cell r="G4970" t="str">
            <v>03</v>
          </cell>
          <cell r="H4970" t="str">
            <v>PKK</v>
          </cell>
          <cell r="I4970" t="str">
            <v>RAZEM</v>
          </cell>
        </row>
        <row r="4971">
          <cell r="A4971" t="str">
            <v>PJ grup i kont</v>
          </cell>
          <cell r="B4971" t="str">
            <v>X2PJ</v>
          </cell>
          <cell r="C4971" t="str">
            <v>N</v>
          </cell>
          <cell r="D4971">
            <v>124813</v>
          </cell>
          <cell r="E4971" t="str">
            <v>SKL_PRZYPIS_WYK</v>
          </cell>
          <cell r="F4971" t="str">
            <v>WYK_POP</v>
          </cell>
          <cell r="G4971" t="str">
            <v>03</v>
          </cell>
          <cell r="H4971" t="str">
            <v>PSA</v>
          </cell>
          <cell r="I4971" t="str">
            <v>RAZEM</v>
          </cell>
        </row>
        <row r="4972">
          <cell r="A4972" t="str">
            <v>PJ grup i kont</v>
          </cell>
          <cell r="B4972" t="str">
            <v>X2PJ</v>
          </cell>
          <cell r="C4972" t="str">
            <v>P</v>
          </cell>
          <cell r="D4972">
            <v>27459969.72</v>
          </cell>
          <cell r="E4972" t="str">
            <v>SKL_PRZYPIS_WYK</v>
          </cell>
          <cell r="F4972" t="str">
            <v>WYK_POP</v>
          </cell>
          <cell r="G4972" t="str">
            <v>03</v>
          </cell>
          <cell r="H4972" t="str">
            <v>PKK</v>
          </cell>
          <cell r="I4972" t="str">
            <v>RAZEM</v>
          </cell>
        </row>
        <row r="4973">
          <cell r="A4973" t="str">
            <v>PJ grup i kont</v>
          </cell>
          <cell r="B4973" t="str">
            <v>X2PJ</v>
          </cell>
          <cell r="C4973" t="str">
            <v>P</v>
          </cell>
          <cell r="D4973">
            <v>609564.53</v>
          </cell>
          <cell r="E4973" t="str">
            <v>SKL_PRZYPIS_WYK</v>
          </cell>
          <cell r="F4973" t="str">
            <v>WYK_POP</v>
          </cell>
          <cell r="G4973" t="str">
            <v>03</v>
          </cell>
          <cell r="H4973" t="str">
            <v>PSA</v>
          </cell>
          <cell r="I4973" t="str">
            <v>RAZEM</v>
          </cell>
        </row>
        <row r="4974">
          <cell r="A4974" t="str">
            <v>PJ grup i kont</v>
          </cell>
          <cell r="B4974" t="str">
            <v>X2PJ</v>
          </cell>
          <cell r="C4974" t="str">
            <v>N</v>
          </cell>
          <cell r="D4974">
            <v>73349</v>
          </cell>
          <cell r="E4974" t="str">
            <v>SKL_PRZYPIS_WYK</v>
          </cell>
          <cell r="F4974" t="str">
            <v>WYK_POP</v>
          </cell>
          <cell r="G4974" t="str">
            <v>04</v>
          </cell>
          <cell r="H4974" t="str">
            <v>PKK</v>
          </cell>
          <cell r="I4974" t="str">
            <v>RAZEM</v>
          </cell>
        </row>
        <row r="4975">
          <cell r="A4975" t="str">
            <v>PJ grup i kont</v>
          </cell>
          <cell r="B4975" t="str">
            <v>X2PJ</v>
          </cell>
          <cell r="C4975" t="str">
            <v>N</v>
          </cell>
          <cell r="D4975">
            <v>124833</v>
          </cell>
          <cell r="E4975" t="str">
            <v>SKL_PRZYPIS_WYK</v>
          </cell>
          <cell r="F4975" t="str">
            <v>WYK_POP</v>
          </cell>
          <cell r="G4975" t="str">
            <v>04</v>
          </cell>
          <cell r="H4975" t="str">
            <v>PSA</v>
          </cell>
          <cell r="I4975" t="str">
            <v>RAZEM</v>
          </cell>
        </row>
        <row r="4976">
          <cell r="A4976" t="str">
            <v>PJ grup i kont</v>
          </cell>
          <cell r="B4976" t="str">
            <v>X2PJ</v>
          </cell>
          <cell r="C4976" t="str">
            <v>P</v>
          </cell>
          <cell r="D4976">
            <v>34878679.43999999</v>
          </cell>
          <cell r="E4976" t="str">
            <v>SKL_PRZYPIS_WYK</v>
          </cell>
          <cell r="F4976" t="str">
            <v>WYK_POP</v>
          </cell>
          <cell r="G4976" t="str">
            <v>04</v>
          </cell>
          <cell r="H4976" t="str">
            <v>PKK</v>
          </cell>
          <cell r="I4976" t="str">
            <v>RAZEM</v>
          </cell>
        </row>
        <row r="4977">
          <cell r="A4977" t="str">
            <v>PJ grup i kont</v>
          </cell>
          <cell r="B4977" t="str">
            <v>X2PJ</v>
          </cell>
          <cell r="C4977" t="str">
            <v>P</v>
          </cell>
          <cell r="D4977">
            <v>776075.21</v>
          </cell>
          <cell r="E4977" t="str">
            <v>SKL_PRZYPIS_WYK</v>
          </cell>
          <cell r="F4977" t="str">
            <v>WYK_POP</v>
          </cell>
          <cell r="G4977" t="str">
            <v>04</v>
          </cell>
          <cell r="H4977" t="str">
            <v>PSA</v>
          </cell>
          <cell r="I4977" t="str">
            <v>RAZEM</v>
          </cell>
        </row>
        <row r="4978">
          <cell r="A4978" t="str">
            <v>PJ grup i kont</v>
          </cell>
          <cell r="B4978" t="str">
            <v>X2PJ</v>
          </cell>
          <cell r="C4978" t="str">
            <v>N</v>
          </cell>
          <cell r="D4978">
            <v>82492</v>
          </cell>
          <cell r="E4978" t="str">
            <v>SKL_PRZYPIS_WYK</v>
          </cell>
          <cell r="F4978" t="str">
            <v>WYK_POP</v>
          </cell>
          <cell r="G4978" t="str">
            <v>05</v>
          </cell>
          <cell r="H4978" t="str">
            <v>PKK</v>
          </cell>
          <cell r="I4978" t="str">
            <v>RAZEM</v>
          </cell>
        </row>
        <row r="4979">
          <cell r="A4979" t="str">
            <v>PJ grup i kont</v>
          </cell>
          <cell r="B4979" t="str">
            <v>X2PJ</v>
          </cell>
          <cell r="C4979" t="str">
            <v>N</v>
          </cell>
          <cell r="D4979">
            <v>125233</v>
          </cell>
          <cell r="E4979" t="str">
            <v>SKL_PRZYPIS_WYK</v>
          </cell>
          <cell r="F4979" t="str">
            <v>WYK_POP</v>
          </cell>
          <cell r="G4979" t="str">
            <v>05</v>
          </cell>
          <cell r="H4979" t="str">
            <v>PSA</v>
          </cell>
          <cell r="I4979" t="str">
            <v>RAZEM</v>
          </cell>
        </row>
        <row r="4980">
          <cell r="A4980" t="str">
            <v>PJ grup i kont</v>
          </cell>
          <cell r="B4980" t="str">
            <v>X2PJ</v>
          </cell>
          <cell r="C4980" t="str">
            <v>P</v>
          </cell>
          <cell r="D4980">
            <v>43808774.94</v>
          </cell>
          <cell r="E4980" t="str">
            <v>SKL_PRZYPIS_WYK</v>
          </cell>
          <cell r="F4980" t="str">
            <v>WYK_POP</v>
          </cell>
          <cell r="G4980" t="str">
            <v>05</v>
          </cell>
          <cell r="H4980" t="str">
            <v>PKK</v>
          </cell>
          <cell r="I4980" t="str">
            <v>RAZEM</v>
          </cell>
        </row>
        <row r="4981">
          <cell r="A4981" t="str">
            <v>PJ grup i kont</v>
          </cell>
          <cell r="B4981" t="str">
            <v>X2PJ</v>
          </cell>
          <cell r="C4981" t="str">
            <v>P</v>
          </cell>
          <cell r="D4981">
            <v>1056630.71</v>
          </cell>
          <cell r="E4981" t="str">
            <v>SKL_PRZYPIS_WYK</v>
          </cell>
          <cell r="F4981" t="str">
            <v>WYK_POP</v>
          </cell>
          <cell r="G4981" t="str">
            <v>05</v>
          </cell>
          <cell r="H4981" t="str">
            <v>PSA</v>
          </cell>
          <cell r="I4981" t="str">
            <v>RAZEM</v>
          </cell>
        </row>
        <row r="4982">
          <cell r="A4982" t="str">
            <v>PJ grup i kont</v>
          </cell>
          <cell r="B4982" t="str">
            <v>X2PJ</v>
          </cell>
          <cell r="C4982" t="str">
            <v>N</v>
          </cell>
          <cell r="D4982">
            <v>170482</v>
          </cell>
          <cell r="E4982" t="str">
            <v>SKL_PRZYPIS_WYK</v>
          </cell>
          <cell r="F4982" t="str">
            <v>WYK_POP</v>
          </cell>
          <cell r="G4982" t="str">
            <v>06</v>
          </cell>
          <cell r="H4982" t="str">
            <v>PKK</v>
          </cell>
          <cell r="I4982" t="str">
            <v>RAZEM</v>
          </cell>
        </row>
        <row r="4983">
          <cell r="A4983" t="str">
            <v>PJ grup i kont</v>
          </cell>
          <cell r="B4983" t="str">
            <v>X2PJ</v>
          </cell>
          <cell r="C4983" t="str">
            <v>N</v>
          </cell>
          <cell r="D4983">
            <v>125813</v>
          </cell>
          <cell r="E4983" t="str">
            <v>SKL_PRZYPIS_WYK</v>
          </cell>
          <cell r="F4983" t="str">
            <v>WYK_POP</v>
          </cell>
          <cell r="G4983" t="str">
            <v>06</v>
          </cell>
          <cell r="H4983" t="str">
            <v>PSA</v>
          </cell>
          <cell r="I4983" t="str">
            <v>RAZEM</v>
          </cell>
        </row>
        <row r="4984">
          <cell r="A4984" t="str">
            <v>PJ grup i kont</v>
          </cell>
          <cell r="B4984" t="str">
            <v>X2PJ</v>
          </cell>
          <cell r="C4984" t="str">
            <v>P</v>
          </cell>
          <cell r="D4984">
            <v>51008738.58999999</v>
          </cell>
          <cell r="E4984" t="str">
            <v>SKL_PRZYPIS_WYK</v>
          </cell>
          <cell r="F4984" t="str">
            <v>WYK_POP</v>
          </cell>
          <cell r="G4984" t="str">
            <v>06</v>
          </cell>
          <cell r="H4984" t="str">
            <v>PKK</v>
          </cell>
          <cell r="I4984" t="str">
            <v>RAZEM</v>
          </cell>
        </row>
        <row r="4985">
          <cell r="A4985" t="str">
            <v>PJ grup i kont</v>
          </cell>
          <cell r="B4985" t="str">
            <v>X2PJ</v>
          </cell>
          <cell r="C4985" t="str">
            <v>P</v>
          </cell>
          <cell r="D4985">
            <v>1216355.63</v>
          </cell>
          <cell r="E4985" t="str">
            <v>SKL_PRZYPIS_WYK</v>
          </cell>
          <cell r="F4985" t="str">
            <v>WYK_POP</v>
          </cell>
          <cell r="G4985" t="str">
            <v>06</v>
          </cell>
          <cell r="H4985" t="str">
            <v>PSA</v>
          </cell>
          <cell r="I4985" t="str">
            <v>RAZEM</v>
          </cell>
        </row>
        <row r="4986">
          <cell r="A4986" t="str">
            <v>PJ grup i kont</v>
          </cell>
          <cell r="B4986" t="str">
            <v>X2PJ</v>
          </cell>
          <cell r="C4986" t="str">
            <v>N</v>
          </cell>
          <cell r="D4986">
            <v>183891</v>
          </cell>
          <cell r="E4986" t="str">
            <v>SKL_PRZYPIS_WYK</v>
          </cell>
          <cell r="F4986" t="str">
            <v>WYK_POP</v>
          </cell>
          <cell r="G4986" t="str">
            <v>07</v>
          </cell>
          <cell r="H4986" t="str">
            <v>PKK</v>
          </cell>
          <cell r="I4986" t="str">
            <v>RAZEM</v>
          </cell>
        </row>
        <row r="4987">
          <cell r="A4987" t="str">
            <v>PJ grup i kont</v>
          </cell>
          <cell r="B4987" t="str">
            <v>X2PJ</v>
          </cell>
          <cell r="C4987" t="str">
            <v>N</v>
          </cell>
          <cell r="D4987">
            <v>126213</v>
          </cell>
          <cell r="E4987" t="str">
            <v>SKL_PRZYPIS_WYK</v>
          </cell>
          <cell r="F4987" t="str">
            <v>WYK_POP</v>
          </cell>
          <cell r="G4987" t="str">
            <v>07</v>
          </cell>
          <cell r="H4987" t="str">
            <v>PSA</v>
          </cell>
          <cell r="I4987" t="str">
            <v>RAZEM</v>
          </cell>
        </row>
        <row r="4988">
          <cell r="A4988" t="str">
            <v>PJ grup i kont</v>
          </cell>
          <cell r="B4988" t="str">
            <v>X2PJ</v>
          </cell>
          <cell r="C4988" t="str">
            <v>P</v>
          </cell>
          <cell r="D4988">
            <v>58683110.70000002</v>
          </cell>
          <cell r="E4988" t="str">
            <v>SKL_PRZYPIS_WYK</v>
          </cell>
          <cell r="F4988" t="str">
            <v>WYK_POP</v>
          </cell>
          <cell r="G4988" t="str">
            <v>07</v>
          </cell>
          <cell r="H4988" t="str">
            <v>PKK</v>
          </cell>
          <cell r="I4988" t="str">
            <v>RAZEM</v>
          </cell>
        </row>
        <row r="4989">
          <cell r="A4989" t="str">
            <v>PJ grup i kont</v>
          </cell>
          <cell r="B4989" t="str">
            <v>X2PJ</v>
          </cell>
          <cell r="C4989" t="str">
            <v>P</v>
          </cell>
          <cell r="D4989">
            <v>1366548.44</v>
          </cell>
          <cell r="E4989" t="str">
            <v>SKL_PRZYPIS_WYK</v>
          </cell>
          <cell r="F4989" t="str">
            <v>WYK_POP</v>
          </cell>
          <cell r="G4989" t="str">
            <v>07</v>
          </cell>
          <cell r="H4989" t="str">
            <v>PSA</v>
          </cell>
          <cell r="I4989" t="str">
            <v>RAZEM</v>
          </cell>
        </row>
        <row r="4990">
          <cell r="A4990" t="str">
            <v>PJ grup i kont</v>
          </cell>
          <cell r="B4990" t="str">
            <v>X2PJ</v>
          </cell>
          <cell r="C4990" t="str">
            <v>N</v>
          </cell>
          <cell r="D4990">
            <v>435131.53</v>
          </cell>
          <cell r="E4990" t="str">
            <v>SKL_PRZYPIS_WYK</v>
          </cell>
          <cell r="F4990" t="str">
            <v>WYK_POP</v>
          </cell>
          <cell r="G4990" t="str">
            <v>08</v>
          </cell>
          <cell r="H4990" t="str">
            <v>PKK</v>
          </cell>
          <cell r="I4990" t="str">
            <v>RAZEM</v>
          </cell>
        </row>
        <row r="4991">
          <cell r="A4991" t="str">
            <v>PJ grup i kont</v>
          </cell>
          <cell r="B4991" t="str">
            <v>X2PJ</v>
          </cell>
          <cell r="C4991" t="str">
            <v>N</v>
          </cell>
          <cell r="D4991">
            <v>126893</v>
          </cell>
          <cell r="E4991" t="str">
            <v>SKL_PRZYPIS_WYK</v>
          </cell>
          <cell r="F4991" t="str">
            <v>WYK_POP</v>
          </cell>
          <cell r="G4991" t="str">
            <v>08</v>
          </cell>
          <cell r="H4991" t="str">
            <v>PSA</v>
          </cell>
          <cell r="I4991" t="str">
            <v>RAZEM</v>
          </cell>
        </row>
        <row r="4992">
          <cell r="A4992" t="str">
            <v>PJ grup i kont</v>
          </cell>
          <cell r="B4992" t="str">
            <v>X2PJ</v>
          </cell>
          <cell r="C4992" t="str">
            <v>P</v>
          </cell>
          <cell r="D4992">
            <v>66381131.410000004</v>
          </cell>
          <cell r="E4992" t="str">
            <v>SKL_PRZYPIS_WYK</v>
          </cell>
          <cell r="F4992" t="str">
            <v>WYK_POP</v>
          </cell>
          <cell r="G4992" t="str">
            <v>08</v>
          </cell>
          <cell r="H4992" t="str">
            <v>PKK</v>
          </cell>
          <cell r="I4992" t="str">
            <v>RAZEM</v>
          </cell>
        </row>
        <row r="4993">
          <cell r="A4993" t="str">
            <v>PJ grup i kont</v>
          </cell>
          <cell r="B4993" t="str">
            <v>X2PJ</v>
          </cell>
          <cell r="C4993" t="str">
            <v>P</v>
          </cell>
          <cell r="D4993">
            <v>1555271.8</v>
          </cell>
          <cell r="E4993" t="str">
            <v>SKL_PRZYPIS_WYK</v>
          </cell>
          <cell r="F4993" t="str">
            <v>WYK_POP</v>
          </cell>
          <cell r="G4993" t="str">
            <v>08</v>
          </cell>
          <cell r="H4993" t="str">
            <v>PSA</v>
          </cell>
          <cell r="I4993" t="str">
            <v>RAZEM</v>
          </cell>
        </row>
        <row r="4994">
          <cell r="A4994" t="str">
            <v>PJ grup i kont</v>
          </cell>
          <cell r="B4994" t="str">
            <v>X2PJ</v>
          </cell>
          <cell r="C4994" t="str">
            <v>N</v>
          </cell>
          <cell r="D4994">
            <v>445306.28</v>
          </cell>
          <cell r="E4994" t="str">
            <v>SKL_PRZYPIS_WYK</v>
          </cell>
          <cell r="F4994" t="str">
            <v>WYK_POP</v>
          </cell>
          <cell r="G4994" t="str">
            <v>09</v>
          </cell>
          <cell r="H4994" t="str">
            <v>PKK</v>
          </cell>
          <cell r="I4994" t="str">
            <v>RAZEM</v>
          </cell>
        </row>
        <row r="4995">
          <cell r="A4995" t="str">
            <v>PJ grup i kont</v>
          </cell>
          <cell r="B4995" t="str">
            <v>X2PJ</v>
          </cell>
          <cell r="C4995" t="str">
            <v>N</v>
          </cell>
          <cell r="D4995">
            <v>127273</v>
          </cell>
          <cell r="E4995" t="str">
            <v>SKL_PRZYPIS_WYK</v>
          </cell>
          <cell r="F4995" t="str">
            <v>WYK_POP</v>
          </cell>
          <cell r="G4995" t="str">
            <v>09</v>
          </cell>
          <cell r="H4995" t="str">
            <v>PSA</v>
          </cell>
          <cell r="I4995" t="str">
            <v>RAZEM</v>
          </cell>
        </row>
        <row r="4996">
          <cell r="A4996" t="str">
            <v>PJ grup i kont</v>
          </cell>
          <cell r="B4996" t="str">
            <v>X2PJ</v>
          </cell>
          <cell r="C4996" t="str">
            <v>P</v>
          </cell>
          <cell r="D4996">
            <v>72807857.03000002</v>
          </cell>
          <cell r="E4996" t="str">
            <v>SKL_PRZYPIS_WYK</v>
          </cell>
          <cell r="F4996" t="str">
            <v>WYK_POP</v>
          </cell>
          <cell r="G4996" t="str">
            <v>09</v>
          </cell>
          <cell r="H4996" t="str">
            <v>PKK</v>
          </cell>
          <cell r="I4996" t="str">
            <v>RAZEM</v>
          </cell>
        </row>
        <row r="4997">
          <cell r="A4997" t="str">
            <v>PJ grup i kont</v>
          </cell>
          <cell r="B4997" t="str">
            <v>X2PJ</v>
          </cell>
          <cell r="C4997" t="str">
            <v>P</v>
          </cell>
          <cell r="D4997">
            <v>1683503.9</v>
          </cell>
          <cell r="E4997" t="str">
            <v>SKL_PRZYPIS_WYK</v>
          </cell>
          <cell r="F4997" t="str">
            <v>WYK_POP</v>
          </cell>
          <cell r="G4997" t="str">
            <v>09</v>
          </cell>
          <cell r="H4997" t="str">
            <v>PSA</v>
          </cell>
          <cell r="I4997" t="str">
            <v>RAZEM</v>
          </cell>
        </row>
        <row r="4998">
          <cell r="A4998" t="str">
            <v>PJ grup i kont</v>
          </cell>
          <cell r="B4998" t="str">
            <v>X3PJ</v>
          </cell>
          <cell r="C4998" t="str">
            <v>S</v>
          </cell>
          <cell r="D4998">
            <v>7382.64</v>
          </cell>
          <cell r="E4998" t="str">
            <v>L_UBEZP</v>
          </cell>
          <cell r="F4998" t="str">
            <v>PLAN</v>
          </cell>
          <cell r="G4998" t="str">
            <v>01</v>
          </cell>
          <cell r="H4998" t="str">
            <v>POU</v>
          </cell>
          <cell r="I4998" t="str">
            <v>RAZEM</v>
          </cell>
        </row>
        <row r="4999">
          <cell r="A4999" t="str">
            <v>PJ grup i kont</v>
          </cell>
          <cell r="B4999" t="str">
            <v>X3PJ</v>
          </cell>
          <cell r="C4999" t="str">
            <v>S</v>
          </cell>
          <cell r="D4999">
            <v>7368.92</v>
          </cell>
          <cell r="E4999" t="str">
            <v>L_UBEZP</v>
          </cell>
          <cell r="F4999" t="str">
            <v>PLAN</v>
          </cell>
          <cell r="G4999" t="str">
            <v>02</v>
          </cell>
          <cell r="H4999" t="str">
            <v>POU</v>
          </cell>
          <cell r="I4999" t="str">
            <v>RAZEM</v>
          </cell>
        </row>
        <row r="5000">
          <cell r="A5000" t="str">
            <v>PJ grup i kont</v>
          </cell>
          <cell r="B5000" t="str">
            <v>X3PJ</v>
          </cell>
          <cell r="C5000" t="str">
            <v>S</v>
          </cell>
          <cell r="D5000">
            <v>7390.54</v>
          </cell>
          <cell r="E5000" t="str">
            <v>L_UBEZP</v>
          </cell>
          <cell r="F5000" t="str">
            <v>PLAN</v>
          </cell>
          <cell r="G5000" t="str">
            <v>03</v>
          </cell>
          <cell r="H5000" t="str">
            <v>POU</v>
          </cell>
          <cell r="I5000" t="str">
            <v>RAZEM</v>
          </cell>
        </row>
        <row r="5001">
          <cell r="A5001" t="str">
            <v>PJ grup i kont</v>
          </cell>
          <cell r="B5001" t="str">
            <v>X3PJ</v>
          </cell>
          <cell r="C5001" t="str">
            <v>S</v>
          </cell>
          <cell r="D5001">
            <v>7380.54</v>
          </cell>
          <cell r="E5001" t="str">
            <v>L_UBEZP</v>
          </cell>
          <cell r="F5001" t="str">
            <v>PLAN</v>
          </cell>
          <cell r="G5001" t="str">
            <v>04</v>
          </cell>
          <cell r="H5001" t="str">
            <v>POU</v>
          </cell>
          <cell r="I5001" t="str">
            <v>RAZEM</v>
          </cell>
        </row>
        <row r="5002">
          <cell r="A5002" t="str">
            <v>PJ grup i kont</v>
          </cell>
          <cell r="B5002" t="str">
            <v>X3PJ</v>
          </cell>
          <cell r="C5002" t="str">
            <v>S</v>
          </cell>
          <cell r="D5002">
            <v>7371.47</v>
          </cell>
          <cell r="E5002" t="str">
            <v>L_UBEZP</v>
          </cell>
          <cell r="F5002" t="str">
            <v>PLAN</v>
          </cell>
          <cell r="G5002" t="str">
            <v>05</v>
          </cell>
          <cell r="H5002" t="str">
            <v>POU</v>
          </cell>
          <cell r="I5002" t="str">
            <v>RAZEM</v>
          </cell>
        </row>
        <row r="5003">
          <cell r="A5003" t="str">
            <v>PJ grup i kont</v>
          </cell>
          <cell r="B5003" t="str">
            <v>X3PJ</v>
          </cell>
          <cell r="C5003" t="str">
            <v>S</v>
          </cell>
          <cell r="D5003">
            <v>7355.89</v>
          </cell>
          <cell r="E5003" t="str">
            <v>L_UBEZP</v>
          </cell>
          <cell r="F5003" t="str">
            <v>PLAN</v>
          </cell>
          <cell r="G5003" t="str">
            <v>06</v>
          </cell>
          <cell r="H5003" t="str">
            <v>POU</v>
          </cell>
          <cell r="I5003" t="str">
            <v>RAZEM</v>
          </cell>
        </row>
        <row r="5004">
          <cell r="A5004" t="str">
            <v>PJ grup i kont</v>
          </cell>
          <cell r="B5004" t="str">
            <v>X3PJ</v>
          </cell>
          <cell r="C5004" t="str">
            <v>S</v>
          </cell>
          <cell r="D5004">
            <v>7338.45</v>
          </cell>
          <cell r="E5004" t="str">
            <v>L_UBEZP</v>
          </cell>
          <cell r="F5004" t="str">
            <v>PLAN</v>
          </cell>
          <cell r="G5004" t="str">
            <v>07</v>
          </cell>
          <cell r="H5004" t="str">
            <v>POU</v>
          </cell>
          <cell r="I5004" t="str">
            <v>RAZEM</v>
          </cell>
        </row>
        <row r="5005">
          <cell r="A5005" t="str">
            <v>PJ grup i kont</v>
          </cell>
          <cell r="B5005" t="str">
            <v>X3PJ</v>
          </cell>
          <cell r="C5005" t="str">
            <v>S</v>
          </cell>
          <cell r="D5005">
            <v>7326.59</v>
          </cell>
          <cell r="E5005" t="str">
            <v>L_UBEZP</v>
          </cell>
          <cell r="F5005" t="str">
            <v>PLAN</v>
          </cell>
          <cell r="G5005" t="str">
            <v>08</v>
          </cell>
          <cell r="H5005" t="str">
            <v>POU</v>
          </cell>
          <cell r="I5005" t="str">
            <v>RAZEM</v>
          </cell>
        </row>
        <row r="5006">
          <cell r="A5006" t="str">
            <v>PJ grup i kont</v>
          </cell>
          <cell r="B5006" t="str">
            <v>X3PJ</v>
          </cell>
          <cell r="C5006" t="str">
            <v>S</v>
          </cell>
          <cell r="D5006">
            <v>7317.52</v>
          </cell>
          <cell r="E5006" t="str">
            <v>L_UBEZP</v>
          </cell>
          <cell r="F5006" t="str">
            <v>PLAN</v>
          </cell>
          <cell r="G5006" t="str">
            <v>09</v>
          </cell>
          <cell r="H5006" t="str">
            <v>POU</v>
          </cell>
          <cell r="I5006" t="str">
            <v>RAZEM</v>
          </cell>
        </row>
        <row r="5007">
          <cell r="A5007" t="str">
            <v>PJ grup i kont</v>
          </cell>
          <cell r="B5007" t="str">
            <v>X3PJ</v>
          </cell>
          <cell r="C5007" t="str">
            <v>S</v>
          </cell>
          <cell r="D5007">
            <v>7315.89</v>
          </cell>
          <cell r="E5007" t="str">
            <v>L_UBEZP</v>
          </cell>
          <cell r="F5007" t="str">
            <v>PLAN</v>
          </cell>
          <cell r="G5007" t="str">
            <v>10</v>
          </cell>
          <cell r="H5007" t="str">
            <v>POU</v>
          </cell>
          <cell r="I5007" t="str">
            <v>RAZEM</v>
          </cell>
        </row>
        <row r="5008">
          <cell r="A5008" t="str">
            <v>PJ grup i kont</v>
          </cell>
          <cell r="B5008" t="str">
            <v>X3PJ</v>
          </cell>
          <cell r="C5008" t="str">
            <v>S</v>
          </cell>
          <cell r="D5008">
            <v>7284.5</v>
          </cell>
          <cell r="E5008" t="str">
            <v>L_UBEZP</v>
          </cell>
          <cell r="F5008" t="str">
            <v>PLAN</v>
          </cell>
          <cell r="G5008" t="str">
            <v>11</v>
          </cell>
          <cell r="H5008" t="str">
            <v>POU</v>
          </cell>
          <cell r="I5008" t="str">
            <v>RAZEM</v>
          </cell>
        </row>
        <row r="5009">
          <cell r="A5009" t="str">
            <v>PJ grup i kont</v>
          </cell>
          <cell r="B5009" t="str">
            <v>X3PJ</v>
          </cell>
          <cell r="C5009" t="str">
            <v>S</v>
          </cell>
          <cell r="D5009">
            <v>7228</v>
          </cell>
          <cell r="E5009" t="str">
            <v>L_UBEZP</v>
          </cell>
          <cell r="F5009" t="str">
            <v>PLAN</v>
          </cell>
          <cell r="G5009" t="str">
            <v>12</v>
          </cell>
          <cell r="H5009" t="str">
            <v>POU</v>
          </cell>
          <cell r="I5009" t="str">
            <v>RAZEM</v>
          </cell>
        </row>
        <row r="5010">
          <cell r="A5010" t="str">
            <v>PJ grup i kont</v>
          </cell>
          <cell r="B5010" t="str">
            <v>X3PJ</v>
          </cell>
          <cell r="C5010" t="str">
            <v>S</v>
          </cell>
          <cell r="D5010">
            <v>5787</v>
          </cell>
          <cell r="E5010" t="str">
            <v>L_UBEZP</v>
          </cell>
          <cell r="F5010" t="str">
            <v>PROGNOZA</v>
          </cell>
          <cell r="G5010" t="str">
            <v>10</v>
          </cell>
          <cell r="H5010" t="str">
            <v>POU</v>
          </cell>
          <cell r="I5010" t="str">
            <v>RAZEM</v>
          </cell>
        </row>
        <row r="5011">
          <cell r="A5011" t="str">
            <v>PJ grup i kont</v>
          </cell>
          <cell r="B5011" t="str">
            <v>X3PJ</v>
          </cell>
          <cell r="C5011" t="str">
            <v>S</v>
          </cell>
          <cell r="D5011">
            <v>5777</v>
          </cell>
          <cell r="E5011" t="str">
            <v>L_UBEZP</v>
          </cell>
          <cell r="F5011" t="str">
            <v>PROGNOZA</v>
          </cell>
          <cell r="G5011" t="str">
            <v>11</v>
          </cell>
          <cell r="H5011" t="str">
            <v>POU</v>
          </cell>
          <cell r="I5011" t="str">
            <v>RAZEM</v>
          </cell>
        </row>
        <row r="5012">
          <cell r="A5012" t="str">
            <v>PJ grup i kont</v>
          </cell>
          <cell r="B5012" t="str">
            <v>X3PJ</v>
          </cell>
          <cell r="C5012" t="str">
            <v>S</v>
          </cell>
          <cell r="D5012">
            <v>5767</v>
          </cell>
          <cell r="E5012" t="str">
            <v>L_UBEZP</v>
          </cell>
          <cell r="F5012" t="str">
            <v>PROGNOZA</v>
          </cell>
          <cell r="G5012" t="str">
            <v>12</v>
          </cell>
          <cell r="H5012" t="str">
            <v>POU</v>
          </cell>
          <cell r="I5012" t="str">
            <v>RAZEM</v>
          </cell>
        </row>
        <row r="5013">
          <cell r="A5013" t="str">
            <v>PJ grup i kont</v>
          </cell>
          <cell r="B5013" t="str">
            <v>X3PJ</v>
          </cell>
          <cell r="C5013" t="str">
            <v>S</v>
          </cell>
          <cell r="D5013">
            <v>25327</v>
          </cell>
          <cell r="E5013" t="str">
            <v>L_UBEZP</v>
          </cell>
          <cell r="F5013" t="str">
            <v>WYK_POP</v>
          </cell>
          <cell r="G5013" t="str">
            <v>01</v>
          </cell>
          <cell r="H5013" t="str">
            <v>POU</v>
          </cell>
          <cell r="I5013" t="str">
            <v>RAZEM</v>
          </cell>
        </row>
        <row r="5014">
          <cell r="A5014" t="str">
            <v>PJ grup i kont</v>
          </cell>
          <cell r="B5014" t="str">
            <v>X3PJ</v>
          </cell>
          <cell r="C5014" t="str">
            <v>S</v>
          </cell>
          <cell r="D5014">
            <v>25194</v>
          </cell>
          <cell r="E5014" t="str">
            <v>L_UBEZP</v>
          </cell>
          <cell r="F5014" t="str">
            <v>WYK_POP</v>
          </cell>
          <cell r="G5014" t="str">
            <v>02</v>
          </cell>
          <cell r="H5014" t="str">
            <v>POU</v>
          </cell>
          <cell r="I5014" t="str">
            <v>RAZEM</v>
          </cell>
        </row>
        <row r="5015">
          <cell r="A5015" t="str">
            <v>PJ grup i kont</v>
          </cell>
          <cell r="B5015" t="str">
            <v>X3PJ</v>
          </cell>
          <cell r="C5015" t="str">
            <v>S</v>
          </cell>
          <cell r="D5015">
            <v>25182</v>
          </cell>
          <cell r="E5015" t="str">
            <v>L_UBEZP</v>
          </cell>
          <cell r="F5015" t="str">
            <v>WYK_POP</v>
          </cell>
          <cell r="G5015" t="str">
            <v>03</v>
          </cell>
          <cell r="H5015" t="str">
            <v>POU</v>
          </cell>
          <cell r="I5015" t="str">
            <v>RAZEM</v>
          </cell>
        </row>
        <row r="5016">
          <cell r="A5016" t="str">
            <v>PJ grup i kont</v>
          </cell>
          <cell r="B5016" t="str">
            <v>X3PJ</v>
          </cell>
          <cell r="C5016" t="str">
            <v>S</v>
          </cell>
          <cell r="D5016">
            <v>25117</v>
          </cell>
          <cell r="E5016" t="str">
            <v>L_UBEZP</v>
          </cell>
          <cell r="F5016" t="str">
            <v>WYK_POP</v>
          </cell>
          <cell r="G5016" t="str">
            <v>04</v>
          </cell>
          <cell r="H5016" t="str">
            <v>POU</v>
          </cell>
          <cell r="I5016" t="str">
            <v>RAZEM</v>
          </cell>
        </row>
        <row r="5017">
          <cell r="A5017" t="str">
            <v>PJ grup i kont</v>
          </cell>
          <cell r="B5017" t="str">
            <v>X3PJ</v>
          </cell>
          <cell r="C5017" t="str">
            <v>S</v>
          </cell>
          <cell r="D5017">
            <v>25103</v>
          </cell>
          <cell r="E5017" t="str">
            <v>L_UBEZP</v>
          </cell>
          <cell r="F5017" t="str">
            <v>WYK_POP</v>
          </cell>
          <cell r="G5017" t="str">
            <v>05</v>
          </cell>
          <cell r="H5017" t="str">
            <v>POU</v>
          </cell>
          <cell r="I5017" t="str">
            <v>RAZEM</v>
          </cell>
        </row>
        <row r="5018">
          <cell r="A5018" t="str">
            <v>PJ grup i kont</v>
          </cell>
          <cell r="B5018" t="str">
            <v>X3PJ</v>
          </cell>
          <cell r="C5018" t="str">
            <v>S</v>
          </cell>
          <cell r="D5018">
            <v>25064</v>
          </cell>
          <cell r="E5018" t="str">
            <v>L_UBEZP</v>
          </cell>
          <cell r="F5018" t="str">
            <v>WYK_POP</v>
          </cell>
          <cell r="G5018" t="str">
            <v>06</v>
          </cell>
          <cell r="H5018" t="str">
            <v>POU</v>
          </cell>
          <cell r="I5018" t="str">
            <v>RAZEM</v>
          </cell>
        </row>
        <row r="5019">
          <cell r="A5019" t="str">
            <v>PJ grup i kont</v>
          </cell>
          <cell r="B5019" t="str">
            <v>X3PJ</v>
          </cell>
          <cell r="C5019" t="str">
            <v>S</v>
          </cell>
          <cell r="D5019">
            <v>25066</v>
          </cell>
          <cell r="E5019" t="str">
            <v>L_UBEZP</v>
          </cell>
          <cell r="F5019" t="str">
            <v>WYK_POP</v>
          </cell>
          <cell r="G5019" t="str">
            <v>07</v>
          </cell>
          <cell r="H5019" t="str">
            <v>POU</v>
          </cell>
          <cell r="I5019" t="str">
            <v>RAZEM</v>
          </cell>
        </row>
        <row r="5020">
          <cell r="A5020" t="str">
            <v>PJ grup i kont</v>
          </cell>
          <cell r="B5020" t="str">
            <v>X3PJ</v>
          </cell>
          <cell r="C5020" t="str">
            <v>S</v>
          </cell>
          <cell r="D5020">
            <v>25032</v>
          </cell>
          <cell r="E5020" t="str">
            <v>L_UBEZP</v>
          </cell>
          <cell r="F5020" t="str">
            <v>WYK_POP</v>
          </cell>
          <cell r="G5020" t="str">
            <v>08</v>
          </cell>
          <cell r="H5020" t="str">
            <v>POU</v>
          </cell>
          <cell r="I5020" t="str">
            <v>RAZEM</v>
          </cell>
        </row>
        <row r="5021">
          <cell r="A5021" t="str">
            <v>PJ grup i kont</v>
          </cell>
          <cell r="B5021" t="str">
            <v>X3PJ</v>
          </cell>
          <cell r="C5021" t="str">
            <v>S</v>
          </cell>
          <cell r="D5021">
            <v>25030</v>
          </cell>
          <cell r="E5021" t="str">
            <v>L_UBEZP</v>
          </cell>
          <cell r="F5021" t="str">
            <v>WYK_POP</v>
          </cell>
          <cell r="G5021" t="str">
            <v>09</v>
          </cell>
          <cell r="H5021" t="str">
            <v>POU</v>
          </cell>
          <cell r="I5021" t="str">
            <v>RAZEM</v>
          </cell>
        </row>
        <row r="5022">
          <cell r="A5022" t="str">
            <v>PJ grup i kont</v>
          </cell>
          <cell r="B5022" t="str">
            <v>X3PJ</v>
          </cell>
          <cell r="C5022" t="str">
            <v>S</v>
          </cell>
          <cell r="D5022">
            <v>260667.305</v>
          </cell>
          <cell r="E5022" t="str">
            <v>PRZYPIS_MIES_WYK</v>
          </cell>
          <cell r="F5022" t="str">
            <v>PLAN</v>
          </cell>
          <cell r="G5022" t="str">
            <v>01</v>
          </cell>
          <cell r="H5022" t="str">
            <v>POU</v>
          </cell>
          <cell r="I5022" t="str">
            <v>RAZEM</v>
          </cell>
        </row>
        <row r="5023">
          <cell r="A5023" t="str">
            <v>PJ grup i kont</v>
          </cell>
          <cell r="B5023" t="str">
            <v>X3PJ</v>
          </cell>
          <cell r="C5023" t="str">
            <v>S</v>
          </cell>
          <cell r="D5023">
            <v>251592.285</v>
          </cell>
          <cell r="E5023" t="str">
            <v>PRZYPIS_MIES_WYK</v>
          </cell>
          <cell r="F5023" t="str">
            <v>PLAN</v>
          </cell>
          <cell r="G5023" t="str">
            <v>02</v>
          </cell>
          <cell r="H5023" t="str">
            <v>POU</v>
          </cell>
          <cell r="I5023" t="str">
            <v>RAZEM</v>
          </cell>
        </row>
        <row r="5024">
          <cell r="A5024" t="str">
            <v>PJ grup i kont</v>
          </cell>
          <cell r="B5024" t="str">
            <v>X3PJ</v>
          </cell>
          <cell r="C5024" t="str">
            <v>S</v>
          </cell>
          <cell r="D5024">
            <v>266097.229</v>
          </cell>
          <cell r="E5024" t="str">
            <v>PRZYPIS_MIES_WYK</v>
          </cell>
          <cell r="F5024" t="str">
            <v>PLAN</v>
          </cell>
          <cell r="G5024" t="str">
            <v>03</v>
          </cell>
          <cell r="H5024" t="str">
            <v>POU</v>
          </cell>
          <cell r="I5024" t="str">
            <v>RAZEM</v>
          </cell>
        </row>
        <row r="5025">
          <cell r="A5025" t="str">
            <v>PJ grup i kont</v>
          </cell>
          <cell r="B5025" t="str">
            <v>X3PJ</v>
          </cell>
          <cell r="C5025" t="str">
            <v>S</v>
          </cell>
          <cell r="D5025">
            <v>256626.30800000002</v>
          </cell>
          <cell r="E5025" t="str">
            <v>PRZYPIS_MIES_WYK</v>
          </cell>
          <cell r="F5025" t="str">
            <v>PLAN</v>
          </cell>
          <cell r="G5025" t="str">
            <v>04</v>
          </cell>
          <cell r="H5025" t="str">
            <v>POU</v>
          </cell>
          <cell r="I5025" t="str">
            <v>RAZEM</v>
          </cell>
        </row>
        <row r="5026">
          <cell r="A5026" t="str">
            <v>PJ grup i kont</v>
          </cell>
          <cell r="B5026" t="str">
            <v>X3PJ</v>
          </cell>
          <cell r="C5026" t="str">
            <v>S</v>
          </cell>
          <cell r="D5026">
            <v>267930.564</v>
          </cell>
          <cell r="E5026" t="str">
            <v>PRZYPIS_MIES_WYK</v>
          </cell>
          <cell r="F5026" t="str">
            <v>PLAN</v>
          </cell>
          <cell r="G5026" t="str">
            <v>05</v>
          </cell>
          <cell r="H5026" t="str">
            <v>POU</v>
          </cell>
          <cell r="I5026" t="str">
            <v>RAZEM</v>
          </cell>
        </row>
        <row r="5027">
          <cell r="A5027" t="str">
            <v>PJ grup i kont</v>
          </cell>
          <cell r="B5027" t="str">
            <v>X3PJ</v>
          </cell>
          <cell r="C5027" t="str">
            <v>S</v>
          </cell>
          <cell r="D5027">
            <v>254687.28399999999</v>
          </cell>
          <cell r="E5027" t="str">
            <v>PRZYPIS_MIES_WYK</v>
          </cell>
          <cell r="F5027" t="str">
            <v>PLAN</v>
          </cell>
          <cell r="G5027" t="str">
            <v>06</v>
          </cell>
          <cell r="H5027" t="str">
            <v>POU</v>
          </cell>
          <cell r="I5027" t="str">
            <v>RAZEM</v>
          </cell>
        </row>
        <row r="5028">
          <cell r="A5028" t="str">
            <v>PJ grup i kont</v>
          </cell>
          <cell r="B5028" t="str">
            <v>X3PJ</v>
          </cell>
          <cell r="C5028" t="str">
            <v>S</v>
          </cell>
          <cell r="D5028">
            <v>259265.408</v>
          </cell>
          <cell r="E5028" t="str">
            <v>PRZYPIS_MIES_WYK</v>
          </cell>
          <cell r="F5028" t="str">
            <v>PLAN</v>
          </cell>
          <cell r="G5028" t="str">
            <v>07</v>
          </cell>
          <cell r="H5028" t="str">
            <v>POU</v>
          </cell>
          <cell r="I5028" t="str">
            <v>RAZEM</v>
          </cell>
        </row>
        <row r="5029">
          <cell r="A5029" t="str">
            <v>PJ grup i kont</v>
          </cell>
          <cell r="B5029" t="str">
            <v>X3PJ</v>
          </cell>
          <cell r="C5029" t="str">
            <v>S</v>
          </cell>
          <cell r="D5029">
            <v>262803.141</v>
          </cell>
          <cell r="E5029" t="str">
            <v>PRZYPIS_MIES_WYK</v>
          </cell>
          <cell r="F5029" t="str">
            <v>PLAN</v>
          </cell>
          <cell r="G5029" t="str">
            <v>08</v>
          </cell>
          <cell r="H5029" t="str">
            <v>POU</v>
          </cell>
          <cell r="I5029" t="str">
            <v>RAZEM</v>
          </cell>
        </row>
        <row r="5030">
          <cell r="A5030" t="str">
            <v>PJ grup i kont</v>
          </cell>
          <cell r="B5030" t="str">
            <v>X3PJ</v>
          </cell>
          <cell r="C5030" t="str">
            <v>S</v>
          </cell>
          <cell r="D5030">
            <v>250769.326</v>
          </cell>
          <cell r="E5030" t="str">
            <v>PRZYPIS_MIES_WYK</v>
          </cell>
          <cell r="F5030" t="str">
            <v>PLAN</v>
          </cell>
          <cell r="G5030" t="str">
            <v>09</v>
          </cell>
          <cell r="H5030" t="str">
            <v>POU</v>
          </cell>
          <cell r="I5030" t="str">
            <v>RAZEM</v>
          </cell>
        </row>
        <row r="5031">
          <cell r="A5031" t="str">
            <v>PJ grup i kont</v>
          </cell>
          <cell r="B5031" t="str">
            <v>X3PJ</v>
          </cell>
          <cell r="C5031" t="str">
            <v>S</v>
          </cell>
          <cell r="D5031">
            <v>257508.33289999998</v>
          </cell>
          <cell r="E5031" t="str">
            <v>PRZYPIS_MIES_WYK</v>
          </cell>
          <cell r="F5031" t="str">
            <v>PLAN</v>
          </cell>
          <cell r="G5031" t="str">
            <v>10</v>
          </cell>
          <cell r="H5031" t="str">
            <v>POU</v>
          </cell>
          <cell r="I5031" t="str">
            <v>RAZEM</v>
          </cell>
        </row>
        <row r="5032">
          <cell r="A5032" t="str">
            <v>PJ grup i kont</v>
          </cell>
          <cell r="B5032" t="str">
            <v>X3PJ</v>
          </cell>
          <cell r="C5032" t="str">
            <v>S</v>
          </cell>
          <cell r="D5032">
            <v>247158.05969999998</v>
          </cell>
          <cell r="E5032" t="str">
            <v>PRZYPIS_MIES_WYK</v>
          </cell>
          <cell r="F5032" t="str">
            <v>PLAN</v>
          </cell>
          <cell r="G5032" t="str">
            <v>11</v>
          </cell>
          <cell r="H5032" t="str">
            <v>POU</v>
          </cell>
          <cell r="I5032" t="str">
            <v>RAZEM</v>
          </cell>
        </row>
        <row r="5033">
          <cell r="A5033" t="str">
            <v>PJ grup i kont</v>
          </cell>
          <cell r="B5033" t="str">
            <v>X3PJ</v>
          </cell>
          <cell r="C5033" t="str">
            <v>S</v>
          </cell>
          <cell r="D5033">
            <v>247653.30510204082</v>
          </cell>
          <cell r="E5033" t="str">
            <v>PRZYPIS_MIES_WYK</v>
          </cell>
          <cell r="F5033" t="str">
            <v>PLAN</v>
          </cell>
          <cell r="G5033" t="str">
            <v>12</v>
          </cell>
          <cell r="H5033" t="str">
            <v>POU</v>
          </cell>
          <cell r="I5033" t="str">
            <v>RAZEM</v>
          </cell>
        </row>
        <row r="5034">
          <cell r="A5034" t="str">
            <v>PJ grup i kont</v>
          </cell>
          <cell r="B5034" t="str">
            <v>X3PJ</v>
          </cell>
          <cell r="C5034" t="str">
            <v>S</v>
          </cell>
          <cell r="D5034">
            <v>194864</v>
          </cell>
          <cell r="E5034" t="str">
            <v>PRZYPIS_MIES_WYK</v>
          </cell>
          <cell r="F5034" t="str">
            <v>PROGNOZA</v>
          </cell>
          <cell r="G5034" t="str">
            <v>10</v>
          </cell>
          <cell r="H5034" t="str">
            <v>POU</v>
          </cell>
          <cell r="I5034" t="str">
            <v>RAZEM</v>
          </cell>
        </row>
        <row r="5035">
          <cell r="A5035" t="str">
            <v>PJ grup i kont</v>
          </cell>
          <cell r="B5035" t="str">
            <v>X3PJ</v>
          </cell>
          <cell r="C5035" t="str">
            <v>S</v>
          </cell>
          <cell r="D5035">
            <v>194544</v>
          </cell>
          <cell r="E5035" t="str">
            <v>PRZYPIS_MIES_WYK</v>
          </cell>
          <cell r="F5035" t="str">
            <v>PROGNOZA</v>
          </cell>
          <cell r="G5035" t="str">
            <v>11</v>
          </cell>
          <cell r="H5035" t="str">
            <v>POU</v>
          </cell>
          <cell r="I5035" t="str">
            <v>RAZEM</v>
          </cell>
        </row>
        <row r="5036">
          <cell r="A5036" t="str">
            <v>PJ grup i kont</v>
          </cell>
          <cell r="B5036" t="str">
            <v>X3PJ</v>
          </cell>
          <cell r="C5036" t="str">
            <v>S</v>
          </cell>
          <cell r="D5036">
            <v>194224</v>
          </cell>
          <cell r="E5036" t="str">
            <v>PRZYPIS_MIES_WYK</v>
          </cell>
          <cell r="F5036" t="str">
            <v>PROGNOZA</v>
          </cell>
          <cell r="G5036" t="str">
            <v>12</v>
          </cell>
          <cell r="H5036" t="str">
            <v>POU</v>
          </cell>
          <cell r="I5036" t="str">
            <v>RAZEM</v>
          </cell>
        </row>
        <row r="5037">
          <cell r="A5037" t="str">
            <v>PJ grup i kont</v>
          </cell>
          <cell r="B5037" t="str">
            <v>X3PJ</v>
          </cell>
          <cell r="C5037" t="str">
            <v>S</v>
          </cell>
          <cell r="D5037">
            <v>905012.96</v>
          </cell>
          <cell r="E5037" t="str">
            <v>PRZYPIS_MIES_WYK</v>
          </cell>
          <cell r="F5037" t="str">
            <v>WYK_POP</v>
          </cell>
          <cell r="G5037" t="str">
            <v>01</v>
          </cell>
          <cell r="H5037" t="str">
            <v>POU</v>
          </cell>
          <cell r="I5037" t="str">
            <v>RAZEM</v>
          </cell>
        </row>
        <row r="5038">
          <cell r="A5038" t="str">
            <v>PJ grup i kont</v>
          </cell>
          <cell r="B5038" t="str">
            <v>X3PJ</v>
          </cell>
          <cell r="C5038" t="str">
            <v>S</v>
          </cell>
          <cell r="D5038">
            <v>835649.3</v>
          </cell>
          <cell r="E5038" t="str">
            <v>PRZYPIS_MIES_WYK</v>
          </cell>
          <cell r="F5038" t="str">
            <v>WYK_POP</v>
          </cell>
          <cell r="G5038" t="str">
            <v>02</v>
          </cell>
          <cell r="H5038" t="str">
            <v>POU</v>
          </cell>
          <cell r="I5038" t="str">
            <v>RAZEM</v>
          </cell>
        </row>
        <row r="5039">
          <cell r="A5039" t="str">
            <v>PJ grup i kont</v>
          </cell>
          <cell r="B5039" t="str">
            <v>X3PJ</v>
          </cell>
          <cell r="C5039" t="str">
            <v>S</v>
          </cell>
          <cell r="D5039">
            <v>1033814.14</v>
          </cell>
          <cell r="E5039" t="str">
            <v>PRZYPIS_MIES_WYK</v>
          </cell>
          <cell r="F5039" t="str">
            <v>WYK_POP</v>
          </cell>
          <cell r="G5039" t="str">
            <v>03</v>
          </cell>
          <cell r="H5039" t="str">
            <v>POU</v>
          </cell>
          <cell r="I5039" t="str">
            <v>RAZEM</v>
          </cell>
        </row>
        <row r="5040">
          <cell r="A5040" t="str">
            <v>PJ grup i kont</v>
          </cell>
          <cell r="B5040" t="str">
            <v>X3PJ</v>
          </cell>
          <cell r="C5040" t="str">
            <v>S</v>
          </cell>
          <cell r="D5040">
            <v>862202.42</v>
          </cell>
          <cell r="E5040" t="str">
            <v>PRZYPIS_MIES_WYK</v>
          </cell>
          <cell r="F5040" t="str">
            <v>WYK_POP</v>
          </cell>
          <cell r="G5040" t="str">
            <v>04</v>
          </cell>
          <cell r="H5040" t="str">
            <v>POU</v>
          </cell>
          <cell r="I5040" t="str">
            <v>RAZEM</v>
          </cell>
        </row>
        <row r="5041">
          <cell r="A5041" t="str">
            <v>PJ grup i kont</v>
          </cell>
          <cell r="B5041" t="str">
            <v>X3PJ</v>
          </cell>
          <cell r="C5041" t="str">
            <v>S</v>
          </cell>
          <cell r="D5041">
            <v>993273.02</v>
          </cell>
          <cell r="E5041" t="str">
            <v>PRZYPIS_MIES_WYK</v>
          </cell>
          <cell r="F5041" t="str">
            <v>WYK_POP</v>
          </cell>
          <cell r="G5041" t="str">
            <v>05</v>
          </cell>
          <cell r="H5041" t="str">
            <v>POU</v>
          </cell>
          <cell r="I5041" t="str">
            <v>RAZEM</v>
          </cell>
        </row>
        <row r="5042">
          <cell r="A5042" t="str">
            <v>PJ grup i kont</v>
          </cell>
          <cell r="B5042" t="str">
            <v>X3PJ</v>
          </cell>
          <cell r="C5042" t="str">
            <v>S</v>
          </cell>
          <cell r="D5042">
            <v>826323.9</v>
          </cell>
          <cell r="E5042" t="str">
            <v>PRZYPIS_MIES_WYK</v>
          </cell>
          <cell r="F5042" t="str">
            <v>WYK_POP</v>
          </cell>
          <cell r="G5042" t="str">
            <v>06</v>
          </cell>
          <cell r="H5042" t="str">
            <v>POU</v>
          </cell>
          <cell r="I5042" t="str">
            <v>RAZEM</v>
          </cell>
        </row>
        <row r="5043">
          <cell r="A5043" t="str">
            <v>PJ grup i kont</v>
          </cell>
          <cell r="B5043" t="str">
            <v>X3PJ</v>
          </cell>
          <cell r="C5043" t="str">
            <v>S</v>
          </cell>
          <cell r="D5043">
            <v>937166.06</v>
          </cell>
          <cell r="E5043" t="str">
            <v>PRZYPIS_MIES_WYK</v>
          </cell>
          <cell r="F5043" t="str">
            <v>WYK_POP</v>
          </cell>
          <cell r="G5043" t="str">
            <v>07</v>
          </cell>
          <cell r="H5043" t="str">
            <v>POU</v>
          </cell>
          <cell r="I5043" t="str">
            <v>RAZEM</v>
          </cell>
        </row>
        <row r="5044">
          <cell r="A5044" t="str">
            <v>PJ grup i kont</v>
          </cell>
          <cell r="B5044" t="str">
            <v>X3PJ</v>
          </cell>
          <cell r="C5044" t="str">
            <v>S</v>
          </cell>
          <cell r="D5044">
            <v>908159.73</v>
          </cell>
          <cell r="E5044" t="str">
            <v>PRZYPIS_MIES_WYK</v>
          </cell>
          <cell r="F5044" t="str">
            <v>WYK_POP</v>
          </cell>
          <cell r="G5044" t="str">
            <v>08</v>
          </cell>
          <cell r="H5044" t="str">
            <v>POU</v>
          </cell>
          <cell r="I5044" t="str">
            <v>RAZEM</v>
          </cell>
        </row>
        <row r="5045">
          <cell r="A5045" t="str">
            <v>PJ grup i kont</v>
          </cell>
          <cell r="B5045" t="str">
            <v>X3PJ</v>
          </cell>
          <cell r="C5045" t="str">
            <v>S</v>
          </cell>
          <cell r="D5045">
            <v>783110.37</v>
          </cell>
          <cell r="E5045" t="str">
            <v>PRZYPIS_MIES_WYK</v>
          </cell>
          <cell r="F5045" t="str">
            <v>WYK_POP</v>
          </cell>
          <cell r="G5045" t="str">
            <v>09</v>
          </cell>
          <cell r="H5045" t="str">
            <v>POU</v>
          </cell>
          <cell r="I5045" t="str">
            <v>RAZEM</v>
          </cell>
        </row>
        <row r="5046">
          <cell r="A5046" t="str">
            <v>PJ grup i kont</v>
          </cell>
          <cell r="B5046" t="str">
            <v>X3PJ</v>
          </cell>
          <cell r="C5046" t="str">
            <v>S</v>
          </cell>
          <cell r="D5046">
            <v>260667.305</v>
          </cell>
          <cell r="E5046" t="str">
            <v>SKL_PRZYPIS_WYK</v>
          </cell>
          <cell r="F5046" t="str">
            <v>PLAN</v>
          </cell>
          <cell r="G5046" t="str">
            <v>01</v>
          </cell>
          <cell r="H5046" t="str">
            <v>POU</v>
          </cell>
          <cell r="I5046" t="str">
            <v>RAZEM</v>
          </cell>
        </row>
        <row r="5047">
          <cell r="A5047" t="str">
            <v>PJ grup i kont</v>
          </cell>
          <cell r="B5047" t="str">
            <v>X3PJ</v>
          </cell>
          <cell r="C5047" t="str">
            <v>S</v>
          </cell>
          <cell r="D5047">
            <v>512259.59</v>
          </cell>
          <cell r="E5047" t="str">
            <v>SKL_PRZYPIS_WYK</v>
          </cell>
          <cell r="F5047" t="str">
            <v>PLAN</v>
          </cell>
          <cell r="G5047" t="str">
            <v>02</v>
          </cell>
          <cell r="H5047" t="str">
            <v>POU</v>
          </cell>
          <cell r="I5047" t="str">
            <v>RAZEM</v>
          </cell>
        </row>
        <row r="5048">
          <cell r="A5048" t="str">
            <v>PJ grup i kont</v>
          </cell>
          <cell r="B5048" t="str">
            <v>X3PJ</v>
          </cell>
          <cell r="C5048" t="str">
            <v>S</v>
          </cell>
          <cell r="D5048">
            <v>778356.819</v>
          </cell>
          <cell r="E5048" t="str">
            <v>SKL_PRZYPIS_WYK</v>
          </cell>
          <cell r="F5048" t="str">
            <v>PLAN</v>
          </cell>
          <cell r="G5048" t="str">
            <v>03</v>
          </cell>
          <cell r="H5048" t="str">
            <v>POU</v>
          </cell>
          <cell r="I5048" t="str">
            <v>RAZEM</v>
          </cell>
        </row>
        <row r="5049">
          <cell r="A5049" t="str">
            <v>PJ grup i kont</v>
          </cell>
          <cell r="B5049" t="str">
            <v>X3PJ</v>
          </cell>
          <cell r="C5049" t="str">
            <v>S</v>
          </cell>
          <cell r="D5049">
            <v>1034983.1270000001</v>
          </cell>
          <cell r="E5049" t="str">
            <v>SKL_PRZYPIS_WYK</v>
          </cell>
          <cell r="F5049" t="str">
            <v>PLAN</v>
          </cell>
          <cell r="G5049" t="str">
            <v>04</v>
          </cell>
          <cell r="H5049" t="str">
            <v>POU</v>
          </cell>
          <cell r="I5049" t="str">
            <v>RAZEM</v>
          </cell>
        </row>
        <row r="5050">
          <cell r="A5050" t="str">
            <v>PJ grup i kont</v>
          </cell>
          <cell r="B5050" t="str">
            <v>X3PJ</v>
          </cell>
          <cell r="C5050" t="str">
            <v>S</v>
          </cell>
          <cell r="D5050">
            <v>1302913.691</v>
          </cell>
          <cell r="E5050" t="str">
            <v>SKL_PRZYPIS_WYK</v>
          </cell>
          <cell r="F5050" t="str">
            <v>PLAN</v>
          </cell>
          <cell r="G5050" t="str">
            <v>05</v>
          </cell>
          <cell r="H5050" t="str">
            <v>POU</v>
          </cell>
          <cell r="I5050" t="str">
            <v>RAZEM</v>
          </cell>
        </row>
        <row r="5051">
          <cell r="A5051" t="str">
            <v>PJ grup i kont</v>
          </cell>
          <cell r="B5051" t="str">
            <v>X3PJ</v>
          </cell>
          <cell r="C5051" t="str">
            <v>S</v>
          </cell>
          <cell r="D5051">
            <v>1557600.975</v>
          </cell>
          <cell r="E5051" t="str">
            <v>SKL_PRZYPIS_WYK</v>
          </cell>
          <cell r="F5051" t="str">
            <v>PLAN</v>
          </cell>
          <cell r="G5051" t="str">
            <v>06</v>
          </cell>
          <cell r="H5051" t="str">
            <v>POU</v>
          </cell>
          <cell r="I5051" t="str">
            <v>RAZEM</v>
          </cell>
        </row>
        <row r="5052">
          <cell r="A5052" t="str">
            <v>PJ grup i kont</v>
          </cell>
          <cell r="B5052" t="str">
            <v>X3PJ</v>
          </cell>
          <cell r="C5052" t="str">
            <v>S</v>
          </cell>
          <cell r="D5052">
            <v>1816866.383</v>
          </cell>
          <cell r="E5052" t="str">
            <v>SKL_PRZYPIS_WYK</v>
          </cell>
          <cell r="F5052" t="str">
            <v>PLAN</v>
          </cell>
          <cell r="G5052" t="str">
            <v>07</v>
          </cell>
          <cell r="H5052" t="str">
            <v>POU</v>
          </cell>
          <cell r="I5052" t="str">
            <v>RAZEM</v>
          </cell>
        </row>
        <row r="5053">
          <cell r="A5053" t="str">
            <v>PJ grup i kont</v>
          </cell>
          <cell r="B5053" t="str">
            <v>X3PJ</v>
          </cell>
          <cell r="C5053" t="str">
            <v>S</v>
          </cell>
          <cell r="D5053">
            <v>2079669.524</v>
          </cell>
          <cell r="E5053" t="str">
            <v>SKL_PRZYPIS_WYK</v>
          </cell>
          <cell r="F5053" t="str">
            <v>PLAN</v>
          </cell>
          <cell r="G5053" t="str">
            <v>08</v>
          </cell>
          <cell r="H5053" t="str">
            <v>POU</v>
          </cell>
          <cell r="I5053" t="str">
            <v>RAZEM</v>
          </cell>
        </row>
        <row r="5054">
          <cell r="A5054" t="str">
            <v>PJ grup i kont</v>
          </cell>
          <cell r="B5054" t="str">
            <v>X3PJ</v>
          </cell>
          <cell r="C5054" t="str">
            <v>S</v>
          </cell>
          <cell r="D5054">
            <v>2330438.85</v>
          </cell>
          <cell r="E5054" t="str">
            <v>SKL_PRZYPIS_WYK</v>
          </cell>
          <cell r="F5054" t="str">
            <v>PLAN</v>
          </cell>
          <cell r="G5054" t="str">
            <v>09</v>
          </cell>
          <cell r="H5054" t="str">
            <v>POU</v>
          </cell>
          <cell r="I5054" t="str">
            <v>RAZEM</v>
          </cell>
        </row>
        <row r="5055">
          <cell r="A5055" t="str">
            <v>PJ grup i kont</v>
          </cell>
          <cell r="B5055" t="str">
            <v>X3PJ</v>
          </cell>
          <cell r="C5055" t="str">
            <v>S</v>
          </cell>
          <cell r="D5055">
            <v>2587947.1829</v>
          </cell>
          <cell r="E5055" t="str">
            <v>SKL_PRZYPIS_WYK</v>
          </cell>
          <cell r="F5055" t="str">
            <v>PLAN</v>
          </cell>
          <cell r="G5055" t="str">
            <v>10</v>
          </cell>
          <cell r="H5055" t="str">
            <v>POU</v>
          </cell>
          <cell r="I5055" t="str">
            <v>RAZEM</v>
          </cell>
        </row>
        <row r="5056">
          <cell r="A5056" t="str">
            <v>PJ grup i kont</v>
          </cell>
          <cell r="B5056" t="str">
            <v>X3PJ</v>
          </cell>
          <cell r="C5056" t="str">
            <v>S</v>
          </cell>
          <cell r="D5056">
            <v>2835105.2426</v>
          </cell>
          <cell r="E5056" t="str">
            <v>SKL_PRZYPIS_WYK</v>
          </cell>
          <cell r="F5056" t="str">
            <v>PLAN</v>
          </cell>
          <cell r="G5056" t="str">
            <v>11</v>
          </cell>
          <cell r="H5056" t="str">
            <v>POU</v>
          </cell>
          <cell r="I5056" t="str">
            <v>RAZEM</v>
          </cell>
        </row>
        <row r="5057">
          <cell r="A5057" t="str">
            <v>PJ grup i kont</v>
          </cell>
          <cell r="B5057" t="str">
            <v>X3PJ</v>
          </cell>
          <cell r="C5057" t="str">
            <v>S</v>
          </cell>
          <cell r="D5057">
            <v>3082758.5477020405</v>
          </cell>
          <cell r="E5057" t="str">
            <v>SKL_PRZYPIS_WYK</v>
          </cell>
          <cell r="F5057" t="str">
            <v>PLAN</v>
          </cell>
          <cell r="G5057" t="str">
            <v>12</v>
          </cell>
          <cell r="H5057" t="str">
            <v>POU</v>
          </cell>
          <cell r="I5057" t="str">
            <v>RAZEM</v>
          </cell>
        </row>
        <row r="5058">
          <cell r="A5058" t="str">
            <v>PJ grup i kont</v>
          </cell>
          <cell r="B5058" t="str">
            <v>X3PJ</v>
          </cell>
          <cell r="C5058" t="str">
            <v>S</v>
          </cell>
          <cell r="D5058">
            <v>8279575.899999985</v>
          </cell>
          <cell r="E5058" t="str">
            <v>SKL_PRZYPIS_WYK</v>
          </cell>
          <cell r="F5058" t="str">
            <v>PROGNOZA</v>
          </cell>
          <cell r="G5058" t="str">
            <v>10</v>
          </cell>
          <cell r="H5058" t="str">
            <v>POU</v>
          </cell>
          <cell r="I5058" t="str">
            <v>RAZEM</v>
          </cell>
        </row>
        <row r="5059">
          <cell r="A5059" t="str">
            <v>PJ grup i kont</v>
          </cell>
          <cell r="B5059" t="str">
            <v>X3PJ</v>
          </cell>
          <cell r="C5059" t="str">
            <v>S</v>
          </cell>
          <cell r="D5059">
            <v>8474119.899999985</v>
          </cell>
          <cell r="E5059" t="str">
            <v>SKL_PRZYPIS_WYK</v>
          </cell>
          <cell r="F5059" t="str">
            <v>PROGNOZA</v>
          </cell>
          <cell r="G5059" t="str">
            <v>11</v>
          </cell>
          <cell r="H5059" t="str">
            <v>POU</v>
          </cell>
          <cell r="I5059" t="str">
            <v>RAZEM</v>
          </cell>
        </row>
        <row r="5060">
          <cell r="A5060" t="str">
            <v>PJ grup i kont</v>
          </cell>
          <cell r="B5060" t="str">
            <v>X3PJ</v>
          </cell>
          <cell r="C5060" t="str">
            <v>S</v>
          </cell>
          <cell r="D5060">
            <v>8668343.899999985</v>
          </cell>
          <cell r="E5060" t="str">
            <v>SKL_PRZYPIS_WYK</v>
          </cell>
          <cell r="F5060" t="str">
            <v>PROGNOZA</v>
          </cell>
          <cell r="G5060" t="str">
            <v>12</v>
          </cell>
          <cell r="H5060" t="str">
            <v>POU</v>
          </cell>
          <cell r="I5060" t="str">
            <v>RAZEM</v>
          </cell>
        </row>
        <row r="5061">
          <cell r="A5061" t="str">
            <v>PJ grup i kont</v>
          </cell>
          <cell r="B5061" t="str">
            <v>X3PJ</v>
          </cell>
          <cell r="C5061" t="str">
            <v>S</v>
          </cell>
          <cell r="D5061">
            <v>905012.96</v>
          </cell>
          <cell r="E5061" t="str">
            <v>SKL_PRZYPIS_WYK</v>
          </cell>
          <cell r="F5061" t="str">
            <v>WYK_POP</v>
          </cell>
          <cell r="G5061" t="str">
            <v>01</v>
          </cell>
          <cell r="H5061" t="str">
            <v>POU</v>
          </cell>
          <cell r="I5061" t="str">
            <v>RAZEM</v>
          </cell>
        </row>
        <row r="5062">
          <cell r="A5062" t="str">
            <v>PJ grup i kont</v>
          </cell>
          <cell r="B5062" t="str">
            <v>X3PJ</v>
          </cell>
          <cell r="C5062" t="str">
            <v>S</v>
          </cell>
          <cell r="D5062">
            <v>1740662.26</v>
          </cell>
          <cell r="E5062" t="str">
            <v>SKL_PRZYPIS_WYK</v>
          </cell>
          <cell r="F5062" t="str">
            <v>WYK_POP</v>
          </cell>
          <cell r="G5062" t="str">
            <v>02</v>
          </cell>
          <cell r="H5062" t="str">
            <v>POU</v>
          </cell>
          <cell r="I5062" t="str">
            <v>RAZEM</v>
          </cell>
        </row>
        <row r="5063">
          <cell r="A5063" t="str">
            <v>PJ grup i kont</v>
          </cell>
          <cell r="B5063" t="str">
            <v>X3PJ</v>
          </cell>
          <cell r="C5063" t="str">
            <v>S</v>
          </cell>
          <cell r="D5063">
            <v>2774476.4</v>
          </cell>
          <cell r="E5063" t="str">
            <v>SKL_PRZYPIS_WYK</v>
          </cell>
          <cell r="F5063" t="str">
            <v>WYK_POP</v>
          </cell>
          <cell r="G5063" t="str">
            <v>03</v>
          </cell>
          <cell r="H5063" t="str">
            <v>POU</v>
          </cell>
          <cell r="I5063" t="str">
            <v>RAZEM</v>
          </cell>
        </row>
        <row r="5064">
          <cell r="A5064" t="str">
            <v>PJ grup i kont</v>
          </cell>
          <cell r="B5064" t="str">
            <v>X3PJ</v>
          </cell>
          <cell r="C5064" t="str">
            <v>S</v>
          </cell>
          <cell r="D5064">
            <v>3636678.82</v>
          </cell>
          <cell r="E5064" t="str">
            <v>SKL_PRZYPIS_WYK</v>
          </cell>
          <cell r="F5064" t="str">
            <v>WYK_POP</v>
          </cell>
          <cell r="G5064" t="str">
            <v>04</v>
          </cell>
          <cell r="H5064" t="str">
            <v>POU</v>
          </cell>
          <cell r="I5064" t="str">
            <v>RAZEM</v>
          </cell>
        </row>
        <row r="5065">
          <cell r="A5065" t="str">
            <v>PJ grup i kont</v>
          </cell>
          <cell r="B5065" t="str">
            <v>X3PJ</v>
          </cell>
          <cell r="C5065" t="str">
            <v>S</v>
          </cell>
          <cell r="D5065">
            <v>4629951.84</v>
          </cell>
          <cell r="E5065" t="str">
            <v>SKL_PRZYPIS_WYK</v>
          </cell>
          <cell r="F5065" t="str">
            <v>WYK_POP</v>
          </cell>
          <cell r="G5065" t="str">
            <v>05</v>
          </cell>
          <cell r="H5065" t="str">
            <v>POU</v>
          </cell>
          <cell r="I5065" t="str">
            <v>RAZEM</v>
          </cell>
        </row>
        <row r="5066">
          <cell r="A5066" t="str">
            <v>PJ grup i kont</v>
          </cell>
          <cell r="B5066" t="str">
            <v>X3PJ</v>
          </cell>
          <cell r="C5066" t="str">
            <v>S</v>
          </cell>
          <cell r="D5066">
            <v>5456275.74</v>
          </cell>
          <cell r="E5066" t="str">
            <v>SKL_PRZYPIS_WYK</v>
          </cell>
          <cell r="F5066" t="str">
            <v>WYK_POP</v>
          </cell>
          <cell r="G5066" t="str">
            <v>06</v>
          </cell>
          <cell r="H5066" t="str">
            <v>POU</v>
          </cell>
          <cell r="I5066" t="str">
            <v>RAZEM</v>
          </cell>
        </row>
        <row r="5067">
          <cell r="A5067" t="str">
            <v>PJ grup i kont</v>
          </cell>
          <cell r="B5067" t="str">
            <v>X3PJ</v>
          </cell>
          <cell r="C5067" t="str">
            <v>S</v>
          </cell>
          <cell r="D5067">
            <v>6393441.799999999</v>
          </cell>
          <cell r="E5067" t="str">
            <v>SKL_PRZYPIS_WYK</v>
          </cell>
          <cell r="F5067" t="str">
            <v>WYK_POP</v>
          </cell>
          <cell r="G5067" t="str">
            <v>07</v>
          </cell>
          <cell r="H5067" t="str">
            <v>POU</v>
          </cell>
          <cell r="I5067" t="str">
            <v>RAZEM</v>
          </cell>
        </row>
        <row r="5068">
          <cell r="A5068" t="str">
            <v>PJ grup i kont</v>
          </cell>
          <cell r="B5068" t="str">
            <v>X3PJ</v>
          </cell>
          <cell r="C5068" t="str">
            <v>S</v>
          </cell>
          <cell r="D5068">
            <v>7301601.529999999</v>
          </cell>
          <cell r="E5068" t="str">
            <v>SKL_PRZYPIS_WYK</v>
          </cell>
          <cell r="F5068" t="str">
            <v>WYK_POP</v>
          </cell>
          <cell r="G5068" t="str">
            <v>08</v>
          </cell>
          <cell r="H5068" t="str">
            <v>POU</v>
          </cell>
          <cell r="I5068" t="str">
            <v>RAZEM</v>
          </cell>
        </row>
        <row r="5069">
          <cell r="A5069" t="str">
            <v>PJ grup i kont</v>
          </cell>
          <cell r="B5069" t="str">
            <v>X3PJ</v>
          </cell>
          <cell r="C5069" t="str">
            <v>S</v>
          </cell>
          <cell r="D5069">
            <v>8084711.899999999</v>
          </cell>
          <cell r="E5069" t="str">
            <v>SKL_PRZYPIS_WYK</v>
          </cell>
          <cell r="F5069" t="str">
            <v>WYK_POP</v>
          </cell>
          <cell r="G5069" t="str">
            <v>09</v>
          </cell>
          <cell r="H5069" t="str">
            <v>POU</v>
          </cell>
          <cell r="I5069" t="str">
            <v>RAZEM</v>
          </cell>
        </row>
        <row r="5070">
          <cell r="A5070" t="str">
            <v>PJ grup i kont</v>
          </cell>
          <cell r="B5070" t="str">
            <v>X3PJ</v>
          </cell>
          <cell r="C5070" t="str">
            <v>S</v>
          </cell>
          <cell r="D5070">
            <v>904087.96</v>
          </cell>
          <cell r="E5070" t="str">
            <v>SKL_ROCZNA_WYK</v>
          </cell>
          <cell r="F5070" t="str">
            <v>WYK_POP</v>
          </cell>
          <cell r="G5070" t="str">
            <v>01</v>
          </cell>
          <cell r="H5070" t="str">
            <v>POU</v>
          </cell>
          <cell r="I5070" t="str">
            <v>RAZEM</v>
          </cell>
        </row>
        <row r="5071">
          <cell r="A5071" t="str">
            <v>PJ grup i kont</v>
          </cell>
          <cell r="B5071" t="str">
            <v>X3PJ</v>
          </cell>
          <cell r="C5071" t="str">
            <v>S</v>
          </cell>
          <cell r="D5071">
            <v>1734862.26</v>
          </cell>
          <cell r="E5071" t="str">
            <v>SKL_ROCZNA_WYK</v>
          </cell>
          <cell r="F5071" t="str">
            <v>WYK_POP</v>
          </cell>
          <cell r="G5071" t="str">
            <v>02</v>
          </cell>
          <cell r="H5071" t="str">
            <v>POU</v>
          </cell>
          <cell r="I5071" t="str">
            <v>RAZEM</v>
          </cell>
        </row>
        <row r="5072">
          <cell r="A5072" t="str">
            <v>PJ grup i kont</v>
          </cell>
          <cell r="B5072" t="str">
            <v>X3PJ</v>
          </cell>
          <cell r="C5072" t="str">
            <v>S</v>
          </cell>
          <cell r="D5072">
            <v>2753410.08</v>
          </cell>
          <cell r="E5072" t="str">
            <v>SKL_ROCZNA_WYK</v>
          </cell>
          <cell r="F5072" t="str">
            <v>WYK_POP</v>
          </cell>
          <cell r="G5072" t="str">
            <v>03</v>
          </cell>
          <cell r="H5072" t="str">
            <v>POU</v>
          </cell>
          <cell r="I5072" t="str">
            <v>RAZEM</v>
          </cell>
        </row>
        <row r="5073">
          <cell r="A5073" t="str">
            <v>PJ grup i kont</v>
          </cell>
          <cell r="B5073" t="str">
            <v>X3PJ</v>
          </cell>
          <cell r="C5073" t="str">
            <v>S</v>
          </cell>
          <cell r="D5073">
            <v>3601242.5</v>
          </cell>
          <cell r="E5073" t="str">
            <v>SKL_ROCZNA_WYK</v>
          </cell>
          <cell r="F5073" t="str">
            <v>WYK_POP</v>
          </cell>
          <cell r="G5073" t="str">
            <v>04</v>
          </cell>
          <cell r="H5073" t="str">
            <v>POU</v>
          </cell>
          <cell r="I5073" t="str">
            <v>RAZEM</v>
          </cell>
        </row>
        <row r="5074">
          <cell r="A5074" t="str">
            <v>PJ grup i kont</v>
          </cell>
          <cell r="B5074" t="str">
            <v>X3PJ</v>
          </cell>
          <cell r="C5074" t="str">
            <v>S</v>
          </cell>
          <cell r="D5074">
            <v>4576177.52</v>
          </cell>
          <cell r="E5074" t="str">
            <v>SKL_ROCZNA_WYK</v>
          </cell>
          <cell r="F5074" t="str">
            <v>WYK_POP</v>
          </cell>
          <cell r="G5074" t="str">
            <v>05</v>
          </cell>
          <cell r="H5074" t="str">
            <v>POU</v>
          </cell>
          <cell r="I5074" t="str">
            <v>RAZEM</v>
          </cell>
        </row>
        <row r="5075">
          <cell r="A5075" t="str">
            <v>PJ grup i kont</v>
          </cell>
          <cell r="B5075" t="str">
            <v>X3PJ</v>
          </cell>
          <cell r="C5075" t="str">
            <v>S</v>
          </cell>
          <cell r="D5075">
            <v>5378496.419999999</v>
          </cell>
          <cell r="E5075" t="str">
            <v>SKL_ROCZNA_WYK</v>
          </cell>
          <cell r="F5075" t="str">
            <v>WYK_POP</v>
          </cell>
          <cell r="G5075" t="str">
            <v>06</v>
          </cell>
          <cell r="H5075" t="str">
            <v>POU</v>
          </cell>
          <cell r="I5075" t="str">
            <v>RAZEM</v>
          </cell>
        </row>
        <row r="5076">
          <cell r="A5076" t="str">
            <v>PJ grup i kont</v>
          </cell>
          <cell r="B5076" t="str">
            <v>X3PJ</v>
          </cell>
          <cell r="C5076" t="str">
            <v>S</v>
          </cell>
          <cell r="D5076">
            <v>6291382.4799999995</v>
          </cell>
          <cell r="E5076" t="str">
            <v>SKL_ROCZNA_WYK</v>
          </cell>
          <cell r="F5076" t="str">
            <v>WYK_POP</v>
          </cell>
          <cell r="G5076" t="str">
            <v>07</v>
          </cell>
          <cell r="H5076" t="str">
            <v>POU</v>
          </cell>
          <cell r="I5076" t="str">
            <v>RAZEM</v>
          </cell>
        </row>
        <row r="5077">
          <cell r="A5077" t="str">
            <v>PJ grup i kont</v>
          </cell>
          <cell r="B5077" t="str">
            <v>X3PJ</v>
          </cell>
          <cell r="C5077" t="str">
            <v>S</v>
          </cell>
          <cell r="D5077">
            <v>7163579.709999999</v>
          </cell>
          <cell r="E5077" t="str">
            <v>SKL_ROCZNA_WYK</v>
          </cell>
          <cell r="F5077" t="str">
            <v>WYK_POP</v>
          </cell>
          <cell r="G5077" t="str">
            <v>08</v>
          </cell>
          <cell r="H5077" t="str">
            <v>POU</v>
          </cell>
          <cell r="I5077" t="str">
            <v>RAZEM</v>
          </cell>
        </row>
        <row r="5078">
          <cell r="A5078" t="str">
            <v>PJ grup i kont</v>
          </cell>
          <cell r="B5078" t="str">
            <v>X3PJ</v>
          </cell>
          <cell r="C5078" t="str">
            <v>S</v>
          </cell>
          <cell r="D5078">
            <v>7910548.9799999995</v>
          </cell>
          <cell r="E5078" t="str">
            <v>SKL_ROCZNA_WYK</v>
          </cell>
          <cell r="F5078" t="str">
            <v>WYK_POP</v>
          </cell>
          <cell r="G5078" t="str">
            <v>09</v>
          </cell>
          <cell r="H5078" t="str">
            <v>POU</v>
          </cell>
          <cell r="I5078" t="str">
            <v>RAZEM</v>
          </cell>
        </row>
        <row r="5079">
          <cell r="A5079" t="str">
            <v>PJ indyw</v>
          </cell>
          <cell r="B5079" t="str">
            <v>X116</v>
          </cell>
          <cell r="C5079" t="str">
            <v>N</v>
          </cell>
          <cell r="D5079">
            <v>55</v>
          </cell>
          <cell r="E5079" t="str">
            <v>L_UBEZP</v>
          </cell>
          <cell r="F5079" t="str">
            <v>PLAN</v>
          </cell>
          <cell r="G5079" t="str">
            <v>01</v>
          </cell>
          <cell r="H5079" t="str">
            <v>POU</v>
          </cell>
          <cell r="I5079" t="str">
            <v>P</v>
          </cell>
        </row>
        <row r="5080">
          <cell r="A5080" t="str">
            <v>PJ indyw</v>
          </cell>
          <cell r="B5080" t="str">
            <v>X116</v>
          </cell>
          <cell r="C5080" t="str">
            <v>N</v>
          </cell>
          <cell r="D5080">
            <v>15</v>
          </cell>
          <cell r="E5080" t="str">
            <v>L_UBEZP</v>
          </cell>
          <cell r="F5080" t="str">
            <v>PLAN</v>
          </cell>
          <cell r="G5080" t="str">
            <v>01</v>
          </cell>
          <cell r="H5080" t="str">
            <v>PSA</v>
          </cell>
          <cell r="I5080" t="str">
            <v>P</v>
          </cell>
        </row>
        <row r="5081">
          <cell r="A5081" t="str">
            <v>PJ indyw</v>
          </cell>
          <cell r="B5081" t="str">
            <v>X116</v>
          </cell>
          <cell r="C5081" t="str">
            <v>P</v>
          </cell>
          <cell r="D5081">
            <v>47164.19001022889</v>
          </cell>
          <cell r="E5081" t="str">
            <v>L_UBEZP</v>
          </cell>
          <cell r="F5081" t="str">
            <v>PLAN</v>
          </cell>
          <cell r="G5081" t="str">
            <v>01</v>
          </cell>
          <cell r="H5081" t="str">
            <v>PSA</v>
          </cell>
          <cell r="I5081" t="str">
            <v>P</v>
          </cell>
        </row>
        <row r="5082">
          <cell r="A5082" t="str">
            <v>PJ indyw</v>
          </cell>
          <cell r="B5082" t="str">
            <v>X116</v>
          </cell>
          <cell r="C5082" t="str">
            <v>N</v>
          </cell>
          <cell r="D5082">
            <v>122</v>
          </cell>
          <cell r="E5082" t="str">
            <v>L_UBEZP</v>
          </cell>
          <cell r="F5082" t="str">
            <v>PLAN</v>
          </cell>
          <cell r="G5082" t="str">
            <v>02</v>
          </cell>
          <cell r="H5082" t="str">
            <v>POU</v>
          </cell>
          <cell r="I5082" t="str">
            <v>P</v>
          </cell>
        </row>
        <row r="5083">
          <cell r="A5083" t="str">
            <v>PJ indyw</v>
          </cell>
          <cell r="B5083" t="str">
            <v>X116</v>
          </cell>
          <cell r="C5083" t="str">
            <v>N</v>
          </cell>
          <cell r="D5083">
            <v>28</v>
          </cell>
          <cell r="E5083" t="str">
            <v>L_UBEZP</v>
          </cell>
          <cell r="F5083" t="str">
            <v>PLAN</v>
          </cell>
          <cell r="G5083" t="str">
            <v>02</v>
          </cell>
          <cell r="H5083" t="str">
            <v>PSA</v>
          </cell>
          <cell r="I5083" t="str">
            <v>P</v>
          </cell>
        </row>
        <row r="5084">
          <cell r="A5084" t="str">
            <v>PJ indyw</v>
          </cell>
          <cell r="B5084" t="str">
            <v>X116</v>
          </cell>
          <cell r="C5084" t="str">
            <v>P</v>
          </cell>
          <cell r="D5084">
            <v>46812.39592128886</v>
          </cell>
          <cell r="E5084" t="str">
            <v>L_UBEZP</v>
          </cell>
          <cell r="F5084" t="str">
            <v>PLAN</v>
          </cell>
          <cell r="G5084" t="str">
            <v>02</v>
          </cell>
          <cell r="H5084" t="str">
            <v>PSA</v>
          </cell>
          <cell r="I5084" t="str">
            <v>P</v>
          </cell>
        </row>
        <row r="5085">
          <cell r="A5085" t="str">
            <v>PJ indyw</v>
          </cell>
          <cell r="B5085" t="str">
            <v>X116</v>
          </cell>
          <cell r="C5085" t="str">
            <v>N</v>
          </cell>
          <cell r="D5085">
            <v>185.8</v>
          </cell>
          <cell r="E5085" t="str">
            <v>L_UBEZP</v>
          </cell>
          <cell r="F5085" t="str">
            <v>PLAN</v>
          </cell>
          <cell r="G5085" t="str">
            <v>03</v>
          </cell>
          <cell r="H5085" t="str">
            <v>POU</v>
          </cell>
          <cell r="I5085" t="str">
            <v>P</v>
          </cell>
        </row>
        <row r="5086">
          <cell r="A5086" t="str">
            <v>PJ indyw</v>
          </cell>
          <cell r="B5086" t="str">
            <v>X116</v>
          </cell>
          <cell r="C5086" t="str">
            <v>N</v>
          </cell>
          <cell r="D5086">
            <v>45.99999999999818</v>
          </cell>
          <cell r="E5086" t="str">
            <v>L_UBEZP</v>
          </cell>
          <cell r="F5086" t="str">
            <v>PLAN</v>
          </cell>
          <cell r="G5086" t="str">
            <v>03</v>
          </cell>
          <cell r="H5086" t="str">
            <v>PSA</v>
          </cell>
          <cell r="I5086" t="str">
            <v>P</v>
          </cell>
        </row>
        <row r="5087">
          <cell r="A5087" t="str">
            <v>PJ indyw</v>
          </cell>
          <cell r="B5087" t="str">
            <v>X116</v>
          </cell>
          <cell r="C5087" t="str">
            <v>P</v>
          </cell>
          <cell r="D5087">
            <v>46511.64188612686</v>
          </cell>
          <cell r="E5087" t="str">
            <v>L_UBEZP</v>
          </cell>
          <cell r="F5087" t="str">
            <v>PLAN</v>
          </cell>
          <cell r="G5087" t="str">
            <v>03</v>
          </cell>
          <cell r="H5087" t="str">
            <v>PSA</v>
          </cell>
          <cell r="I5087" t="str">
            <v>P</v>
          </cell>
        </row>
        <row r="5088">
          <cell r="A5088" t="str">
            <v>PJ indyw</v>
          </cell>
          <cell r="B5088" t="str">
            <v>X116</v>
          </cell>
          <cell r="C5088" t="str">
            <v>N</v>
          </cell>
          <cell r="D5088">
            <v>247</v>
          </cell>
          <cell r="E5088" t="str">
            <v>L_UBEZP</v>
          </cell>
          <cell r="F5088" t="str">
            <v>PLAN</v>
          </cell>
          <cell r="G5088" t="str">
            <v>04</v>
          </cell>
          <cell r="H5088" t="str">
            <v>POU</v>
          </cell>
          <cell r="I5088" t="str">
            <v>P</v>
          </cell>
        </row>
        <row r="5089">
          <cell r="A5089" t="str">
            <v>PJ indyw</v>
          </cell>
          <cell r="B5089" t="str">
            <v>X116</v>
          </cell>
          <cell r="C5089" t="str">
            <v>N</v>
          </cell>
          <cell r="D5089">
            <v>62.63999999999818</v>
          </cell>
          <cell r="E5089" t="str">
            <v>L_UBEZP</v>
          </cell>
          <cell r="F5089" t="str">
            <v>PLAN</v>
          </cell>
          <cell r="G5089" t="str">
            <v>04</v>
          </cell>
          <cell r="H5089" t="str">
            <v>PSA</v>
          </cell>
          <cell r="I5089" t="str">
            <v>P</v>
          </cell>
        </row>
        <row r="5090">
          <cell r="A5090" t="str">
            <v>PJ indyw</v>
          </cell>
          <cell r="B5090" t="str">
            <v>X116</v>
          </cell>
          <cell r="C5090" t="str">
            <v>P</v>
          </cell>
          <cell r="D5090">
            <v>46173.927704474</v>
          </cell>
          <cell r="E5090" t="str">
            <v>L_UBEZP</v>
          </cell>
          <cell r="F5090" t="str">
            <v>PLAN</v>
          </cell>
          <cell r="G5090" t="str">
            <v>04</v>
          </cell>
          <cell r="H5090" t="str">
            <v>PSA</v>
          </cell>
          <cell r="I5090" t="str">
            <v>P</v>
          </cell>
        </row>
        <row r="5091">
          <cell r="A5091" t="str">
            <v>PJ indyw</v>
          </cell>
          <cell r="B5091" t="str">
            <v>X116</v>
          </cell>
          <cell r="C5091" t="str">
            <v>N</v>
          </cell>
          <cell r="D5091">
            <v>313</v>
          </cell>
          <cell r="E5091" t="str">
            <v>L_UBEZP</v>
          </cell>
          <cell r="F5091" t="str">
            <v>PLAN</v>
          </cell>
          <cell r="G5091" t="str">
            <v>05</v>
          </cell>
          <cell r="H5091" t="str">
            <v>POU</v>
          </cell>
          <cell r="I5091" t="str">
            <v>P</v>
          </cell>
        </row>
        <row r="5092">
          <cell r="A5092" t="str">
            <v>PJ indyw</v>
          </cell>
          <cell r="B5092" t="str">
            <v>X116</v>
          </cell>
          <cell r="C5092" t="str">
            <v>N</v>
          </cell>
          <cell r="D5092">
            <v>79.63999999999818</v>
          </cell>
          <cell r="E5092" t="str">
            <v>L_UBEZP</v>
          </cell>
          <cell r="F5092" t="str">
            <v>PLAN</v>
          </cell>
          <cell r="G5092" t="str">
            <v>05</v>
          </cell>
          <cell r="H5092" t="str">
            <v>PSA</v>
          </cell>
          <cell r="I5092" t="str">
            <v>P</v>
          </cell>
        </row>
        <row r="5093">
          <cell r="A5093" t="str">
            <v>PJ indyw</v>
          </cell>
          <cell r="B5093" t="str">
            <v>X116</v>
          </cell>
          <cell r="C5093" t="str">
            <v>P</v>
          </cell>
          <cell r="D5093">
            <v>45888.25317706275</v>
          </cell>
          <cell r="E5093" t="str">
            <v>L_UBEZP</v>
          </cell>
          <cell r="F5093" t="str">
            <v>PLAN</v>
          </cell>
          <cell r="G5093" t="str">
            <v>05</v>
          </cell>
          <cell r="H5093" t="str">
            <v>PSA</v>
          </cell>
          <cell r="I5093" t="str">
            <v>P</v>
          </cell>
        </row>
        <row r="5094">
          <cell r="A5094" t="str">
            <v>PJ indyw</v>
          </cell>
          <cell r="B5094" t="str">
            <v>X116</v>
          </cell>
          <cell r="C5094" t="str">
            <v>N</v>
          </cell>
          <cell r="D5094">
            <v>373</v>
          </cell>
          <cell r="E5094" t="str">
            <v>L_UBEZP</v>
          </cell>
          <cell r="F5094" t="str">
            <v>PLAN</v>
          </cell>
          <cell r="G5094" t="str">
            <v>06</v>
          </cell>
          <cell r="H5094" t="str">
            <v>POU</v>
          </cell>
          <cell r="I5094" t="str">
            <v>P</v>
          </cell>
        </row>
        <row r="5095">
          <cell r="A5095" t="str">
            <v>PJ indyw</v>
          </cell>
          <cell r="B5095" t="str">
            <v>X116</v>
          </cell>
          <cell r="C5095" t="str">
            <v>N</v>
          </cell>
          <cell r="D5095">
            <v>98.64000000000546</v>
          </cell>
          <cell r="E5095" t="str">
            <v>L_UBEZP</v>
          </cell>
          <cell r="F5095" t="str">
            <v>PLAN</v>
          </cell>
          <cell r="G5095" t="str">
            <v>06</v>
          </cell>
          <cell r="H5095" t="str">
            <v>PSA</v>
          </cell>
          <cell r="I5095" t="str">
            <v>P</v>
          </cell>
        </row>
        <row r="5096">
          <cell r="A5096" t="str">
            <v>PJ indyw</v>
          </cell>
          <cell r="B5096" t="str">
            <v>X116</v>
          </cell>
          <cell r="C5096" t="str">
            <v>P</v>
          </cell>
          <cell r="D5096">
            <v>45612.61810562188</v>
          </cell>
          <cell r="E5096" t="str">
            <v>L_UBEZP</v>
          </cell>
          <cell r="F5096" t="str">
            <v>PLAN</v>
          </cell>
          <cell r="G5096" t="str">
            <v>06</v>
          </cell>
          <cell r="H5096" t="str">
            <v>PSA</v>
          </cell>
          <cell r="I5096" t="str">
            <v>P</v>
          </cell>
        </row>
        <row r="5097">
          <cell r="A5097" t="str">
            <v>PJ indyw</v>
          </cell>
          <cell r="B5097" t="str">
            <v>X116</v>
          </cell>
          <cell r="C5097" t="str">
            <v>N</v>
          </cell>
          <cell r="D5097">
            <v>426</v>
          </cell>
          <cell r="E5097" t="str">
            <v>L_UBEZP</v>
          </cell>
          <cell r="F5097" t="str">
            <v>PLAN</v>
          </cell>
          <cell r="G5097" t="str">
            <v>07</v>
          </cell>
          <cell r="H5097" t="str">
            <v>POU</v>
          </cell>
          <cell r="I5097" t="str">
            <v>P</v>
          </cell>
        </row>
        <row r="5098">
          <cell r="A5098" t="str">
            <v>PJ indyw</v>
          </cell>
          <cell r="B5098" t="str">
            <v>X116</v>
          </cell>
          <cell r="C5098" t="str">
            <v>N</v>
          </cell>
          <cell r="D5098">
            <v>115.63999999999818</v>
          </cell>
          <cell r="E5098" t="str">
            <v>L_UBEZP</v>
          </cell>
          <cell r="F5098" t="str">
            <v>PLAN</v>
          </cell>
          <cell r="G5098" t="str">
            <v>07</v>
          </cell>
          <cell r="H5098" t="str">
            <v>PSA</v>
          </cell>
          <cell r="I5098" t="str">
            <v>P</v>
          </cell>
        </row>
        <row r="5099">
          <cell r="A5099" t="str">
            <v>PJ indyw</v>
          </cell>
          <cell r="B5099" t="str">
            <v>X116</v>
          </cell>
          <cell r="C5099" t="str">
            <v>P</v>
          </cell>
          <cell r="D5099">
            <v>45261.02229287154</v>
          </cell>
          <cell r="E5099" t="str">
            <v>L_UBEZP</v>
          </cell>
          <cell r="F5099" t="str">
            <v>PLAN</v>
          </cell>
          <cell r="G5099" t="str">
            <v>07</v>
          </cell>
          <cell r="H5099" t="str">
            <v>PSA</v>
          </cell>
          <cell r="I5099" t="str">
            <v>P</v>
          </cell>
        </row>
        <row r="5100">
          <cell r="A5100" t="str">
            <v>PJ indyw</v>
          </cell>
          <cell r="B5100" t="str">
            <v>X116</v>
          </cell>
          <cell r="C5100" t="str">
            <v>N</v>
          </cell>
          <cell r="D5100">
            <v>480</v>
          </cell>
          <cell r="E5100" t="str">
            <v>L_UBEZP</v>
          </cell>
          <cell r="F5100" t="str">
            <v>PLAN</v>
          </cell>
          <cell r="G5100" t="str">
            <v>08</v>
          </cell>
          <cell r="H5100" t="str">
            <v>POU</v>
          </cell>
          <cell r="I5100" t="str">
            <v>P</v>
          </cell>
        </row>
        <row r="5101">
          <cell r="A5101" t="str">
            <v>PJ indyw</v>
          </cell>
          <cell r="B5101" t="str">
            <v>X116</v>
          </cell>
          <cell r="C5101" t="str">
            <v>N</v>
          </cell>
          <cell r="D5101">
            <v>137.55999999999818</v>
          </cell>
          <cell r="E5101" t="str">
            <v>L_UBEZP</v>
          </cell>
          <cell r="F5101" t="str">
            <v>PLAN</v>
          </cell>
          <cell r="G5101" t="str">
            <v>08</v>
          </cell>
          <cell r="H5101" t="str">
            <v>PSA</v>
          </cell>
          <cell r="I5101" t="str">
            <v>P</v>
          </cell>
        </row>
        <row r="5102">
          <cell r="A5102" t="str">
            <v>PJ indyw</v>
          </cell>
          <cell r="B5102" t="str">
            <v>X116</v>
          </cell>
          <cell r="C5102" t="str">
            <v>P</v>
          </cell>
          <cell r="D5102">
            <v>44960.4655425183</v>
          </cell>
          <cell r="E5102" t="str">
            <v>L_UBEZP</v>
          </cell>
          <cell r="F5102" t="str">
            <v>PLAN</v>
          </cell>
          <cell r="G5102" t="str">
            <v>08</v>
          </cell>
          <cell r="H5102" t="str">
            <v>PSA</v>
          </cell>
          <cell r="I5102" t="str">
            <v>P</v>
          </cell>
        </row>
        <row r="5103">
          <cell r="A5103" t="str">
            <v>PJ indyw</v>
          </cell>
          <cell r="B5103" t="str">
            <v>X116</v>
          </cell>
          <cell r="C5103" t="str">
            <v>N</v>
          </cell>
          <cell r="D5103">
            <v>543</v>
          </cell>
          <cell r="E5103" t="str">
            <v>L_UBEZP</v>
          </cell>
          <cell r="F5103" t="str">
            <v>PLAN</v>
          </cell>
          <cell r="G5103" t="str">
            <v>09</v>
          </cell>
          <cell r="H5103" t="str">
            <v>POU</v>
          </cell>
          <cell r="I5103" t="str">
            <v>P</v>
          </cell>
        </row>
        <row r="5104">
          <cell r="A5104" t="str">
            <v>PJ indyw</v>
          </cell>
          <cell r="B5104" t="str">
            <v>X116</v>
          </cell>
          <cell r="C5104" t="str">
            <v>N</v>
          </cell>
          <cell r="D5104">
            <v>159.55999999999364</v>
          </cell>
          <cell r="E5104" t="str">
            <v>L_UBEZP</v>
          </cell>
          <cell r="F5104" t="str">
            <v>PLAN</v>
          </cell>
          <cell r="G5104" t="str">
            <v>09</v>
          </cell>
          <cell r="H5104" t="str">
            <v>PSA</v>
          </cell>
          <cell r="I5104" t="str">
            <v>P</v>
          </cell>
        </row>
        <row r="5105">
          <cell r="A5105" t="str">
            <v>PJ indyw</v>
          </cell>
          <cell r="B5105" t="str">
            <v>X116</v>
          </cell>
          <cell r="C5105" t="str">
            <v>P</v>
          </cell>
          <cell r="D5105">
            <v>44679.94765925015</v>
          </cell>
          <cell r="E5105" t="str">
            <v>L_UBEZP</v>
          </cell>
          <cell r="F5105" t="str">
            <v>PLAN</v>
          </cell>
          <cell r="G5105" t="str">
            <v>09</v>
          </cell>
          <cell r="H5105" t="str">
            <v>PSA</v>
          </cell>
          <cell r="I5105" t="str">
            <v>P</v>
          </cell>
        </row>
        <row r="5106">
          <cell r="A5106" t="str">
            <v>PJ indyw</v>
          </cell>
          <cell r="B5106" t="str">
            <v>X116</v>
          </cell>
          <cell r="C5106" t="str">
            <v>N</v>
          </cell>
          <cell r="D5106">
            <v>603</v>
          </cell>
          <cell r="E5106" t="str">
            <v>L_UBEZP</v>
          </cell>
          <cell r="F5106" t="str">
            <v>PLAN</v>
          </cell>
          <cell r="G5106" t="str">
            <v>10</v>
          </cell>
          <cell r="H5106" t="str">
            <v>POU</v>
          </cell>
          <cell r="I5106" t="str">
            <v>P</v>
          </cell>
        </row>
        <row r="5107">
          <cell r="A5107" t="str">
            <v>PJ indyw</v>
          </cell>
          <cell r="B5107" t="str">
            <v>X116</v>
          </cell>
          <cell r="C5107" t="str">
            <v>N</v>
          </cell>
          <cell r="D5107">
            <v>177.55999999999727</v>
          </cell>
          <cell r="E5107" t="str">
            <v>L_UBEZP</v>
          </cell>
          <cell r="F5107" t="str">
            <v>PLAN</v>
          </cell>
          <cell r="G5107" t="str">
            <v>10</v>
          </cell>
          <cell r="H5107" t="str">
            <v>PSA</v>
          </cell>
          <cell r="I5107" t="str">
            <v>P</v>
          </cell>
        </row>
        <row r="5108">
          <cell r="A5108" t="str">
            <v>PJ indyw</v>
          </cell>
          <cell r="B5108" t="str">
            <v>X116</v>
          </cell>
          <cell r="C5108" t="str">
            <v>P</v>
          </cell>
          <cell r="D5108">
            <v>44357.46844873167</v>
          </cell>
          <cell r="E5108" t="str">
            <v>L_UBEZP</v>
          </cell>
          <cell r="F5108" t="str">
            <v>PLAN</v>
          </cell>
          <cell r="G5108" t="str">
            <v>10</v>
          </cell>
          <cell r="H5108" t="str">
            <v>PSA</v>
          </cell>
          <cell r="I5108" t="str">
            <v>P</v>
          </cell>
        </row>
        <row r="5109">
          <cell r="A5109" t="str">
            <v>PJ indyw</v>
          </cell>
          <cell r="B5109" t="str">
            <v>X116</v>
          </cell>
          <cell r="C5109" t="str">
            <v>N</v>
          </cell>
          <cell r="D5109">
            <v>659</v>
          </cell>
          <cell r="E5109" t="str">
            <v>L_UBEZP</v>
          </cell>
          <cell r="F5109" t="str">
            <v>PLAN</v>
          </cell>
          <cell r="G5109" t="str">
            <v>11</v>
          </cell>
          <cell r="H5109" t="str">
            <v>POU</v>
          </cell>
          <cell r="I5109" t="str">
            <v>P</v>
          </cell>
        </row>
        <row r="5110">
          <cell r="A5110" t="str">
            <v>PJ indyw</v>
          </cell>
          <cell r="B5110" t="str">
            <v>X116</v>
          </cell>
          <cell r="C5110" t="str">
            <v>N</v>
          </cell>
          <cell r="D5110">
            <v>199.55999999999727</v>
          </cell>
          <cell r="E5110" t="str">
            <v>L_UBEZP</v>
          </cell>
          <cell r="F5110" t="str">
            <v>PLAN</v>
          </cell>
          <cell r="G5110" t="str">
            <v>11</v>
          </cell>
          <cell r="H5110" t="str">
            <v>PSA</v>
          </cell>
          <cell r="I5110" t="str">
            <v>P</v>
          </cell>
        </row>
        <row r="5111">
          <cell r="A5111" t="str">
            <v>PJ indyw</v>
          </cell>
          <cell r="B5111" t="str">
            <v>X116</v>
          </cell>
          <cell r="C5111" t="str">
            <v>P</v>
          </cell>
          <cell r="D5111">
            <v>44076.02771759913</v>
          </cell>
          <cell r="E5111" t="str">
            <v>L_UBEZP</v>
          </cell>
          <cell r="F5111" t="str">
            <v>PLAN</v>
          </cell>
          <cell r="G5111" t="str">
            <v>11</v>
          </cell>
          <cell r="H5111" t="str">
            <v>PSA</v>
          </cell>
          <cell r="I5111" t="str">
            <v>P</v>
          </cell>
        </row>
        <row r="5112">
          <cell r="A5112" t="str">
            <v>PJ indyw</v>
          </cell>
          <cell r="B5112" t="str">
            <v>X116</v>
          </cell>
          <cell r="C5112" t="str">
            <v>N</v>
          </cell>
          <cell r="D5112">
            <v>720</v>
          </cell>
          <cell r="E5112" t="str">
            <v>L_UBEZP</v>
          </cell>
          <cell r="F5112" t="str">
            <v>PLAN</v>
          </cell>
          <cell r="G5112" t="str">
            <v>12</v>
          </cell>
          <cell r="H5112" t="str">
            <v>POU</v>
          </cell>
          <cell r="I5112" t="str">
            <v>P</v>
          </cell>
        </row>
        <row r="5113">
          <cell r="A5113" t="str">
            <v>PJ indyw</v>
          </cell>
          <cell r="B5113" t="str">
            <v>X116</v>
          </cell>
          <cell r="C5113" t="str">
            <v>N</v>
          </cell>
          <cell r="D5113">
            <v>219.55999999999727</v>
          </cell>
          <cell r="E5113" t="str">
            <v>L_UBEZP</v>
          </cell>
          <cell r="F5113" t="str">
            <v>PLAN</v>
          </cell>
          <cell r="G5113" t="str">
            <v>12</v>
          </cell>
          <cell r="H5113" t="str">
            <v>PSA</v>
          </cell>
          <cell r="I5113" t="str">
            <v>P</v>
          </cell>
        </row>
        <row r="5114">
          <cell r="A5114" t="str">
            <v>PJ indyw</v>
          </cell>
          <cell r="B5114" t="str">
            <v>X116</v>
          </cell>
          <cell r="C5114" t="str">
            <v>P</v>
          </cell>
          <cell r="D5114">
            <v>43797.62527345558</v>
          </cell>
          <cell r="E5114" t="str">
            <v>L_UBEZP</v>
          </cell>
          <cell r="F5114" t="str">
            <v>PLAN</v>
          </cell>
          <cell r="G5114" t="str">
            <v>12</v>
          </cell>
          <cell r="H5114" t="str">
            <v>PSA</v>
          </cell>
          <cell r="I5114" t="str">
            <v>P</v>
          </cell>
        </row>
        <row r="5115">
          <cell r="A5115" t="str">
            <v>PJ indyw</v>
          </cell>
          <cell r="B5115" t="str">
            <v>X116</v>
          </cell>
          <cell r="C5115" t="str">
            <v>N</v>
          </cell>
          <cell r="D5115">
            <v>553</v>
          </cell>
          <cell r="E5115" t="str">
            <v>L_UBEZP</v>
          </cell>
          <cell r="F5115" t="str">
            <v>PROGNOZA</v>
          </cell>
          <cell r="G5115" t="str">
            <v>10</v>
          </cell>
          <cell r="H5115" t="str">
            <v>POU</v>
          </cell>
          <cell r="I5115" t="str">
            <v>P</v>
          </cell>
        </row>
        <row r="5116">
          <cell r="A5116" t="str">
            <v>PJ indyw</v>
          </cell>
          <cell r="B5116" t="str">
            <v>X116</v>
          </cell>
          <cell r="C5116" t="str">
            <v>N</v>
          </cell>
          <cell r="D5116">
            <v>213</v>
          </cell>
          <cell r="E5116" t="str">
            <v>L_UBEZP</v>
          </cell>
          <cell r="F5116" t="str">
            <v>PROGNOZA</v>
          </cell>
          <cell r="G5116" t="str">
            <v>10</v>
          </cell>
          <cell r="H5116" t="str">
            <v>PSA</v>
          </cell>
          <cell r="I5116" t="str">
            <v>P</v>
          </cell>
        </row>
        <row r="5117">
          <cell r="A5117" t="str">
            <v>PJ indyw</v>
          </cell>
          <cell r="B5117" t="str">
            <v>X116</v>
          </cell>
          <cell r="C5117" t="str">
            <v>P</v>
          </cell>
          <cell r="D5117">
            <v>47187.90666666667</v>
          </cell>
          <cell r="E5117" t="str">
            <v>L_UBEZP</v>
          </cell>
          <cell r="F5117" t="str">
            <v>PROGNOZA</v>
          </cell>
          <cell r="G5117" t="str">
            <v>10</v>
          </cell>
          <cell r="H5117" t="str">
            <v>PSA</v>
          </cell>
          <cell r="I5117" t="str">
            <v>P</v>
          </cell>
        </row>
        <row r="5118">
          <cell r="A5118" t="str">
            <v>PJ indyw</v>
          </cell>
          <cell r="B5118" t="str">
            <v>X116</v>
          </cell>
          <cell r="C5118" t="str">
            <v>N</v>
          </cell>
          <cell r="D5118">
            <v>615</v>
          </cell>
          <cell r="E5118" t="str">
            <v>L_UBEZP</v>
          </cell>
          <cell r="F5118" t="str">
            <v>PROGNOZA</v>
          </cell>
          <cell r="G5118" t="str">
            <v>11</v>
          </cell>
          <cell r="H5118" t="str">
            <v>POU</v>
          </cell>
          <cell r="I5118" t="str">
            <v>P</v>
          </cell>
        </row>
        <row r="5119">
          <cell r="A5119" t="str">
            <v>PJ indyw</v>
          </cell>
          <cell r="B5119" t="str">
            <v>X116</v>
          </cell>
          <cell r="C5119" t="str">
            <v>N</v>
          </cell>
          <cell r="D5119">
            <v>229</v>
          </cell>
          <cell r="E5119" t="str">
            <v>L_UBEZP</v>
          </cell>
          <cell r="F5119" t="str">
            <v>PROGNOZA</v>
          </cell>
          <cell r="G5119" t="str">
            <v>11</v>
          </cell>
          <cell r="H5119" t="str">
            <v>PSA</v>
          </cell>
          <cell r="I5119" t="str">
            <v>P</v>
          </cell>
        </row>
        <row r="5120">
          <cell r="A5120" t="str">
            <v>PJ indyw</v>
          </cell>
          <cell r="B5120" t="str">
            <v>X116</v>
          </cell>
          <cell r="C5120" t="str">
            <v>P</v>
          </cell>
          <cell r="D5120">
            <v>46935.16026666667</v>
          </cell>
          <cell r="E5120" t="str">
            <v>L_UBEZP</v>
          </cell>
          <cell r="F5120" t="str">
            <v>PROGNOZA</v>
          </cell>
          <cell r="G5120" t="str">
            <v>11</v>
          </cell>
          <cell r="H5120" t="str">
            <v>PSA</v>
          </cell>
          <cell r="I5120" t="str">
            <v>P</v>
          </cell>
        </row>
        <row r="5121">
          <cell r="A5121" t="str">
            <v>PJ indyw</v>
          </cell>
          <cell r="B5121" t="str">
            <v>X116</v>
          </cell>
          <cell r="C5121" t="str">
            <v>N</v>
          </cell>
          <cell r="D5121">
            <v>643</v>
          </cell>
          <cell r="E5121" t="str">
            <v>L_UBEZP</v>
          </cell>
          <cell r="F5121" t="str">
            <v>PROGNOZA</v>
          </cell>
          <cell r="G5121" t="str">
            <v>12</v>
          </cell>
          <cell r="H5121" t="str">
            <v>POU</v>
          </cell>
          <cell r="I5121" t="str">
            <v>P</v>
          </cell>
        </row>
        <row r="5122">
          <cell r="A5122" t="str">
            <v>PJ indyw</v>
          </cell>
          <cell r="B5122" t="str">
            <v>X116</v>
          </cell>
          <cell r="C5122" t="str">
            <v>N</v>
          </cell>
          <cell r="D5122">
            <v>244</v>
          </cell>
          <cell r="E5122" t="str">
            <v>L_UBEZP</v>
          </cell>
          <cell r="F5122" t="str">
            <v>PROGNOZA</v>
          </cell>
          <cell r="G5122" t="str">
            <v>12</v>
          </cell>
          <cell r="H5122" t="str">
            <v>PSA</v>
          </cell>
          <cell r="I5122" t="str">
            <v>P</v>
          </cell>
        </row>
        <row r="5123">
          <cell r="A5123" t="str">
            <v>PJ indyw</v>
          </cell>
          <cell r="B5123" t="str">
            <v>X116</v>
          </cell>
          <cell r="C5123" t="str">
            <v>P</v>
          </cell>
          <cell r="D5123">
            <v>46700.66879866667</v>
          </cell>
          <cell r="E5123" t="str">
            <v>L_UBEZP</v>
          </cell>
          <cell r="F5123" t="str">
            <v>PROGNOZA</v>
          </cell>
          <cell r="G5123" t="str">
            <v>12</v>
          </cell>
          <cell r="H5123" t="str">
            <v>PSA</v>
          </cell>
          <cell r="I5123" t="str">
            <v>P</v>
          </cell>
        </row>
        <row r="5124">
          <cell r="A5124" t="str">
            <v>PJ indyw</v>
          </cell>
          <cell r="B5124" t="str">
            <v>X116</v>
          </cell>
          <cell r="C5124" t="str">
            <v>N</v>
          </cell>
          <cell r="D5124">
            <v>2</v>
          </cell>
          <cell r="E5124" t="str">
            <v>L_UBEZP</v>
          </cell>
          <cell r="F5124" t="str">
            <v>WYK_POP</v>
          </cell>
          <cell r="G5124" t="str">
            <v>01</v>
          </cell>
          <cell r="H5124" t="str">
            <v>PKK</v>
          </cell>
          <cell r="I5124" t="str">
            <v>P</v>
          </cell>
        </row>
        <row r="5125">
          <cell r="A5125" t="str">
            <v>PJ indyw</v>
          </cell>
          <cell r="B5125" t="str">
            <v>X116</v>
          </cell>
          <cell r="C5125" t="str">
            <v>N</v>
          </cell>
          <cell r="D5125">
            <v>42</v>
          </cell>
          <cell r="E5125" t="str">
            <v>L_UBEZP</v>
          </cell>
          <cell r="F5125" t="str">
            <v>WYK_POP</v>
          </cell>
          <cell r="G5125" t="str">
            <v>01</v>
          </cell>
          <cell r="H5125" t="str">
            <v>POU</v>
          </cell>
          <cell r="I5125" t="str">
            <v>P</v>
          </cell>
        </row>
        <row r="5126">
          <cell r="A5126" t="str">
            <v>PJ indyw</v>
          </cell>
          <cell r="B5126" t="str">
            <v>X116</v>
          </cell>
          <cell r="C5126" t="str">
            <v>N</v>
          </cell>
          <cell r="D5126">
            <v>28</v>
          </cell>
          <cell r="E5126" t="str">
            <v>L_UBEZP</v>
          </cell>
          <cell r="F5126" t="str">
            <v>WYK_POP</v>
          </cell>
          <cell r="G5126" t="str">
            <v>01</v>
          </cell>
          <cell r="H5126" t="str">
            <v>PSA</v>
          </cell>
          <cell r="I5126" t="str">
            <v>P</v>
          </cell>
        </row>
        <row r="5127">
          <cell r="A5127" t="str">
            <v>PJ indyw</v>
          </cell>
          <cell r="B5127" t="str">
            <v>X116</v>
          </cell>
          <cell r="C5127" t="str">
            <v>P</v>
          </cell>
          <cell r="D5127">
            <v>51358</v>
          </cell>
          <cell r="E5127" t="str">
            <v>L_UBEZP</v>
          </cell>
          <cell r="F5127" t="str">
            <v>WYK_POP</v>
          </cell>
          <cell r="G5127" t="str">
            <v>01</v>
          </cell>
          <cell r="H5127" t="str">
            <v>PSA</v>
          </cell>
          <cell r="I5127" t="str">
            <v>P</v>
          </cell>
        </row>
        <row r="5128">
          <cell r="A5128" t="str">
            <v>PJ indyw</v>
          </cell>
          <cell r="B5128" t="str">
            <v>X116</v>
          </cell>
          <cell r="C5128" t="str">
            <v>N</v>
          </cell>
          <cell r="D5128">
            <v>4</v>
          </cell>
          <cell r="E5128" t="str">
            <v>L_UBEZP</v>
          </cell>
          <cell r="F5128" t="str">
            <v>WYK_POP</v>
          </cell>
          <cell r="G5128" t="str">
            <v>02</v>
          </cell>
          <cell r="H5128" t="str">
            <v>PKK</v>
          </cell>
          <cell r="I5128" t="str">
            <v>P</v>
          </cell>
        </row>
        <row r="5129">
          <cell r="A5129" t="str">
            <v>PJ indyw</v>
          </cell>
          <cell r="B5129" t="str">
            <v>X116</v>
          </cell>
          <cell r="C5129" t="str">
            <v>N</v>
          </cell>
          <cell r="D5129">
            <v>95</v>
          </cell>
          <cell r="E5129" t="str">
            <v>L_UBEZP</v>
          </cell>
          <cell r="F5129" t="str">
            <v>WYK_POP</v>
          </cell>
          <cell r="G5129" t="str">
            <v>02</v>
          </cell>
          <cell r="H5129" t="str">
            <v>POU</v>
          </cell>
          <cell r="I5129" t="str">
            <v>P</v>
          </cell>
        </row>
        <row r="5130">
          <cell r="A5130" t="str">
            <v>PJ indyw</v>
          </cell>
          <cell r="B5130" t="str">
            <v>X116</v>
          </cell>
          <cell r="C5130" t="str">
            <v>N</v>
          </cell>
          <cell r="D5130">
            <v>49</v>
          </cell>
          <cell r="E5130" t="str">
            <v>L_UBEZP</v>
          </cell>
          <cell r="F5130" t="str">
            <v>WYK_POP</v>
          </cell>
          <cell r="G5130" t="str">
            <v>02</v>
          </cell>
          <cell r="H5130" t="str">
            <v>PSA</v>
          </cell>
          <cell r="I5130" t="str">
            <v>P</v>
          </cell>
        </row>
        <row r="5131">
          <cell r="A5131" t="str">
            <v>PJ indyw</v>
          </cell>
          <cell r="B5131" t="str">
            <v>X116</v>
          </cell>
          <cell r="C5131" t="str">
            <v>P</v>
          </cell>
          <cell r="D5131">
            <v>50820</v>
          </cell>
          <cell r="E5131" t="str">
            <v>L_UBEZP</v>
          </cell>
          <cell r="F5131" t="str">
            <v>WYK_POP</v>
          </cell>
          <cell r="G5131" t="str">
            <v>02</v>
          </cell>
          <cell r="H5131" t="str">
            <v>PSA</v>
          </cell>
          <cell r="I5131" t="str">
            <v>P</v>
          </cell>
        </row>
        <row r="5132">
          <cell r="A5132" t="str">
            <v>PJ indyw</v>
          </cell>
          <cell r="B5132" t="str">
            <v>X116</v>
          </cell>
          <cell r="C5132" t="str">
            <v>N</v>
          </cell>
          <cell r="D5132">
            <v>7</v>
          </cell>
          <cell r="E5132" t="str">
            <v>L_UBEZP</v>
          </cell>
          <cell r="F5132" t="str">
            <v>WYK_POP</v>
          </cell>
          <cell r="G5132" t="str">
            <v>03</v>
          </cell>
          <cell r="H5132" t="str">
            <v>PKK</v>
          </cell>
          <cell r="I5132" t="str">
            <v>P</v>
          </cell>
        </row>
        <row r="5133">
          <cell r="A5133" t="str">
            <v>PJ indyw</v>
          </cell>
          <cell r="B5133" t="str">
            <v>X116</v>
          </cell>
          <cell r="C5133" t="str">
            <v>N</v>
          </cell>
          <cell r="D5133">
            <v>189</v>
          </cell>
          <cell r="E5133" t="str">
            <v>L_UBEZP</v>
          </cell>
          <cell r="F5133" t="str">
            <v>WYK_POP</v>
          </cell>
          <cell r="G5133" t="str">
            <v>03</v>
          </cell>
          <cell r="H5133" t="str">
            <v>POU</v>
          </cell>
          <cell r="I5133" t="str">
            <v>P</v>
          </cell>
        </row>
        <row r="5134">
          <cell r="A5134" t="str">
            <v>PJ indyw</v>
          </cell>
          <cell r="B5134" t="str">
            <v>X116</v>
          </cell>
          <cell r="C5134" t="str">
            <v>N</v>
          </cell>
          <cell r="D5134">
            <v>88</v>
          </cell>
          <cell r="E5134" t="str">
            <v>L_UBEZP</v>
          </cell>
          <cell r="F5134" t="str">
            <v>WYK_POP</v>
          </cell>
          <cell r="G5134" t="str">
            <v>03</v>
          </cell>
          <cell r="H5134" t="str">
            <v>PSA</v>
          </cell>
          <cell r="I5134" t="str">
            <v>P</v>
          </cell>
        </row>
        <row r="5135">
          <cell r="A5135" t="str">
            <v>PJ indyw</v>
          </cell>
          <cell r="B5135" t="str">
            <v>X116</v>
          </cell>
          <cell r="C5135" t="str">
            <v>P</v>
          </cell>
          <cell r="D5135">
            <v>50202</v>
          </cell>
          <cell r="E5135" t="str">
            <v>L_UBEZP</v>
          </cell>
          <cell r="F5135" t="str">
            <v>WYK_POP</v>
          </cell>
          <cell r="G5135" t="str">
            <v>03</v>
          </cell>
          <cell r="H5135" t="str">
            <v>PSA</v>
          </cell>
          <cell r="I5135" t="str">
            <v>P</v>
          </cell>
        </row>
        <row r="5136">
          <cell r="A5136" t="str">
            <v>PJ indyw</v>
          </cell>
          <cell r="B5136" t="str">
            <v>X116</v>
          </cell>
          <cell r="C5136" t="str">
            <v>N</v>
          </cell>
          <cell r="D5136">
            <v>2</v>
          </cell>
          <cell r="E5136" t="str">
            <v>L_UBEZP</v>
          </cell>
          <cell r="F5136" t="str">
            <v>WYK_POP</v>
          </cell>
          <cell r="G5136" t="str">
            <v>04</v>
          </cell>
          <cell r="H5136" t="str">
            <v>PION</v>
          </cell>
          <cell r="I5136" t="str">
            <v>P</v>
          </cell>
        </row>
        <row r="5137">
          <cell r="A5137" t="str">
            <v>PJ indyw</v>
          </cell>
          <cell r="B5137" t="str">
            <v>X116</v>
          </cell>
          <cell r="C5137" t="str">
            <v>N</v>
          </cell>
          <cell r="D5137">
            <v>8</v>
          </cell>
          <cell r="E5137" t="str">
            <v>L_UBEZP</v>
          </cell>
          <cell r="F5137" t="str">
            <v>WYK_POP</v>
          </cell>
          <cell r="G5137" t="str">
            <v>04</v>
          </cell>
          <cell r="H5137" t="str">
            <v>PKK</v>
          </cell>
          <cell r="I5137" t="str">
            <v>P</v>
          </cell>
        </row>
        <row r="5138">
          <cell r="A5138" t="str">
            <v>PJ indyw</v>
          </cell>
          <cell r="B5138" t="str">
            <v>X116</v>
          </cell>
          <cell r="C5138" t="str">
            <v>N</v>
          </cell>
          <cell r="D5138">
            <v>231</v>
          </cell>
          <cell r="E5138" t="str">
            <v>L_UBEZP</v>
          </cell>
          <cell r="F5138" t="str">
            <v>WYK_POP</v>
          </cell>
          <cell r="G5138" t="str">
            <v>04</v>
          </cell>
          <cell r="H5138" t="str">
            <v>POU</v>
          </cell>
          <cell r="I5138" t="str">
            <v>P</v>
          </cell>
        </row>
        <row r="5139">
          <cell r="A5139" t="str">
            <v>PJ indyw</v>
          </cell>
          <cell r="B5139" t="str">
            <v>X116</v>
          </cell>
          <cell r="C5139" t="str">
            <v>N</v>
          </cell>
          <cell r="D5139">
            <v>118</v>
          </cell>
          <cell r="E5139" t="str">
            <v>L_UBEZP</v>
          </cell>
          <cell r="F5139" t="str">
            <v>WYK_POP</v>
          </cell>
          <cell r="G5139" t="str">
            <v>04</v>
          </cell>
          <cell r="H5139" t="str">
            <v>PSA</v>
          </cell>
          <cell r="I5139" t="str">
            <v>P</v>
          </cell>
        </row>
        <row r="5140">
          <cell r="A5140" t="str">
            <v>PJ indyw</v>
          </cell>
          <cell r="B5140" t="str">
            <v>X116</v>
          </cell>
          <cell r="C5140" t="str">
            <v>P</v>
          </cell>
          <cell r="D5140">
            <v>49733</v>
          </cell>
          <cell r="E5140" t="str">
            <v>L_UBEZP</v>
          </cell>
          <cell r="F5140" t="str">
            <v>WYK_POP</v>
          </cell>
          <cell r="G5140" t="str">
            <v>04</v>
          </cell>
          <cell r="H5140" t="str">
            <v>PSA</v>
          </cell>
          <cell r="I5140" t="str">
            <v>P</v>
          </cell>
        </row>
        <row r="5141">
          <cell r="A5141" t="str">
            <v>PJ indyw</v>
          </cell>
          <cell r="B5141" t="str">
            <v>X116</v>
          </cell>
          <cell r="C5141" t="str">
            <v>N</v>
          </cell>
          <cell r="D5141">
            <v>2</v>
          </cell>
          <cell r="E5141" t="str">
            <v>L_UBEZP</v>
          </cell>
          <cell r="F5141" t="str">
            <v>WYK_POP</v>
          </cell>
          <cell r="G5141" t="str">
            <v>05</v>
          </cell>
          <cell r="H5141" t="str">
            <v>PION</v>
          </cell>
          <cell r="I5141" t="str">
            <v>P</v>
          </cell>
        </row>
        <row r="5142">
          <cell r="A5142" t="str">
            <v>PJ indyw</v>
          </cell>
          <cell r="B5142" t="str">
            <v>X116</v>
          </cell>
          <cell r="C5142" t="str">
            <v>N</v>
          </cell>
          <cell r="D5142">
            <v>9</v>
          </cell>
          <cell r="E5142" t="str">
            <v>L_UBEZP</v>
          </cell>
          <cell r="F5142" t="str">
            <v>WYK_POP</v>
          </cell>
          <cell r="G5142" t="str">
            <v>05</v>
          </cell>
          <cell r="H5142" t="str">
            <v>PKK</v>
          </cell>
          <cell r="I5142" t="str">
            <v>P</v>
          </cell>
        </row>
        <row r="5143">
          <cell r="A5143" t="str">
            <v>PJ indyw</v>
          </cell>
          <cell r="B5143" t="str">
            <v>X116</v>
          </cell>
          <cell r="C5143" t="str">
            <v>N</v>
          </cell>
          <cell r="D5143">
            <v>308</v>
          </cell>
          <cell r="E5143" t="str">
            <v>L_UBEZP</v>
          </cell>
          <cell r="F5143" t="str">
            <v>WYK_POP</v>
          </cell>
          <cell r="G5143" t="str">
            <v>05</v>
          </cell>
          <cell r="H5143" t="str">
            <v>POU</v>
          </cell>
          <cell r="I5143" t="str">
            <v>P</v>
          </cell>
        </row>
        <row r="5144">
          <cell r="A5144" t="str">
            <v>PJ indyw</v>
          </cell>
          <cell r="B5144" t="str">
            <v>X116</v>
          </cell>
          <cell r="C5144" t="str">
            <v>N</v>
          </cell>
          <cell r="D5144">
            <v>145</v>
          </cell>
          <cell r="E5144" t="str">
            <v>L_UBEZP</v>
          </cell>
          <cell r="F5144" t="str">
            <v>WYK_POP</v>
          </cell>
          <cell r="G5144" t="str">
            <v>05</v>
          </cell>
          <cell r="H5144" t="str">
            <v>PSA</v>
          </cell>
          <cell r="I5144" t="str">
            <v>P</v>
          </cell>
        </row>
        <row r="5145">
          <cell r="A5145" t="str">
            <v>PJ indyw</v>
          </cell>
          <cell r="B5145" t="str">
            <v>X116</v>
          </cell>
          <cell r="C5145" t="str">
            <v>P</v>
          </cell>
          <cell r="D5145">
            <v>49307</v>
          </cell>
          <cell r="E5145" t="str">
            <v>L_UBEZP</v>
          </cell>
          <cell r="F5145" t="str">
            <v>WYK_POP</v>
          </cell>
          <cell r="G5145" t="str">
            <v>05</v>
          </cell>
          <cell r="H5145" t="str">
            <v>PSA</v>
          </cell>
          <cell r="I5145" t="str">
            <v>P</v>
          </cell>
        </row>
        <row r="5146">
          <cell r="A5146" t="str">
            <v>PJ indyw</v>
          </cell>
          <cell r="B5146" t="str">
            <v>X116</v>
          </cell>
          <cell r="C5146" t="str">
            <v>N</v>
          </cell>
          <cell r="D5146">
            <v>2</v>
          </cell>
          <cell r="E5146" t="str">
            <v>L_UBEZP</v>
          </cell>
          <cell r="F5146" t="str">
            <v>WYK_POP</v>
          </cell>
          <cell r="G5146" t="str">
            <v>06</v>
          </cell>
          <cell r="H5146" t="str">
            <v>PION</v>
          </cell>
          <cell r="I5146" t="str">
            <v>P</v>
          </cell>
        </row>
        <row r="5147">
          <cell r="A5147" t="str">
            <v>PJ indyw</v>
          </cell>
          <cell r="B5147" t="str">
            <v>X116</v>
          </cell>
          <cell r="C5147" t="str">
            <v>N</v>
          </cell>
          <cell r="D5147">
            <v>12</v>
          </cell>
          <cell r="E5147" t="str">
            <v>L_UBEZP</v>
          </cell>
          <cell r="F5147" t="str">
            <v>WYK_POP</v>
          </cell>
          <cell r="G5147" t="str">
            <v>06</v>
          </cell>
          <cell r="H5147" t="str">
            <v>PKK</v>
          </cell>
          <cell r="I5147" t="str">
            <v>P</v>
          </cell>
        </row>
        <row r="5148">
          <cell r="A5148" t="str">
            <v>PJ indyw</v>
          </cell>
          <cell r="B5148" t="str">
            <v>X116</v>
          </cell>
          <cell r="C5148" t="str">
            <v>N</v>
          </cell>
          <cell r="D5148">
            <v>363</v>
          </cell>
          <cell r="E5148" t="str">
            <v>L_UBEZP</v>
          </cell>
          <cell r="F5148" t="str">
            <v>WYK_POP</v>
          </cell>
          <cell r="G5148" t="str">
            <v>06</v>
          </cell>
          <cell r="H5148" t="str">
            <v>POU</v>
          </cell>
          <cell r="I5148" t="str">
            <v>P</v>
          </cell>
        </row>
        <row r="5149">
          <cell r="A5149" t="str">
            <v>PJ indyw</v>
          </cell>
          <cell r="B5149" t="str">
            <v>X116</v>
          </cell>
          <cell r="C5149" t="str">
            <v>N</v>
          </cell>
          <cell r="D5149">
            <v>165</v>
          </cell>
          <cell r="E5149" t="str">
            <v>L_UBEZP</v>
          </cell>
          <cell r="F5149" t="str">
            <v>WYK_POP</v>
          </cell>
          <cell r="G5149" t="str">
            <v>06</v>
          </cell>
          <cell r="H5149" t="str">
            <v>PSA</v>
          </cell>
          <cell r="I5149" t="str">
            <v>P</v>
          </cell>
        </row>
        <row r="5150">
          <cell r="A5150" t="str">
            <v>PJ indyw</v>
          </cell>
          <cell r="B5150" t="str">
            <v>X116</v>
          </cell>
          <cell r="C5150" t="str">
            <v>P</v>
          </cell>
          <cell r="D5150">
            <v>48935</v>
          </cell>
          <cell r="E5150" t="str">
            <v>L_UBEZP</v>
          </cell>
          <cell r="F5150" t="str">
            <v>WYK_POP</v>
          </cell>
          <cell r="G5150" t="str">
            <v>06</v>
          </cell>
          <cell r="H5150" t="str">
            <v>PSA</v>
          </cell>
          <cell r="I5150" t="str">
            <v>P</v>
          </cell>
        </row>
        <row r="5151">
          <cell r="A5151" t="str">
            <v>PJ indyw</v>
          </cell>
          <cell r="B5151" t="str">
            <v>X116</v>
          </cell>
          <cell r="C5151" t="str">
            <v>N</v>
          </cell>
          <cell r="D5151">
            <v>3</v>
          </cell>
          <cell r="E5151" t="str">
            <v>L_UBEZP</v>
          </cell>
          <cell r="F5151" t="str">
            <v>WYK_POP</v>
          </cell>
          <cell r="G5151" t="str">
            <v>07</v>
          </cell>
          <cell r="H5151" t="str">
            <v>PION</v>
          </cell>
          <cell r="I5151" t="str">
            <v>P</v>
          </cell>
        </row>
        <row r="5152">
          <cell r="A5152" t="str">
            <v>PJ indyw</v>
          </cell>
          <cell r="B5152" t="str">
            <v>X116</v>
          </cell>
          <cell r="C5152" t="str">
            <v>N</v>
          </cell>
          <cell r="D5152">
            <v>14</v>
          </cell>
          <cell r="E5152" t="str">
            <v>L_UBEZP</v>
          </cell>
          <cell r="F5152" t="str">
            <v>WYK_POP</v>
          </cell>
          <cell r="G5152" t="str">
            <v>07</v>
          </cell>
          <cell r="H5152" t="str">
            <v>PKK</v>
          </cell>
          <cell r="I5152" t="str">
            <v>P</v>
          </cell>
        </row>
        <row r="5153">
          <cell r="A5153" t="str">
            <v>PJ indyw</v>
          </cell>
          <cell r="B5153" t="str">
            <v>X116</v>
          </cell>
          <cell r="C5153" t="str">
            <v>N</v>
          </cell>
          <cell r="D5153">
            <v>410</v>
          </cell>
          <cell r="E5153" t="str">
            <v>L_UBEZP</v>
          </cell>
          <cell r="F5153" t="str">
            <v>WYK_POP</v>
          </cell>
          <cell r="G5153" t="str">
            <v>07</v>
          </cell>
          <cell r="H5153" t="str">
            <v>POU</v>
          </cell>
          <cell r="I5153" t="str">
            <v>P</v>
          </cell>
        </row>
        <row r="5154">
          <cell r="A5154" t="str">
            <v>PJ indyw</v>
          </cell>
          <cell r="B5154" t="str">
            <v>X116</v>
          </cell>
          <cell r="C5154" t="str">
            <v>N</v>
          </cell>
          <cell r="D5154">
            <v>198</v>
          </cell>
          <cell r="E5154" t="str">
            <v>L_UBEZP</v>
          </cell>
          <cell r="F5154" t="str">
            <v>WYK_POP</v>
          </cell>
          <cell r="G5154" t="str">
            <v>07</v>
          </cell>
          <cell r="H5154" t="str">
            <v>PSA</v>
          </cell>
          <cell r="I5154" t="str">
            <v>P</v>
          </cell>
        </row>
        <row r="5155">
          <cell r="A5155" t="str">
            <v>PJ indyw</v>
          </cell>
          <cell r="B5155" t="str">
            <v>X116</v>
          </cell>
          <cell r="C5155" t="str">
            <v>P</v>
          </cell>
          <cell r="D5155">
            <v>48550</v>
          </cell>
          <cell r="E5155" t="str">
            <v>L_UBEZP</v>
          </cell>
          <cell r="F5155" t="str">
            <v>WYK_POP</v>
          </cell>
          <cell r="G5155" t="str">
            <v>07</v>
          </cell>
          <cell r="H5155" t="str">
            <v>PSA</v>
          </cell>
          <cell r="I5155" t="str">
            <v>P</v>
          </cell>
        </row>
        <row r="5156">
          <cell r="A5156" t="str">
            <v>PJ indyw</v>
          </cell>
          <cell r="B5156" t="str">
            <v>X116</v>
          </cell>
          <cell r="C5156" t="str">
            <v>N</v>
          </cell>
          <cell r="D5156">
            <v>4</v>
          </cell>
          <cell r="E5156" t="str">
            <v>L_UBEZP</v>
          </cell>
          <cell r="F5156" t="str">
            <v>WYK_POP</v>
          </cell>
          <cell r="G5156" t="str">
            <v>08</v>
          </cell>
          <cell r="H5156" t="str">
            <v>PION</v>
          </cell>
          <cell r="I5156" t="str">
            <v>P</v>
          </cell>
        </row>
        <row r="5157">
          <cell r="A5157" t="str">
            <v>PJ indyw</v>
          </cell>
          <cell r="B5157" t="str">
            <v>X116</v>
          </cell>
          <cell r="C5157" t="str">
            <v>N</v>
          </cell>
          <cell r="D5157">
            <v>14</v>
          </cell>
          <cell r="E5157" t="str">
            <v>L_UBEZP</v>
          </cell>
          <cell r="F5157" t="str">
            <v>WYK_POP</v>
          </cell>
          <cell r="G5157" t="str">
            <v>08</v>
          </cell>
          <cell r="H5157" t="str">
            <v>PKK</v>
          </cell>
          <cell r="I5157" t="str">
            <v>P</v>
          </cell>
        </row>
        <row r="5158">
          <cell r="A5158" t="str">
            <v>PJ indyw</v>
          </cell>
          <cell r="B5158" t="str">
            <v>X116</v>
          </cell>
          <cell r="C5158" t="str">
            <v>N</v>
          </cell>
          <cell r="D5158">
            <v>478</v>
          </cell>
          <cell r="E5158" t="str">
            <v>L_UBEZP</v>
          </cell>
          <cell r="F5158" t="str">
            <v>WYK_POP</v>
          </cell>
          <cell r="G5158" t="str">
            <v>08</v>
          </cell>
          <cell r="H5158" t="str">
            <v>POU</v>
          </cell>
          <cell r="I5158" t="str">
            <v>P</v>
          </cell>
        </row>
        <row r="5159">
          <cell r="A5159" t="str">
            <v>PJ indyw</v>
          </cell>
          <cell r="B5159" t="str">
            <v>X116</v>
          </cell>
          <cell r="C5159" t="str">
            <v>N</v>
          </cell>
          <cell r="D5159">
            <v>239</v>
          </cell>
          <cell r="E5159" t="str">
            <v>L_UBEZP</v>
          </cell>
          <cell r="F5159" t="str">
            <v>WYK_POP</v>
          </cell>
          <cell r="G5159" t="str">
            <v>08</v>
          </cell>
          <cell r="H5159" t="str">
            <v>PSA</v>
          </cell>
          <cell r="I5159" t="str">
            <v>P</v>
          </cell>
        </row>
        <row r="5160">
          <cell r="A5160" t="str">
            <v>PJ indyw</v>
          </cell>
          <cell r="B5160" t="str">
            <v>X116</v>
          </cell>
          <cell r="C5160" t="str">
            <v>P</v>
          </cell>
          <cell r="D5160">
            <v>48117</v>
          </cell>
          <cell r="E5160" t="str">
            <v>L_UBEZP</v>
          </cell>
          <cell r="F5160" t="str">
            <v>WYK_POP</v>
          </cell>
          <cell r="G5160" t="str">
            <v>08</v>
          </cell>
          <cell r="H5160" t="str">
            <v>PSA</v>
          </cell>
          <cell r="I5160" t="str">
            <v>P</v>
          </cell>
        </row>
        <row r="5161">
          <cell r="A5161" t="str">
            <v>PJ indyw</v>
          </cell>
          <cell r="B5161" t="str">
            <v>X116</v>
          </cell>
          <cell r="C5161" t="str">
            <v>N</v>
          </cell>
          <cell r="D5161">
            <v>4</v>
          </cell>
          <cell r="E5161" t="str">
            <v>L_UBEZP</v>
          </cell>
          <cell r="F5161" t="str">
            <v>WYK_POP</v>
          </cell>
          <cell r="G5161" t="str">
            <v>09</v>
          </cell>
          <cell r="H5161" t="str">
            <v>PION</v>
          </cell>
          <cell r="I5161" t="str">
            <v>P</v>
          </cell>
        </row>
        <row r="5162">
          <cell r="A5162" t="str">
            <v>PJ indyw</v>
          </cell>
          <cell r="B5162" t="str">
            <v>X116</v>
          </cell>
          <cell r="C5162" t="str">
            <v>N</v>
          </cell>
          <cell r="D5162">
            <v>16</v>
          </cell>
          <cell r="E5162" t="str">
            <v>L_UBEZP</v>
          </cell>
          <cell r="F5162" t="str">
            <v>WYK_POP</v>
          </cell>
          <cell r="G5162" t="str">
            <v>09</v>
          </cell>
          <cell r="H5162" t="str">
            <v>PKK</v>
          </cell>
          <cell r="I5162" t="str">
            <v>P</v>
          </cell>
        </row>
        <row r="5163">
          <cell r="A5163" t="str">
            <v>PJ indyw</v>
          </cell>
          <cell r="B5163" t="str">
            <v>X116</v>
          </cell>
          <cell r="C5163" t="str">
            <v>N</v>
          </cell>
          <cell r="D5163">
            <v>550</v>
          </cell>
          <cell r="E5163" t="str">
            <v>L_UBEZP</v>
          </cell>
          <cell r="F5163" t="str">
            <v>WYK_POP</v>
          </cell>
          <cell r="G5163" t="str">
            <v>09</v>
          </cell>
          <cell r="H5163" t="str">
            <v>POU</v>
          </cell>
          <cell r="I5163" t="str">
            <v>P</v>
          </cell>
        </row>
        <row r="5164">
          <cell r="A5164" t="str">
            <v>PJ indyw</v>
          </cell>
          <cell r="B5164" t="str">
            <v>X116</v>
          </cell>
          <cell r="C5164" t="str">
            <v>N</v>
          </cell>
          <cell r="D5164">
            <v>271</v>
          </cell>
          <cell r="E5164" t="str">
            <v>L_UBEZP</v>
          </cell>
          <cell r="F5164" t="str">
            <v>WYK_POP</v>
          </cell>
          <cell r="G5164" t="str">
            <v>09</v>
          </cell>
          <cell r="H5164" t="str">
            <v>PSA</v>
          </cell>
          <cell r="I5164" t="str">
            <v>P</v>
          </cell>
        </row>
        <row r="5165">
          <cell r="A5165" t="str">
            <v>PJ indyw</v>
          </cell>
          <cell r="B5165" t="str">
            <v>X116</v>
          </cell>
          <cell r="C5165" t="str">
            <v>P</v>
          </cell>
          <cell r="D5165">
            <v>47772</v>
          </cell>
          <cell r="E5165" t="str">
            <v>L_UBEZP</v>
          </cell>
          <cell r="F5165" t="str">
            <v>WYK_POP</v>
          </cell>
          <cell r="G5165" t="str">
            <v>09</v>
          </cell>
          <cell r="H5165" t="str">
            <v>PSA</v>
          </cell>
          <cell r="I5165" t="str">
            <v>P</v>
          </cell>
        </row>
        <row r="5166">
          <cell r="A5166" t="str">
            <v>PJ indyw</v>
          </cell>
          <cell r="B5166" t="str">
            <v>X116</v>
          </cell>
          <cell r="C5166" t="str">
            <v>N</v>
          </cell>
          <cell r="D5166">
            <v>249845.5</v>
          </cell>
          <cell r="E5166" t="str">
            <v>PRZYPIS_MIES_WYK</v>
          </cell>
          <cell r="F5166" t="str">
            <v>PLAN</v>
          </cell>
          <cell r="G5166" t="str">
            <v>01</v>
          </cell>
          <cell r="H5166" t="str">
            <v>POU</v>
          </cell>
          <cell r="I5166" t="str">
            <v>P</v>
          </cell>
        </row>
        <row r="5167">
          <cell r="A5167" t="str">
            <v>PJ indyw</v>
          </cell>
          <cell r="B5167" t="str">
            <v>X116</v>
          </cell>
          <cell r="C5167" t="str">
            <v>N</v>
          </cell>
          <cell r="D5167">
            <v>59136.5</v>
          </cell>
          <cell r="E5167" t="str">
            <v>PRZYPIS_MIES_WYK</v>
          </cell>
          <cell r="F5167" t="str">
            <v>PLAN</v>
          </cell>
          <cell r="G5167" t="str">
            <v>01</v>
          </cell>
          <cell r="H5167" t="str">
            <v>PSA</v>
          </cell>
          <cell r="I5167" t="str">
            <v>P</v>
          </cell>
        </row>
        <row r="5168">
          <cell r="A5168" t="str">
            <v>PJ indyw</v>
          </cell>
          <cell r="B5168" t="str">
            <v>X116</v>
          </cell>
          <cell r="C5168" t="str">
            <v>P</v>
          </cell>
          <cell r="D5168">
            <v>1911151.5562222223</v>
          </cell>
          <cell r="E5168" t="str">
            <v>PRZYPIS_MIES_WYK</v>
          </cell>
          <cell r="F5168" t="str">
            <v>PLAN</v>
          </cell>
          <cell r="G5168" t="str">
            <v>01</v>
          </cell>
          <cell r="H5168" t="str">
            <v>PSA</v>
          </cell>
          <cell r="I5168" t="str">
            <v>P</v>
          </cell>
        </row>
        <row r="5169">
          <cell r="A5169" t="str">
            <v>PJ indyw</v>
          </cell>
          <cell r="B5169" t="str">
            <v>X116</v>
          </cell>
          <cell r="C5169" t="str">
            <v>N</v>
          </cell>
          <cell r="D5169">
            <v>240348.9090909091</v>
          </cell>
          <cell r="E5169" t="str">
            <v>PRZYPIS_MIES_WYK</v>
          </cell>
          <cell r="F5169" t="str">
            <v>PLAN</v>
          </cell>
          <cell r="G5169" t="str">
            <v>02</v>
          </cell>
          <cell r="H5169" t="str">
            <v>POU</v>
          </cell>
          <cell r="I5169" t="str">
            <v>P</v>
          </cell>
        </row>
        <row r="5170">
          <cell r="A5170" t="str">
            <v>PJ indyw</v>
          </cell>
          <cell r="B5170" t="str">
            <v>X116</v>
          </cell>
          <cell r="C5170" t="str">
            <v>N</v>
          </cell>
          <cell r="D5170">
            <v>59686.5</v>
          </cell>
          <cell r="E5170" t="str">
            <v>PRZYPIS_MIES_WYK</v>
          </cell>
          <cell r="F5170" t="str">
            <v>PLAN</v>
          </cell>
          <cell r="G5170" t="str">
            <v>02</v>
          </cell>
          <cell r="H5170" t="str">
            <v>PSA</v>
          </cell>
          <cell r="I5170" t="str">
            <v>P</v>
          </cell>
        </row>
        <row r="5171">
          <cell r="A5171" t="str">
            <v>PJ indyw</v>
          </cell>
          <cell r="B5171" t="str">
            <v>X116</v>
          </cell>
          <cell r="C5171" t="str">
            <v>P</v>
          </cell>
          <cell r="D5171">
            <v>1821219.4082222225</v>
          </cell>
          <cell r="E5171" t="str">
            <v>PRZYPIS_MIES_WYK</v>
          </cell>
          <cell r="F5171" t="str">
            <v>PLAN</v>
          </cell>
          <cell r="G5171" t="str">
            <v>02</v>
          </cell>
          <cell r="H5171" t="str">
            <v>PSA</v>
          </cell>
          <cell r="I5171" t="str">
            <v>P</v>
          </cell>
        </row>
        <row r="5172">
          <cell r="A5172" t="str">
            <v>PJ indyw</v>
          </cell>
          <cell r="B5172" t="str">
            <v>X116</v>
          </cell>
          <cell r="C5172" t="str">
            <v>N</v>
          </cell>
          <cell r="D5172">
            <v>215831</v>
          </cell>
          <cell r="E5172" t="str">
            <v>PRZYPIS_MIES_WYK</v>
          </cell>
          <cell r="F5172" t="str">
            <v>PLAN</v>
          </cell>
          <cell r="G5172" t="str">
            <v>03</v>
          </cell>
          <cell r="H5172" t="str">
            <v>POU</v>
          </cell>
          <cell r="I5172" t="str">
            <v>P</v>
          </cell>
        </row>
        <row r="5173">
          <cell r="A5173" t="str">
            <v>PJ indyw</v>
          </cell>
          <cell r="B5173" t="str">
            <v>X116</v>
          </cell>
          <cell r="C5173" t="str">
            <v>N</v>
          </cell>
          <cell r="D5173">
            <v>68097.3</v>
          </cell>
          <cell r="E5173" t="str">
            <v>PRZYPIS_MIES_WYK</v>
          </cell>
          <cell r="F5173" t="str">
            <v>PLAN</v>
          </cell>
          <cell r="G5173" t="str">
            <v>03</v>
          </cell>
          <cell r="H5173" t="str">
            <v>PSA</v>
          </cell>
          <cell r="I5173" t="str">
            <v>P</v>
          </cell>
        </row>
        <row r="5174">
          <cell r="A5174" t="str">
            <v>PJ indyw</v>
          </cell>
          <cell r="B5174" t="str">
            <v>X116</v>
          </cell>
          <cell r="C5174" t="str">
            <v>P</v>
          </cell>
          <cell r="D5174">
            <v>1912598.8342222227</v>
          </cell>
          <cell r="E5174" t="str">
            <v>PRZYPIS_MIES_WYK</v>
          </cell>
          <cell r="F5174" t="str">
            <v>PLAN</v>
          </cell>
          <cell r="G5174" t="str">
            <v>03</v>
          </cell>
          <cell r="H5174" t="str">
            <v>PSA</v>
          </cell>
          <cell r="I5174" t="str">
            <v>P</v>
          </cell>
        </row>
        <row r="5175">
          <cell r="A5175" t="str">
            <v>PJ indyw</v>
          </cell>
          <cell r="B5175" t="str">
            <v>X116</v>
          </cell>
          <cell r="C5175" t="str">
            <v>N</v>
          </cell>
          <cell r="D5175">
            <v>237466.75</v>
          </cell>
          <cell r="E5175" t="str">
            <v>PRZYPIS_MIES_WYK</v>
          </cell>
          <cell r="F5175" t="str">
            <v>PLAN</v>
          </cell>
          <cell r="G5175" t="str">
            <v>04</v>
          </cell>
          <cell r="H5175" t="str">
            <v>POU</v>
          </cell>
          <cell r="I5175" t="str">
            <v>P</v>
          </cell>
        </row>
        <row r="5176">
          <cell r="A5176" t="str">
            <v>PJ indyw</v>
          </cell>
          <cell r="B5176" t="str">
            <v>X116</v>
          </cell>
          <cell r="C5176" t="str">
            <v>N</v>
          </cell>
          <cell r="D5176">
            <v>69557.3</v>
          </cell>
          <cell r="E5176" t="str">
            <v>PRZYPIS_MIES_WYK</v>
          </cell>
          <cell r="F5176" t="str">
            <v>PLAN</v>
          </cell>
          <cell r="G5176" t="str">
            <v>04</v>
          </cell>
          <cell r="H5176" t="str">
            <v>PSA</v>
          </cell>
          <cell r="I5176" t="str">
            <v>P</v>
          </cell>
        </row>
        <row r="5177">
          <cell r="A5177" t="str">
            <v>PJ indyw</v>
          </cell>
          <cell r="B5177" t="str">
            <v>X116</v>
          </cell>
          <cell r="C5177" t="str">
            <v>P</v>
          </cell>
          <cell r="D5177">
            <v>1826455.5602222225</v>
          </cell>
          <cell r="E5177" t="str">
            <v>PRZYPIS_MIES_WYK</v>
          </cell>
          <cell r="F5177" t="str">
            <v>PLAN</v>
          </cell>
          <cell r="G5177" t="str">
            <v>04</v>
          </cell>
          <cell r="H5177" t="str">
            <v>PSA</v>
          </cell>
          <cell r="I5177" t="str">
            <v>P</v>
          </cell>
        </row>
        <row r="5178">
          <cell r="A5178" t="str">
            <v>PJ indyw</v>
          </cell>
          <cell r="B5178" t="str">
            <v>X116</v>
          </cell>
          <cell r="C5178" t="str">
            <v>N</v>
          </cell>
          <cell r="D5178">
            <v>261928.38461538457</v>
          </cell>
          <cell r="E5178" t="str">
            <v>PRZYPIS_MIES_WYK</v>
          </cell>
          <cell r="F5178" t="str">
            <v>PLAN</v>
          </cell>
          <cell r="G5178" t="str">
            <v>05</v>
          </cell>
          <cell r="H5178" t="str">
            <v>POU</v>
          </cell>
          <cell r="I5178" t="str">
            <v>P</v>
          </cell>
        </row>
        <row r="5179">
          <cell r="A5179" t="str">
            <v>PJ indyw</v>
          </cell>
          <cell r="B5179" t="str">
            <v>X116</v>
          </cell>
          <cell r="C5179" t="str">
            <v>N</v>
          </cell>
          <cell r="D5179">
            <v>75367.6</v>
          </cell>
          <cell r="E5179" t="str">
            <v>PRZYPIS_MIES_WYK</v>
          </cell>
          <cell r="F5179" t="str">
            <v>PLAN</v>
          </cell>
          <cell r="G5179" t="str">
            <v>05</v>
          </cell>
          <cell r="H5179" t="str">
            <v>PSA</v>
          </cell>
          <cell r="I5179" t="str">
            <v>P</v>
          </cell>
        </row>
        <row r="5180">
          <cell r="A5180" t="str">
            <v>PJ indyw</v>
          </cell>
          <cell r="B5180" t="str">
            <v>X116</v>
          </cell>
          <cell r="C5180" t="str">
            <v>P</v>
          </cell>
          <cell r="D5180">
            <v>1858353.4482222225</v>
          </cell>
          <cell r="E5180" t="str">
            <v>PRZYPIS_MIES_WYK</v>
          </cell>
          <cell r="F5180" t="str">
            <v>PLAN</v>
          </cell>
          <cell r="G5180" t="str">
            <v>05</v>
          </cell>
          <cell r="H5180" t="str">
            <v>PSA</v>
          </cell>
          <cell r="I5180" t="str">
            <v>P</v>
          </cell>
        </row>
        <row r="5181">
          <cell r="A5181" t="str">
            <v>PJ indyw</v>
          </cell>
          <cell r="B5181" t="str">
            <v>X116</v>
          </cell>
          <cell r="C5181" t="str">
            <v>N</v>
          </cell>
          <cell r="D5181">
            <v>258526.92</v>
          </cell>
          <cell r="E5181" t="str">
            <v>PRZYPIS_MIES_WYK</v>
          </cell>
          <cell r="F5181" t="str">
            <v>PLAN</v>
          </cell>
          <cell r="G5181" t="str">
            <v>06</v>
          </cell>
          <cell r="H5181" t="str">
            <v>POU</v>
          </cell>
          <cell r="I5181" t="str">
            <v>P</v>
          </cell>
        </row>
        <row r="5182">
          <cell r="A5182" t="str">
            <v>PJ indyw</v>
          </cell>
          <cell r="B5182" t="str">
            <v>X116</v>
          </cell>
          <cell r="C5182" t="str">
            <v>N</v>
          </cell>
          <cell r="D5182">
            <v>84756.1</v>
          </cell>
          <cell r="E5182" t="str">
            <v>PRZYPIS_MIES_WYK</v>
          </cell>
          <cell r="F5182" t="str">
            <v>PLAN</v>
          </cell>
          <cell r="G5182" t="str">
            <v>06</v>
          </cell>
          <cell r="H5182" t="str">
            <v>PSA</v>
          </cell>
          <cell r="I5182" t="str">
            <v>P</v>
          </cell>
        </row>
        <row r="5183">
          <cell r="A5183" t="str">
            <v>PJ indyw</v>
          </cell>
          <cell r="B5183" t="str">
            <v>X116</v>
          </cell>
          <cell r="C5183" t="str">
            <v>P</v>
          </cell>
          <cell r="D5183">
            <v>1765772.0162222225</v>
          </cell>
          <cell r="E5183" t="str">
            <v>PRZYPIS_MIES_WYK</v>
          </cell>
          <cell r="F5183" t="str">
            <v>PLAN</v>
          </cell>
          <cell r="G5183" t="str">
            <v>06</v>
          </cell>
          <cell r="H5183" t="str">
            <v>PSA</v>
          </cell>
          <cell r="I5183" t="str">
            <v>P</v>
          </cell>
        </row>
        <row r="5184">
          <cell r="A5184" t="str">
            <v>PJ indyw</v>
          </cell>
          <cell r="B5184" t="str">
            <v>X116</v>
          </cell>
          <cell r="C5184" t="str">
            <v>N</v>
          </cell>
          <cell r="D5184">
            <v>303250.07317073166</v>
          </cell>
          <cell r="E5184" t="str">
            <v>PRZYPIS_MIES_WYK</v>
          </cell>
          <cell r="F5184" t="str">
            <v>PLAN</v>
          </cell>
          <cell r="G5184" t="str">
            <v>07</v>
          </cell>
          <cell r="H5184" t="str">
            <v>POU</v>
          </cell>
          <cell r="I5184" t="str">
            <v>P</v>
          </cell>
        </row>
        <row r="5185">
          <cell r="A5185" t="str">
            <v>PJ indyw</v>
          </cell>
          <cell r="B5185" t="str">
            <v>X116</v>
          </cell>
          <cell r="C5185" t="str">
            <v>N</v>
          </cell>
          <cell r="D5185">
            <v>84238.1</v>
          </cell>
          <cell r="E5185" t="str">
            <v>PRZYPIS_MIES_WYK</v>
          </cell>
          <cell r="F5185" t="str">
            <v>PLAN</v>
          </cell>
          <cell r="G5185" t="str">
            <v>07</v>
          </cell>
          <cell r="H5185" t="str">
            <v>PSA</v>
          </cell>
          <cell r="I5185" t="str">
            <v>P</v>
          </cell>
        </row>
        <row r="5186">
          <cell r="A5186" t="str">
            <v>PJ indyw</v>
          </cell>
          <cell r="B5186" t="str">
            <v>X116</v>
          </cell>
          <cell r="C5186" t="str">
            <v>P</v>
          </cell>
          <cell r="D5186">
            <v>2037295.3292222226</v>
          </cell>
          <cell r="E5186" t="str">
            <v>PRZYPIS_MIES_WYK</v>
          </cell>
          <cell r="F5186" t="str">
            <v>PLAN</v>
          </cell>
          <cell r="G5186" t="str">
            <v>07</v>
          </cell>
          <cell r="H5186" t="str">
            <v>PSA</v>
          </cell>
          <cell r="I5186" t="str">
            <v>P</v>
          </cell>
        </row>
        <row r="5187">
          <cell r="A5187" t="str">
            <v>PJ indyw</v>
          </cell>
          <cell r="B5187" t="str">
            <v>X116</v>
          </cell>
          <cell r="C5187" t="str">
            <v>N</v>
          </cell>
          <cell r="D5187">
            <v>336499.3414634146</v>
          </cell>
          <cell r="E5187" t="str">
            <v>PRZYPIS_MIES_WYK</v>
          </cell>
          <cell r="F5187" t="str">
            <v>PLAN</v>
          </cell>
          <cell r="G5187" t="str">
            <v>08</v>
          </cell>
          <cell r="H5187" t="str">
            <v>POU</v>
          </cell>
          <cell r="I5187" t="str">
            <v>P</v>
          </cell>
        </row>
        <row r="5188">
          <cell r="A5188" t="str">
            <v>PJ indyw</v>
          </cell>
          <cell r="B5188" t="str">
            <v>X116</v>
          </cell>
          <cell r="C5188" t="str">
            <v>N</v>
          </cell>
          <cell r="D5188">
            <v>91524.4</v>
          </cell>
          <cell r="E5188" t="str">
            <v>PRZYPIS_MIES_WYK</v>
          </cell>
          <cell r="F5188" t="str">
            <v>PLAN</v>
          </cell>
          <cell r="G5188" t="str">
            <v>08</v>
          </cell>
          <cell r="H5188" t="str">
            <v>PSA</v>
          </cell>
          <cell r="I5188" t="str">
            <v>P</v>
          </cell>
        </row>
        <row r="5189">
          <cell r="A5189" t="str">
            <v>PJ indyw</v>
          </cell>
          <cell r="B5189" t="str">
            <v>X116</v>
          </cell>
          <cell r="C5189" t="str">
            <v>P</v>
          </cell>
          <cell r="D5189">
            <v>1837115.3922222226</v>
          </cell>
          <cell r="E5189" t="str">
            <v>PRZYPIS_MIES_WYK</v>
          </cell>
          <cell r="F5189" t="str">
            <v>PLAN</v>
          </cell>
          <cell r="G5189" t="str">
            <v>08</v>
          </cell>
          <cell r="H5189" t="str">
            <v>PSA</v>
          </cell>
          <cell r="I5189" t="str">
            <v>P</v>
          </cell>
        </row>
        <row r="5190">
          <cell r="A5190" t="str">
            <v>PJ indyw</v>
          </cell>
          <cell r="B5190" t="str">
            <v>X116</v>
          </cell>
          <cell r="C5190" t="str">
            <v>N</v>
          </cell>
          <cell r="D5190">
            <v>378048.6097560975</v>
          </cell>
          <cell r="E5190" t="str">
            <v>PRZYPIS_MIES_WYK</v>
          </cell>
          <cell r="F5190" t="str">
            <v>PLAN</v>
          </cell>
          <cell r="G5190" t="str">
            <v>09</v>
          </cell>
          <cell r="H5190" t="str">
            <v>POU</v>
          </cell>
          <cell r="I5190" t="str">
            <v>P</v>
          </cell>
        </row>
        <row r="5191">
          <cell r="A5191" t="str">
            <v>PJ indyw</v>
          </cell>
          <cell r="B5191" t="str">
            <v>X116</v>
          </cell>
          <cell r="C5191" t="str">
            <v>N</v>
          </cell>
          <cell r="D5191">
            <v>99802.7</v>
          </cell>
          <cell r="E5191" t="str">
            <v>PRZYPIS_MIES_WYK</v>
          </cell>
          <cell r="F5191" t="str">
            <v>PLAN</v>
          </cell>
          <cell r="G5191" t="str">
            <v>09</v>
          </cell>
          <cell r="H5191" t="str">
            <v>PSA</v>
          </cell>
          <cell r="I5191" t="str">
            <v>P</v>
          </cell>
        </row>
        <row r="5192">
          <cell r="A5192" t="str">
            <v>PJ indyw</v>
          </cell>
          <cell r="B5192" t="str">
            <v>X116</v>
          </cell>
          <cell r="C5192" t="str">
            <v>P</v>
          </cell>
          <cell r="D5192">
            <v>1746197.5102222227</v>
          </cell>
          <cell r="E5192" t="str">
            <v>PRZYPIS_MIES_WYK</v>
          </cell>
          <cell r="F5192" t="str">
            <v>PLAN</v>
          </cell>
          <cell r="G5192" t="str">
            <v>09</v>
          </cell>
          <cell r="H5192" t="str">
            <v>PSA</v>
          </cell>
          <cell r="I5192" t="str">
            <v>P</v>
          </cell>
        </row>
        <row r="5193">
          <cell r="A5193" t="str">
            <v>PJ indyw</v>
          </cell>
          <cell r="B5193" t="str">
            <v>X116</v>
          </cell>
          <cell r="C5193" t="str">
            <v>N</v>
          </cell>
          <cell r="D5193">
            <v>390267.8780487804</v>
          </cell>
          <cell r="E5193" t="str">
            <v>PRZYPIS_MIES_WYK</v>
          </cell>
          <cell r="F5193" t="str">
            <v>PLAN</v>
          </cell>
          <cell r="G5193" t="str">
            <v>10</v>
          </cell>
          <cell r="H5193" t="str">
            <v>POU</v>
          </cell>
          <cell r="I5193" t="str">
            <v>P</v>
          </cell>
        </row>
        <row r="5194">
          <cell r="A5194" t="str">
            <v>PJ indyw</v>
          </cell>
          <cell r="B5194" t="str">
            <v>X116</v>
          </cell>
          <cell r="C5194" t="str">
            <v>N</v>
          </cell>
          <cell r="D5194">
            <v>95866.7</v>
          </cell>
          <cell r="E5194" t="str">
            <v>PRZYPIS_MIES_WYK</v>
          </cell>
          <cell r="F5194" t="str">
            <v>PLAN</v>
          </cell>
          <cell r="G5194" t="str">
            <v>10</v>
          </cell>
          <cell r="H5194" t="str">
            <v>PSA</v>
          </cell>
          <cell r="I5194" t="str">
            <v>P</v>
          </cell>
        </row>
        <row r="5195">
          <cell r="A5195" t="str">
            <v>PJ indyw</v>
          </cell>
          <cell r="B5195" t="str">
            <v>X116</v>
          </cell>
          <cell r="C5195" t="str">
            <v>P</v>
          </cell>
          <cell r="D5195">
            <v>1772016.5532222225</v>
          </cell>
          <cell r="E5195" t="str">
            <v>PRZYPIS_MIES_WYK</v>
          </cell>
          <cell r="F5195" t="str">
            <v>PLAN</v>
          </cell>
          <cell r="G5195" t="str">
            <v>10</v>
          </cell>
          <cell r="H5195" t="str">
            <v>PSA</v>
          </cell>
          <cell r="I5195" t="str">
            <v>P</v>
          </cell>
        </row>
        <row r="5196">
          <cell r="A5196" t="str">
            <v>PJ indyw</v>
          </cell>
          <cell r="B5196" t="str">
            <v>X116</v>
          </cell>
          <cell r="C5196" t="str">
            <v>N</v>
          </cell>
          <cell r="D5196">
            <v>395237.14634146326</v>
          </cell>
          <cell r="E5196" t="str">
            <v>PRZYPIS_MIES_WYK</v>
          </cell>
          <cell r="F5196" t="str">
            <v>PLAN</v>
          </cell>
          <cell r="G5196" t="str">
            <v>11</v>
          </cell>
          <cell r="H5196" t="str">
            <v>POU</v>
          </cell>
          <cell r="I5196" t="str">
            <v>P</v>
          </cell>
        </row>
        <row r="5197">
          <cell r="A5197" t="str">
            <v>PJ indyw</v>
          </cell>
          <cell r="B5197" t="str">
            <v>X116</v>
          </cell>
          <cell r="C5197" t="str">
            <v>N</v>
          </cell>
          <cell r="D5197">
            <v>96894.7</v>
          </cell>
          <cell r="E5197" t="str">
            <v>PRZYPIS_MIES_WYK</v>
          </cell>
          <cell r="F5197" t="str">
            <v>PLAN</v>
          </cell>
          <cell r="G5197" t="str">
            <v>11</v>
          </cell>
          <cell r="H5197" t="str">
            <v>PSA</v>
          </cell>
          <cell r="I5197" t="str">
            <v>P</v>
          </cell>
        </row>
        <row r="5198">
          <cell r="A5198" t="str">
            <v>PJ indyw</v>
          </cell>
          <cell r="B5198" t="str">
            <v>X116</v>
          </cell>
          <cell r="C5198" t="str">
            <v>P</v>
          </cell>
          <cell r="D5198">
            <v>1758047.2903222227</v>
          </cell>
          <cell r="E5198" t="str">
            <v>PRZYPIS_MIES_WYK</v>
          </cell>
          <cell r="F5198" t="str">
            <v>PLAN</v>
          </cell>
          <cell r="G5198" t="str">
            <v>11</v>
          </cell>
          <cell r="H5198" t="str">
            <v>PSA</v>
          </cell>
          <cell r="I5198" t="str">
            <v>P</v>
          </cell>
        </row>
        <row r="5199">
          <cell r="A5199" t="str">
            <v>PJ indyw</v>
          </cell>
          <cell r="B5199" t="str">
            <v>X116</v>
          </cell>
          <cell r="C5199" t="str">
            <v>N</v>
          </cell>
          <cell r="D5199">
            <v>386783.8292682926</v>
          </cell>
          <cell r="E5199" t="str">
            <v>PRZYPIS_MIES_WYK</v>
          </cell>
          <cell r="F5199" t="str">
            <v>PLAN</v>
          </cell>
          <cell r="G5199" t="str">
            <v>12</v>
          </cell>
          <cell r="H5199" t="str">
            <v>POU</v>
          </cell>
          <cell r="I5199" t="str">
            <v>P</v>
          </cell>
        </row>
        <row r="5200">
          <cell r="A5200" t="str">
            <v>PJ indyw</v>
          </cell>
          <cell r="B5200" t="str">
            <v>X116</v>
          </cell>
          <cell r="C5200" t="str">
            <v>N</v>
          </cell>
          <cell r="D5200">
            <v>103676.2</v>
          </cell>
          <cell r="E5200" t="str">
            <v>PRZYPIS_MIES_WYK</v>
          </cell>
          <cell r="F5200" t="str">
            <v>PLAN</v>
          </cell>
          <cell r="G5200" t="str">
            <v>12</v>
          </cell>
          <cell r="H5200" t="str">
            <v>PSA</v>
          </cell>
          <cell r="I5200" t="str">
            <v>P</v>
          </cell>
        </row>
        <row r="5201">
          <cell r="A5201" t="str">
            <v>PJ indyw</v>
          </cell>
          <cell r="B5201" t="str">
            <v>X116</v>
          </cell>
          <cell r="C5201" t="str">
            <v>P</v>
          </cell>
          <cell r="D5201">
            <v>1745820.4433679907</v>
          </cell>
          <cell r="E5201" t="str">
            <v>PRZYPIS_MIES_WYK</v>
          </cell>
          <cell r="F5201" t="str">
            <v>PLAN</v>
          </cell>
          <cell r="G5201" t="str">
            <v>12</v>
          </cell>
          <cell r="H5201" t="str">
            <v>PSA</v>
          </cell>
          <cell r="I5201" t="str">
            <v>P</v>
          </cell>
        </row>
        <row r="5202">
          <cell r="A5202" t="str">
            <v>PJ indyw</v>
          </cell>
          <cell r="B5202" t="str">
            <v>X116</v>
          </cell>
          <cell r="C5202" t="str">
            <v>N</v>
          </cell>
          <cell r="D5202">
            <v>212920.3333333333</v>
          </cell>
          <cell r="E5202" t="str">
            <v>PRZYPIS_MIES_WYK</v>
          </cell>
          <cell r="F5202" t="str">
            <v>PROGNOZA</v>
          </cell>
          <cell r="G5202" t="str">
            <v>10</v>
          </cell>
          <cell r="H5202" t="str">
            <v>POU</v>
          </cell>
          <cell r="I5202" t="str">
            <v>P</v>
          </cell>
        </row>
        <row r="5203">
          <cell r="A5203" t="str">
            <v>PJ indyw</v>
          </cell>
          <cell r="B5203" t="str">
            <v>X116</v>
          </cell>
          <cell r="C5203" t="str">
            <v>N</v>
          </cell>
          <cell r="D5203">
            <v>107824</v>
          </cell>
          <cell r="E5203" t="str">
            <v>PRZYPIS_MIES_WYK</v>
          </cell>
          <cell r="F5203" t="str">
            <v>PROGNOZA</v>
          </cell>
          <cell r="G5203" t="str">
            <v>10</v>
          </cell>
          <cell r="H5203" t="str">
            <v>PSA</v>
          </cell>
          <cell r="I5203" t="str">
            <v>P</v>
          </cell>
        </row>
        <row r="5204">
          <cell r="A5204" t="str">
            <v>PJ indyw</v>
          </cell>
          <cell r="B5204" t="str">
            <v>X116</v>
          </cell>
          <cell r="C5204" t="str">
            <v>P</v>
          </cell>
          <cell r="D5204">
            <v>1900643.5844444444</v>
          </cell>
          <cell r="E5204" t="str">
            <v>PRZYPIS_MIES_WYK</v>
          </cell>
          <cell r="F5204" t="str">
            <v>PROGNOZA</v>
          </cell>
          <cell r="G5204" t="str">
            <v>10</v>
          </cell>
          <cell r="H5204" t="str">
            <v>PSA</v>
          </cell>
          <cell r="I5204" t="str">
            <v>P</v>
          </cell>
        </row>
        <row r="5205">
          <cell r="A5205" t="str">
            <v>PJ indyw</v>
          </cell>
          <cell r="B5205" t="str">
            <v>X116</v>
          </cell>
          <cell r="C5205" t="str">
            <v>N</v>
          </cell>
          <cell r="D5205">
            <v>73437</v>
          </cell>
          <cell r="E5205" t="str">
            <v>PRZYPIS_MIES_WYK</v>
          </cell>
          <cell r="F5205" t="str">
            <v>PROGNOZA</v>
          </cell>
          <cell r="G5205" t="str">
            <v>11</v>
          </cell>
          <cell r="H5205" t="str">
            <v>POU</v>
          </cell>
          <cell r="I5205" t="str">
            <v>P</v>
          </cell>
        </row>
        <row r="5206">
          <cell r="A5206" t="str">
            <v>PJ indyw</v>
          </cell>
          <cell r="B5206" t="str">
            <v>X116</v>
          </cell>
          <cell r="C5206" t="str">
            <v>N</v>
          </cell>
          <cell r="D5206">
            <v>142650</v>
          </cell>
          <cell r="E5206" t="str">
            <v>PRZYPIS_MIES_WYK</v>
          </cell>
          <cell r="F5206" t="str">
            <v>PROGNOZA</v>
          </cell>
          <cell r="G5206" t="str">
            <v>11</v>
          </cell>
          <cell r="H5206" t="str">
            <v>PSA</v>
          </cell>
          <cell r="I5206" t="str">
            <v>P</v>
          </cell>
        </row>
        <row r="5207">
          <cell r="A5207" t="str">
            <v>PJ indyw</v>
          </cell>
          <cell r="B5207" t="str">
            <v>X116</v>
          </cell>
          <cell r="C5207" t="str">
            <v>P</v>
          </cell>
          <cell r="D5207">
            <v>1890611.8761358024</v>
          </cell>
          <cell r="E5207" t="str">
            <v>PRZYPIS_MIES_WYK</v>
          </cell>
          <cell r="F5207" t="str">
            <v>PROGNOZA</v>
          </cell>
          <cell r="G5207" t="str">
            <v>11</v>
          </cell>
          <cell r="H5207" t="str">
            <v>PSA</v>
          </cell>
          <cell r="I5207" t="str">
            <v>P</v>
          </cell>
        </row>
        <row r="5208">
          <cell r="A5208" t="str">
            <v>PJ indyw</v>
          </cell>
          <cell r="B5208" t="str">
            <v>X116</v>
          </cell>
          <cell r="C5208" t="str">
            <v>N</v>
          </cell>
          <cell r="D5208">
            <v>88946.25</v>
          </cell>
          <cell r="E5208" t="str">
            <v>PRZYPIS_MIES_WYK</v>
          </cell>
          <cell r="F5208" t="str">
            <v>PROGNOZA</v>
          </cell>
          <cell r="G5208" t="str">
            <v>12</v>
          </cell>
          <cell r="H5208" t="str">
            <v>POU</v>
          </cell>
          <cell r="I5208" t="str">
            <v>P</v>
          </cell>
        </row>
        <row r="5209">
          <cell r="A5209" t="str">
            <v>PJ indyw</v>
          </cell>
          <cell r="B5209" t="str">
            <v>X116</v>
          </cell>
          <cell r="C5209" t="str">
            <v>N</v>
          </cell>
          <cell r="D5209">
            <v>111671</v>
          </cell>
          <cell r="E5209" t="str">
            <v>PRZYPIS_MIES_WYK</v>
          </cell>
          <cell r="F5209" t="str">
            <v>PROGNOZA</v>
          </cell>
          <cell r="G5209" t="str">
            <v>12</v>
          </cell>
          <cell r="H5209" t="str">
            <v>PSA</v>
          </cell>
          <cell r="I5209" t="str">
            <v>P</v>
          </cell>
        </row>
        <row r="5210">
          <cell r="A5210" t="str">
            <v>PJ indyw</v>
          </cell>
          <cell r="B5210" t="str">
            <v>X116</v>
          </cell>
          <cell r="C5210" t="str">
            <v>P</v>
          </cell>
          <cell r="D5210">
            <v>1858310.803035089</v>
          </cell>
          <cell r="E5210" t="str">
            <v>PRZYPIS_MIES_WYK</v>
          </cell>
          <cell r="F5210" t="str">
            <v>PROGNOZA</v>
          </cell>
          <cell r="G5210" t="str">
            <v>12</v>
          </cell>
          <cell r="H5210" t="str">
            <v>PSA</v>
          </cell>
          <cell r="I5210" t="str">
            <v>P</v>
          </cell>
        </row>
        <row r="5211">
          <cell r="A5211" t="str">
            <v>PJ indyw</v>
          </cell>
          <cell r="B5211" t="str">
            <v>X116</v>
          </cell>
          <cell r="C5211" t="str">
            <v>N</v>
          </cell>
          <cell r="D5211">
            <v>110000</v>
          </cell>
          <cell r="E5211" t="str">
            <v>PRZYPIS_MIES_WYK</v>
          </cell>
          <cell r="F5211" t="str">
            <v>WYK_POP</v>
          </cell>
          <cell r="G5211" t="str">
            <v>01</v>
          </cell>
          <cell r="H5211" t="str">
            <v>PKK</v>
          </cell>
          <cell r="I5211" t="str">
            <v>P</v>
          </cell>
        </row>
        <row r="5212">
          <cell r="A5212" t="str">
            <v>PJ indyw</v>
          </cell>
          <cell r="B5212" t="str">
            <v>X116</v>
          </cell>
          <cell r="C5212" t="str">
            <v>N</v>
          </cell>
          <cell r="D5212">
            <v>266367.25</v>
          </cell>
          <cell r="E5212" t="str">
            <v>PRZYPIS_MIES_WYK</v>
          </cell>
          <cell r="F5212" t="str">
            <v>WYK_POP</v>
          </cell>
          <cell r="G5212" t="str">
            <v>01</v>
          </cell>
          <cell r="H5212" t="str">
            <v>POU</v>
          </cell>
          <cell r="I5212" t="str">
            <v>P</v>
          </cell>
        </row>
        <row r="5213">
          <cell r="A5213" t="str">
            <v>PJ indyw</v>
          </cell>
          <cell r="B5213" t="str">
            <v>X116</v>
          </cell>
          <cell r="C5213" t="str">
            <v>N</v>
          </cell>
          <cell r="D5213">
            <v>226221.79</v>
          </cell>
          <cell r="E5213" t="str">
            <v>PRZYPIS_MIES_WYK</v>
          </cell>
          <cell r="F5213" t="str">
            <v>WYK_POP</v>
          </cell>
          <cell r="G5213" t="str">
            <v>01</v>
          </cell>
          <cell r="H5213" t="str">
            <v>PSA</v>
          </cell>
          <cell r="I5213" t="str">
            <v>P</v>
          </cell>
        </row>
        <row r="5214">
          <cell r="A5214" t="str">
            <v>PJ indyw</v>
          </cell>
          <cell r="B5214" t="str">
            <v>X116</v>
          </cell>
          <cell r="C5214" t="str">
            <v>P</v>
          </cell>
          <cell r="D5214">
            <v>2584371.79</v>
          </cell>
          <cell r="E5214" t="str">
            <v>PRZYPIS_MIES_WYK</v>
          </cell>
          <cell r="F5214" t="str">
            <v>WYK_POP</v>
          </cell>
          <cell r="G5214" t="str">
            <v>01</v>
          </cell>
          <cell r="H5214" t="str">
            <v>PSA</v>
          </cell>
          <cell r="I5214" t="str">
            <v>P</v>
          </cell>
        </row>
        <row r="5215">
          <cell r="A5215" t="str">
            <v>PJ indyw</v>
          </cell>
          <cell r="B5215" t="str">
            <v>X116</v>
          </cell>
          <cell r="C5215" t="str">
            <v>N</v>
          </cell>
          <cell r="D5215">
            <v>7000</v>
          </cell>
          <cell r="E5215" t="str">
            <v>PRZYPIS_MIES_WYK</v>
          </cell>
          <cell r="F5215" t="str">
            <v>WYK_POP</v>
          </cell>
          <cell r="G5215" t="str">
            <v>02</v>
          </cell>
          <cell r="H5215" t="str">
            <v>PKK</v>
          </cell>
          <cell r="I5215" t="str">
            <v>P</v>
          </cell>
        </row>
        <row r="5216">
          <cell r="A5216" t="str">
            <v>PJ indyw</v>
          </cell>
          <cell r="B5216" t="str">
            <v>X116</v>
          </cell>
          <cell r="C5216" t="str">
            <v>N</v>
          </cell>
          <cell r="D5216">
            <v>403396.72</v>
          </cell>
          <cell r="E5216" t="str">
            <v>PRZYPIS_MIES_WYK</v>
          </cell>
          <cell r="F5216" t="str">
            <v>WYK_POP</v>
          </cell>
          <cell r="G5216" t="str">
            <v>02</v>
          </cell>
          <cell r="H5216" t="str">
            <v>POU</v>
          </cell>
          <cell r="I5216" t="str">
            <v>P</v>
          </cell>
        </row>
        <row r="5217">
          <cell r="A5217" t="str">
            <v>PJ indyw</v>
          </cell>
          <cell r="B5217" t="str">
            <v>X116</v>
          </cell>
          <cell r="C5217" t="str">
            <v>N</v>
          </cell>
          <cell r="D5217">
            <v>267668</v>
          </cell>
          <cell r="E5217" t="str">
            <v>PRZYPIS_MIES_WYK</v>
          </cell>
          <cell r="F5217" t="str">
            <v>WYK_POP</v>
          </cell>
          <cell r="G5217" t="str">
            <v>02</v>
          </cell>
          <cell r="H5217" t="str">
            <v>PSA</v>
          </cell>
          <cell r="I5217" t="str">
            <v>P</v>
          </cell>
        </row>
        <row r="5218">
          <cell r="A5218" t="str">
            <v>PJ indyw</v>
          </cell>
          <cell r="B5218" t="str">
            <v>X116</v>
          </cell>
          <cell r="C5218" t="str">
            <v>P</v>
          </cell>
          <cell r="D5218">
            <v>2107154.65</v>
          </cell>
          <cell r="E5218" t="str">
            <v>PRZYPIS_MIES_WYK</v>
          </cell>
          <cell r="F5218" t="str">
            <v>WYK_POP</v>
          </cell>
          <cell r="G5218" t="str">
            <v>02</v>
          </cell>
          <cell r="H5218" t="str">
            <v>PSA</v>
          </cell>
          <cell r="I5218" t="str">
            <v>P</v>
          </cell>
        </row>
        <row r="5219">
          <cell r="A5219" t="str">
            <v>PJ indyw</v>
          </cell>
          <cell r="B5219" t="str">
            <v>X116</v>
          </cell>
          <cell r="C5219" t="str">
            <v>N</v>
          </cell>
          <cell r="D5219">
            <v>25005</v>
          </cell>
          <cell r="E5219" t="str">
            <v>PRZYPIS_MIES_WYK</v>
          </cell>
          <cell r="F5219" t="str">
            <v>WYK_POP</v>
          </cell>
          <cell r="G5219" t="str">
            <v>03</v>
          </cell>
          <cell r="H5219" t="str">
            <v>PKK</v>
          </cell>
          <cell r="I5219" t="str">
            <v>P</v>
          </cell>
        </row>
        <row r="5220">
          <cell r="A5220" t="str">
            <v>PJ indyw</v>
          </cell>
          <cell r="B5220" t="str">
            <v>X116</v>
          </cell>
          <cell r="C5220" t="str">
            <v>N</v>
          </cell>
          <cell r="D5220">
            <v>619256.82</v>
          </cell>
          <cell r="E5220" t="str">
            <v>PRZYPIS_MIES_WYK</v>
          </cell>
          <cell r="F5220" t="str">
            <v>WYK_POP</v>
          </cell>
          <cell r="G5220" t="str">
            <v>03</v>
          </cell>
          <cell r="H5220" t="str">
            <v>POU</v>
          </cell>
          <cell r="I5220" t="str">
            <v>P</v>
          </cell>
        </row>
        <row r="5221">
          <cell r="A5221" t="str">
            <v>PJ indyw</v>
          </cell>
          <cell r="B5221" t="str">
            <v>X116</v>
          </cell>
          <cell r="C5221" t="str">
            <v>N</v>
          </cell>
          <cell r="D5221">
            <v>372690.91</v>
          </cell>
          <cell r="E5221" t="str">
            <v>PRZYPIS_MIES_WYK</v>
          </cell>
          <cell r="F5221" t="str">
            <v>WYK_POP</v>
          </cell>
          <cell r="G5221" t="str">
            <v>03</v>
          </cell>
          <cell r="H5221" t="str">
            <v>PSA</v>
          </cell>
          <cell r="I5221" t="str">
            <v>P</v>
          </cell>
        </row>
        <row r="5222">
          <cell r="A5222" t="str">
            <v>PJ indyw</v>
          </cell>
          <cell r="B5222" t="str">
            <v>X116</v>
          </cell>
          <cell r="C5222" t="str">
            <v>P</v>
          </cell>
          <cell r="D5222">
            <v>2628375.18</v>
          </cell>
          <cell r="E5222" t="str">
            <v>PRZYPIS_MIES_WYK</v>
          </cell>
          <cell r="F5222" t="str">
            <v>WYK_POP</v>
          </cell>
          <cell r="G5222" t="str">
            <v>03</v>
          </cell>
          <cell r="H5222" t="str">
            <v>PSA</v>
          </cell>
          <cell r="I5222" t="str">
            <v>P</v>
          </cell>
        </row>
        <row r="5223">
          <cell r="A5223" t="str">
            <v>PJ indyw</v>
          </cell>
          <cell r="B5223" t="str">
            <v>X116</v>
          </cell>
          <cell r="C5223" t="str">
            <v>N</v>
          </cell>
          <cell r="D5223">
            <v>66300</v>
          </cell>
          <cell r="E5223" t="str">
            <v>PRZYPIS_MIES_WYK</v>
          </cell>
          <cell r="F5223" t="str">
            <v>WYK_POP</v>
          </cell>
          <cell r="G5223" t="str">
            <v>04</v>
          </cell>
          <cell r="H5223" t="str">
            <v>PION</v>
          </cell>
          <cell r="I5223" t="str">
            <v>P</v>
          </cell>
        </row>
        <row r="5224">
          <cell r="A5224" t="str">
            <v>PJ indyw</v>
          </cell>
          <cell r="B5224" t="str">
            <v>X116</v>
          </cell>
          <cell r="C5224" t="str">
            <v>N</v>
          </cell>
          <cell r="D5224">
            <v>5000</v>
          </cell>
          <cell r="E5224" t="str">
            <v>PRZYPIS_MIES_WYK</v>
          </cell>
          <cell r="F5224" t="str">
            <v>WYK_POP</v>
          </cell>
          <cell r="G5224" t="str">
            <v>04</v>
          </cell>
          <cell r="H5224" t="str">
            <v>PKK</v>
          </cell>
          <cell r="I5224" t="str">
            <v>P</v>
          </cell>
        </row>
        <row r="5225">
          <cell r="A5225" t="str">
            <v>PJ indyw</v>
          </cell>
          <cell r="B5225" t="str">
            <v>X116</v>
          </cell>
          <cell r="C5225" t="str">
            <v>N</v>
          </cell>
          <cell r="D5225">
            <v>434540</v>
          </cell>
          <cell r="E5225" t="str">
            <v>PRZYPIS_MIES_WYK</v>
          </cell>
          <cell r="F5225" t="str">
            <v>WYK_POP</v>
          </cell>
          <cell r="G5225" t="str">
            <v>04</v>
          </cell>
          <cell r="H5225" t="str">
            <v>POU</v>
          </cell>
          <cell r="I5225" t="str">
            <v>P</v>
          </cell>
        </row>
        <row r="5226">
          <cell r="A5226" t="str">
            <v>PJ indyw</v>
          </cell>
          <cell r="B5226" t="str">
            <v>X116</v>
          </cell>
          <cell r="C5226" t="str">
            <v>N</v>
          </cell>
          <cell r="D5226">
            <v>294848.01</v>
          </cell>
          <cell r="E5226" t="str">
            <v>PRZYPIS_MIES_WYK</v>
          </cell>
          <cell r="F5226" t="str">
            <v>WYK_POP</v>
          </cell>
          <cell r="G5226" t="str">
            <v>04</v>
          </cell>
          <cell r="H5226" t="str">
            <v>PSA</v>
          </cell>
          <cell r="I5226" t="str">
            <v>P</v>
          </cell>
        </row>
        <row r="5227">
          <cell r="A5227" t="str">
            <v>PJ indyw</v>
          </cell>
          <cell r="B5227" t="str">
            <v>X116</v>
          </cell>
          <cell r="C5227" t="str">
            <v>P</v>
          </cell>
          <cell r="D5227">
            <v>1958541.04</v>
          </cell>
          <cell r="E5227" t="str">
            <v>PRZYPIS_MIES_WYK</v>
          </cell>
          <cell r="F5227" t="str">
            <v>WYK_POP</v>
          </cell>
          <cell r="G5227" t="str">
            <v>04</v>
          </cell>
          <cell r="H5227" t="str">
            <v>PSA</v>
          </cell>
          <cell r="I5227" t="str">
            <v>P</v>
          </cell>
        </row>
        <row r="5228">
          <cell r="A5228" t="str">
            <v>PJ indyw</v>
          </cell>
          <cell r="B5228" t="str">
            <v>X116</v>
          </cell>
          <cell r="C5228" t="str">
            <v>N</v>
          </cell>
          <cell r="D5228">
            <v>1250</v>
          </cell>
          <cell r="E5228" t="str">
            <v>PRZYPIS_MIES_WYK</v>
          </cell>
          <cell r="F5228" t="str">
            <v>WYK_POP</v>
          </cell>
          <cell r="G5228" t="str">
            <v>05</v>
          </cell>
          <cell r="H5228" t="str">
            <v>PKK</v>
          </cell>
          <cell r="I5228" t="str">
            <v>P</v>
          </cell>
        </row>
        <row r="5229">
          <cell r="A5229" t="str">
            <v>PJ indyw</v>
          </cell>
          <cell r="B5229" t="str">
            <v>X116</v>
          </cell>
          <cell r="C5229" t="str">
            <v>N</v>
          </cell>
          <cell r="D5229">
            <v>513730.9</v>
          </cell>
          <cell r="E5229" t="str">
            <v>PRZYPIS_MIES_WYK</v>
          </cell>
          <cell r="F5229" t="str">
            <v>WYK_POP</v>
          </cell>
          <cell r="G5229" t="str">
            <v>05</v>
          </cell>
          <cell r="H5229" t="str">
            <v>POU</v>
          </cell>
          <cell r="I5229" t="str">
            <v>P</v>
          </cell>
        </row>
        <row r="5230">
          <cell r="A5230" t="str">
            <v>PJ indyw</v>
          </cell>
          <cell r="B5230" t="str">
            <v>X116</v>
          </cell>
          <cell r="C5230" t="str">
            <v>N</v>
          </cell>
          <cell r="D5230">
            <v>374219.79</v>
          </cell>
          <cell r="E5230" t="str">
            <v>PRZYPIS_MIES_WYK</v>
          </cell>
          <cell r="F5230" t="str">
            <v>WYK_POP</v>
          </cell>
          <cell r="G5230" t="str">
            <v>05</v>
          </cell>
          <cell r="H5230" t="str">
            <v>PSA</v>
          </cell>
          <cell r="I5230" t="str">
            <v>P</v>
          </cell>
        </row>
        <row r="5231">
          <cell r="A5231" t="str">
            <v>PJ indyw</v>
          </cell>
          <cell r="B5231" t="str">
            <v>X116</v>
          </cell>
          <cell r="C5231" t="str">
            <v>P</v>
          </cell>
          <cell r="D5231">
            <v>2380036.42</v>
          </cell>
          <cell r="E5231" t="str">
            <v>PRZYPIS_MIES_WYK</v>
          </cell>
          <cell r="F5231" t="str">
            <v>WYK_POP</v>
          </cell>
          <cell r="G5231" t="str">
            <v>05</v>
          </cell>
          <cell r="H5231" t="str">
            <v>PSA</v>
          </cell>
          <cell r="I5231" t="str">
            <v>P</v>
          </cell>
        </row>
        <row r="5232">
          <cell r="A5232" t="str">
            <v>PJ indyw</v>
          </cell>
          <cell r="B5232" t="str">
            <v>X116</v>
          </cell>
          <cell r="C5232" t="str">
            <v>N</v>
          </cell>
          <cell r="D5232">
            <v>4750</v>
          </cell>
          <cell r="E5232" t="str">
            <v>PRZYPIS_MIES_WYK</v>
          </cell>
          <cell r="F5232" t="str">
            <v>WYK_POP</v>
          </cell>
          <cell r="G5232" t="str">
            <v>06</v>
          </cell>
          <cell r="H5232" t="str">
            <v>PKK</v>
          </cell>
          <cell r="I5232" t="str">
            <v>P</v>
          </cell>
        </row>
        <row r="5233">
          <cell r="A5233" t="str">
            <v>PJ indyw</v>
          </cell>
          <cell r="B5233" t="str">
            <v>X116</v>
          </cell>
          <cell r="C5233" t="str">
            <v>N</v>
          </cell>
          <cell r="D5233">
            <v>363322.16</v>
          </cell>
          <cell r="E5233" t="str">
            <v>PRZYPIS_MIES_WYK</v>
          </cell>
          <cell r="F5233" t="str">
            <v>WYK_POP</v>
          </cell>
          <cell r="G5233" t="str">
            <v>06</v>
          </cell>
          <cell r="H5233" t="str">
            <v>POU</v>
          </cell>
          <cell r="I5233" t="str">
            <v>P</v>
          </cell>
        </row>
        <row r="5234">
          <cell r="A5234" t="str">
            <v>PJ indyw</v>
          </cell>
          <cell r="B5234" t="str">
            <v>X116</v>
          </cell>
          <cell r="C5234" t="str">
            <v>N</v>
          </cell>
          <cell r="D5234">
            <v>270354.58</v>
          </cell>
          <cell r="E5234" t="str">
            <v>PRZYPIS_MIES_WYK</v>
          </cell>
          <cell r="F5234" t="str">
            <v>WYK_POP</v>
          </cell>
          <cell r="G5234" t="str">
            <v>06</v>
          </cell>
          <cell r="H5234" t="str">
            <v>PSA</v>
          </cell>
          <cell r="I5234" t="str">
            <v>P</v>
          </cell>
        </row>
        <row r="5235">
          <cell r="A5235" t="str">
            <v>PJ indyw</v>
          </cell>
          <cell r="B5235" t="str">
            <v>X116</v>
          </cell>
          <cell r="C5235" t="str">
            <v>P</v>
          </cell>
          <cell r="D5235">
            <v>1781958.54</v>
          </cell>
          <cell r="E5235" t="str">
            <v>PRZYPIS_MIES_WYK</v>
          </cell>
          <cell r="F5235" t="str">
            <v>WYK_POP</v>
          </cell>
          <cell r="G5235" t="str">
            <v>06</v>
          </cell>
          <cell r="H5235" t="str">
            <v>PSA</v>
          </cell>
          <cell r="I5235" t="str">
            <v>P</v>
          </cell>
        </row>
        <row r="5236">
          <cell r="A5236" t="str">
            <v>PJ indyw</v>
          </cell>
          <cell r="B5236" t="str">
            <v>X116</v>
          </cell>
          <cell r="C5236" t="str">
            <v>N</v>
          </cell>
          <cell r="D5236">
            <v>20000</v>
          </cell>
          <cell r="E5236" t="str">
            <v>PRZYPIS_MIES_WYK</v>
          </cell>
          <cell r="F5236" t="str">
            <v>WYK_POP</v>
          </cell>
          <cell r="G5236" t="str">
            <v>07</v>
          </cell>
          <cell r="H5236" t="str">
            <v>PION</v>
          </cell>
          <cell r="I5236" t="str">
            <v>P</v>
          </cell>
        </row>
        <row r="5237">
          <cell r="A5237" t="str">
            <v>PJ indyw</v>
          </cell>
          <cell r="B5237" t="str">
            <v>X116</v>
          </cell>
          <cell r="C5237" t="str">
            <v>N</v>
          </cell>
          <cell r="D5237">
            <v>6656</v>
          </cell>
          <cell r="E5237" t="str">
            <v>PRZYPIS_MIES_WYK</v>
          </cell>
          <cell r="F5237" t="str">
            <v>WYK_POP</v>
          </cell>
          <cell r="G5237" t="str">
            <v>07</v>
          </cell>
          <cell r="H5237" t="str">
            <v>PKK</v>
          </cell>
          <cell r="I5237" t="str">
            <v>P</v>
          </cell>
        </row>
        <row r="5238">
          <cell r="A5238" t="str">
            <v>PJ indyw</v>
          </cell>
          <cell r="B5238" t="str">
            <v>X116</v>
          </cell>
          <cell r="C5238" t="str">
            <v>N</v>
          </cell>
          <cell r="D5238">
            <v>347787.7</v>
          </cell>
          <cell r="E5238" t="str">
            <v>PRZYPIS_MIES_WYK</v>
          </cell>
          <cell r="F5238" t="str">
            <v>WYK_POP</v>
          </cell>
          <cell r="G5238" t="str">
            <v>07</v>
          </cell>
          <cell r="H5238" t="str">
            <v>POU</v>
          </cell>
          <cell r="I5238" t="str">
            <v>P</v>
          </cell>
        </row>
        <row r="5239">
          <cell r="A5239" t="str">
            <v>PJ indyw</v>
          </cell>
          <cell r="B5239" t="str">
            <v>X116</v>
          </cell>
          <cell r="C5239" t="str">
            <v>N</v>
          </cell>
          <cell r="D5239">
            <v>222578.9</v>
          </cell>
          <cell r="E5239" t="str">
            <v>PRZYPIS_MIES_WYK</v>
          </cell>
          <cell r="F5239" t="str">
            <v>WYK_POP</v>
          </cell>
          <cell r="G5239" t="str">
            <v>07</v>
          </cell>
          <cell r="H5239" t="str">
            <v>PSA</v>
          </cell>
          <cell r="I5239" t="str">
            <v>P</v>
          </cell>
        </row>
        <row r="5240">
          <cell r="A5240" t="str">
            <v>PJ indyw</v>
          </cell>
          <cell r="B5240" t="str">
            <v>X116</v>
          </cell>
          <cell r="C5240" t="str">
            <v>P</v>
          </cell>
          <cell r="D5240">
            <v>2292565.04</v>
          </cell>
          <cell r="E5240" t="str">
            <v>PRZYPIS_MIES_WYK</v>
          </cell>
          <cell r="F5240" t="str">
            <v>WYK_POP</v>
          </cell>
          <cell r="G5240" t="str">
            <v>07</v>
          </cell>
          <cell r="H5240" t="str">
            <v>PSA</v>
          </cell>
          <cell r="I5240" t="str">
            <v>P</v>
          </cell>
        </row>
        <row r="5241">
          <cell r="A5241" t="str">
            <v>PJ indyw</v>
          </cell>
          <cell r="B5241" t="str">
            <v>X116</v>
          </cell>
          <cell r="C5241" t="str">
            <v>N</v>
          </cell>
          <cell r="D5241">
            <v>550</v>
          </cell>
          <cell r="E5241" t="str">
            <v>PRZYPIS_MIES_WYK</v>
          </cell>
          <cell r="F5241" t="str">
            <v>WYK_POP</v>
          </cell>
          <cell r="G5241" t="str">
            <v>08</v>
          </cell>
          <cell r="H5241" t="str">
            <v>PION</v>
          </cell>
          <cell r="I5241" t="str">
            <v>P</v>
          </cell>
        </row>
        <row r="5242">
          <cell r="A5242" t="str">
            <v>PJ indyw</v>
          </cell>
          <cell r="B5242" t="str">
            <v>X116</v>
          </cell>
          <cell r="C5242" t="str">
            <v>N</v>
          </cell>
          <cell r="D5242">
            <v>2400</v>
          </cell>
          <cell r="E5242" t="str">
            <v>PRZYPIS_MIES_WYK</v>
          </cell>
          <cell r="F5242" t="str">
            <v>WYK_POP</v>
          </cell>
          <cell r="G5242" t="str">
            <v>08</v>
          </cell>
          <cell r="H5242" t="str">
            <v>PKK</v>
          </cell>
          <cell r="I5242" t="str">
            <v>P</v>
          </cell>
        </row>
        <row r="5243">
          <cell r="A5243" t="str">
            <v>PJ indyw</v>
          </cell>
          <cell r="B5243" t="str">
            <v>X116</v>
          </cell>
          <cell r="C5243" t="str">
            <v>N</v>
          </cell>
          <cell r="D5243">
            <v>345974.5</v>
          </cell>
          <cell r="E5243" t="str">
            <v>PRZYPIS_MIES_WYK</v>
          </cell>
          <cell r="F5243" t="str">
            <v>WYK_POP</v>
          </cell>
          <cell r="G5243" t="str">
            <v>08</v>
          </cell>
          <cell r="H5243" t="str">
            <v>POU</v>
          </cell>
          <cell r="I5243" t="str">
            <v>P</v>
          </cell>
        </row>
        <row r="5244">
          <cell r="A5244" t="str">
            <v>PJ indyw</v>
          </cell>
          <cell r="B5244" t="str">
            <v>X116</v>
          </cell>
          <cell r="C5244" t="str">
            <v>N</v>
          </cell>
          <cell r="D5244">
            <v>438690.41</v>
          </cell>
          <cell r="E5244" t="str">
            <v>PRZYPIS_MIES_WYK</v>
          </cell>
          <cell r="F5244" t="str">
            <v>WYK_POP</v>
          </cell>
          <cell r="G5244" t="str">
            <v>08</v>
          </cell>
          <cell r="H5244" t="str">
            <v>PSA</v>
          </cell>
          <cell r="I5244" t="str">
            <v>P</v>
          </cell>
        </row>
        <row r="5245">
          <cell r="A5245" t="str">
            <v>PJ indyw</v>
          </cell>
          <cell r="B5245" t="str">
            <v>X116</v>
          </cell>
          <cell r="C5245" t="str">
            <v>P</v>
          </cell>
          <cell r="D5245">
            <v>2287183.31</v>
          </cell>
          <cell r="E5245" t="str">
            <v>PRZYPIS_MIES_WYK</v>
          </cell>
          <cell r="F5245" t="str">
            <v>WYK_POP</v>
          </cell>
          <cell r="G5245" t="str">
            <v>08</v>
          </cell>
          <cell r="H5245" t="str">
            <v>PSA</v>
          </cell>
          <cell r="I5245" t="str">
            <v>P</v>
          </cell>
        </row>
        <row r="5246">
          <cell r="A5246" t="str">
            <v>PJ indyw</v>
          </cell>
          <cell r="B5246" t="str">
            <v>X116</v>
          </cell>
          <cell r="C5246" t="str">
            <v>N</v>
          </cell>
          <cell r="D5246">
            <v>20100</v>
          </cell>
          <cell r="E5246" t="str">
            <v>PRZYPIS_MIES_WYK</v>
          </cell>
          <cell r="F5246" t="str">
            <v>WYK_POP</v>
          </cell>
          <cell r="G5246" t="str">
            <v>09</v>
          </cell>
          <cell r="H5246" t="str">
            <v>PKK</v>
          </cell>
          <cell r="I5246" t="str">
            <v>P</v>
          </cell>
        </row>
        <row r="5247">
          <cell r="A5247" t="str">
            <v>PJ indyw</v>
          </cell>
          <cell r="B5247" t="str">
            <v>X116</v>
          </cell>
          <cell r="C5247" t="str">
            <v>N</v>
          </cell>
          <cell r="D5247">
            <v>471324.49</v>
          </cell>
          <cell r="E5247" t="str">
            <v>PRZYPIS_MIES_WYK</v>
          </cell>
          <cell r="F5247" t="str">
            <v>WYK_POP</v>
          </cell>
          <cell r="G5247" t="str">
            <v>09</v>
          </cell>
          <cell r="H5247" t="str">
            <v>POU</v>
          </cell>
          <cell r="I5247" t="str">
            <v>P</v>
          </cell>
        </row>
        <row r="5248">
          <cell r="A5248" t="str">
            <v>PJ indyw</v>
          </cell>
          <cell r="B5248" t="str">
            <v>X116</v>
          </cell>
          <cell r="C5248" t="str">
            <v>N</v>
          </cell>
          <cell r="D5248">
            <v>262178.28</v>
          </cell>
          <cell r="E5248" t="str">
            <v>PRZYPIS_MIES_WYK</v>
          </cell>
          <cell r="F5248" t="str">
            <v>WYK_POP</v>
          </cell>
          <cell r="G5248" t="str">
            <v>09</v>
          </cell>
          <cell r="H5248" t="str">
            <v>PSA</v>
          </cell>
          <cell r="I5248" t="str">
            <v>P</v>
          </cell>
        </row>
        <row r="5249">
          <cell r="A5249" t="str">
            <v>PJ indyw</v>
          </cell>
          <cell r="B5249" t="str">
            <v>X116</v>
          </cell>
          <cell r="C5249" t="str">
            <v>P</v>
          </cell>
          <cell r="D5249">
            <v>1839059.42</v>
          </cell>
          <cell r="E5249" t="str">
            <v>PRZYPIS_MIES_WYK</v>
          </cell>
          <cell r="F5249" t="str">
            <v>WYK_POP</v>
          </cell>
          <cell r="G5249" t="str">
            <v>09</v>
          </cell>
          <cell r="H5249" t="str">
            <v>PSA</v>
          </cell>
          <cell r="I5249" t="str">
            <v>P</v>
          </cell>
        </row>
        <row r="5250">
          <cell r="A5250" t="str">
            <v>PJ indyw</v>
          </cell>
          <cell r="B5250" t="str">
            <v>X116</v>
          </cell>
          <cell r="C5250" t="str">
            <v>N</v>
          </cell>
          <cell r="D5250">
            <v>249845.5</v>
          </cell>
          <cell r="E5250" t="str">
            <v>SKL_PRZYPIS_WYK</v>
          </cell>
          <cell r="F5250" t="str">
            <v>PLAN</v>
          </cell>
          <cell r="G5250" t="str">
            <v>01</v>
          </cell>
          <cell r="H5250" t="str">
            <v>POU</v>
          </cell>
          <cell r="I5250" t="str">
            <v>P</v>
          </cell>
        </row>
        <row r="5251">
          <cell r="A5251" t="str">
            <v>PJ indyw</v>
          </cell>
          <cell r="B5251" t="str">
            <v>X116</v>
          </cell>
          <cell r="C5251" t="str">
            <v>N</v>
          </cell>
          <cell r="D5251">
            <v>59136.5</v>
          </cell>
          <cell r="E5251" t="str">
            <v>SKL_PRZYPIS_WYK</v>
          </cell>
          <cell r="F5251" t="str">
            <v>PLAN</v>
          </cell>
          <cell r="G5251" t="str">
            <v>01</v>
          </cell>
          <cell r="H5251" t="str">
            <v>PSA</v>
          </cell>
          <cell r="I5251" t="str">
            <v>P</v>
          </cell>
        </row>
        <row r="5252">
          <cell r="A5252" t="str">
            <v>PJ indyw</v>
          </cell>
          <cell r="B5252" t="str">
            <v>X116</v>
          </cell>
          <cell r="C5252" t="str">
            <v>P</v>
          </cell>
          <cell r="D5252">
            <v>1911151.5562222223</v>
          </cell>
          <cell r="E5252" t="str">
            <v>SKL_PRZYPIS_WYK</v>
          </cell>
          <cell r="F5252" t="str">
            <v>PLAN</v>
          </cell>
          <cell r="G5252" t="str">
            <v>01</v>
          </cell>
          <cell r="H5252" t="str">
            <v>PSA</v>
          </cell>
          <cell r="I5252" t="str">
            <v>P</v>
          </cell>
        </row>
        <row r="5253">
          <cell r="A5253" t="str">
            <v>PJ indyw</v>
          </cell>
          <cell r="B5253" t="str">
            <v>X116</v>
          </cell>
          <cell r="C5253" t="str">
            <v>N</v>
          </cell>
          <cell r="D5253">
            <v>490194.40909090906</v>
          </cell>
          <cell r="E5253" t="str">
            <v>SKL_PRZYPIS_WYK</v>
          </cell>
          <cell r="F5253" t="str">
            <v>PLAN</v>
          </cell>
          <cell r="G5253" t="str">
            <v>02</v>
          </cell>
          <cell r="H5253" t="str">
            <v>POU</v>
          </cell>
          <cell r="I5253" t="str">
            <v>P</v>
          </cell>
        </row>
        <row r="5254">
          <cell r="A5254" t="str">
            <v>PJ indyw</v>
          </cell>
          <cell r="B5254" t="str">
            <v>X116</v>
          </cell>
          <cell r="C5254" t="str">
            <v>N</v>
          </cell>
          <cell r="D5254">
            <v>118823</v>
          </cell>
          <cell r="E5254" t="str">
            <v>SKL_PRZYPIS_WYK</v>
          </cell>
          <cell r="F5254" t="str">
            <v>PLAN</v>
          </cell>
          <cell r="G5254" t="str">
            <v>02</v>
          </cell>
          <cell r="H5254" t="str">
            <v>PSA</v>
          </cell>
          <cell r="I5254" t="str">
            <v>P</v>
          </cell>
        </row>
        <row r="5255">
          <cell r="A5255" t="str">
            <v>PJ indyw</v>
          </cell>
          <cell r="B5255" t="str">
            <v>X116</v>
          </cell>
          <cell r="C5255" t="str">
            <v>P</v>
          </cell>
          <cell r="D5255">
            <v>3732370.964444445</v>
          </cell>
          <cell r="E5255" t="str">
            <v>SKL_PRZYPIS_WYK</v>
          </cell>
          <cell r="F5255" t="str">
            <v>PLAN</v>
          </cell>
          <cell r="G5255" t="str">
            <v>02</v>
          </cell>
          <cell r="H5255" t="str">
            <v>PSA</v>
          </cell>
          <cell r="I5255" t="str">
            <v>P</v>
          </cell>
        </row>
        <row r="5256">
          <cell r="A5256" t="str">
            <v>PJ indyw</v>
          </cell>
          <cell r="B5256" t="str">
            <v>X116</v>
          </cell>
          <cell r="C5256" t="str">
            <v>N</v>
          </cell>
          <cell r="D5256">
            <v>706025.4090909091</v>
          </cell>
          <cell r="E5256" t="str">
            <v>SKL_PRZYPIS_WYK</v>
          </cell>
          <cell r="F5256" t="str">
            <v>PLAN</v>
          </cell>
          <cell r="G5256" t="str">
            <v>03</v>
          </cell>
          <cell r="H5256" t="str">
            <v>POU</v>
          </cell>
          <cell r="I5256" t="str">
            <v>P</v>
          </cell>
        </row>
        <row r="5257">
          <cell r="A5257" t="str">
            <v>PJ indyw</v>
          </cell>
          <cell r="B5257" t="str">
            <v>X116</v>
          </cell>
          <cell r="C5257" t="str">
            <v>N</v>
          </cell>
          <cell r="D5257">
            <v>186920.3</v>
          </cell>
          <cell r="E5257" t="str">
            <v>SKL_PRZYPIS_WYK</v>
          </cell>
          <cell r="F5257" t="str">
            <v>PLAN</v>
          </cell>
          <cell r="G5257" t="str">
            <v>03</v>
          </cell>
          <cell r="H5257" t="str">
            <v>PSA</v>
          </cell>
          <cell r="I5257" t="str">
            <v>P</v>
          </cell>
        </row>
        <row r="5258">
          <cell r="A5258" t="str">
            <v>PJ indyw</v>
          </cell>
          <cell r="B5258" t="str">
            <v>X116</v>
          </cell>
          <cell r="C5258" t="str">
            <v>P</v>
          </cell>
          <cell r="D5258">
            <v>5644969.798666667</v>
          </cell>
          <cell r="E5258" t="str">
            <v>SKL_PRZYPIS_WYK</v>
          </cell>
          <cell r="F5258" t="str">
            <v>PLAN</v>
          </cell>
          <cell r="G5258" t="str">
            <v>03</v>
          </cell>
          <cell r="H5258" t="str">
            <v>PSA</v>
          </cell>
          <cell r="I5258" t="str">
            <v>P</v>
          </cell>
        </row>
        <row r="5259">
          <cell r="A5259" t="str">
            <v>PJ indyw</v>
          </cell>
          <cell r="B5259" t="str">
            <v>X116</v>
          </cell>
          <cell r="C5259" t="str">
            <v>N</v>
          </cell>
          <cell r="D5259">
            <v>943492.1590909091</v>
          </cell>
          <cell r="E5259" t="str">
            <v>SKL_PRZYPIS_WYK</v>
          </cell>
          <cell r="F5259" t="str">
            <v>PLAN</v>
          </cell>
          <cell r="G5259" t="str">
            <v>04</v>
          </cell>
          <cell r="H5259" t="str">
            <v>POU</v>
          </cell>
          <cell r="I5259" t="str">
            <v>P</v>
          </cell>
        </row>
        <row r="5260">
          <cell r="A5260" t="str">
            <v>PJ indyw</v>
          </cell>
          <cell r="B5260" t="str">
            <v>X116</v>
          </cell>
          <cell r="C5260" t="str">
            <v>N</v>
          </cell>
          <cell r="D5260">
            <v>256477.6</v>
          </cell>
          <cell r="E5260" t="str">
            <v>SKL_PRZYPIS_WYK</v>
          </cell>
          <cell r="F5260" t="str">
            <v>PLAN</v>
          </cell>
          <cell r="G5260" t="str">
            <v>04</v>
          </cell>
          <cell r="H5260" t="str">
            <v>PSA</v>
          </cell>
          <cell r="I5260" t="str">
            <v>P</v>
          </cell>
        </row>
        <row r="5261">
          <cell r="A5261" t="str">
            <v>PJ indyw</v>
          </cell>
          <cell r="B5261" t="str">
            <v>X116</v>
          </cell>
          <cell r="C5261" t="str">
            <v>P</v>
          </cell>
          <cell r="D5261">
            <v>7471425.358888891</v>
          </cell>
          <cell r="E5261" t="str">
            <v>SKL_PRZYPIS_WYK</v>
          </cell>
          <cell r="F5261" t="str">
            <v>PLAN</v>
          </cell>
          <cell r="G5261" t="str">
            <v>04</v>
          </cell>
          <cell r="H5261" t="str">
            <v>PSA</v>
          </cell>
          <cell r="I5261" t="str">
            <v>P</v>
          </cell>
        </row>
        <row r="5262">
          <cell r="A5262" t="str">
            <v>PJ indyw</v>
          </cell>
          <cell r="B5262" t="str">
            <v>X116</v>
          </cell>
          <cell r="C5262" t="str">
            <v>N</v>
          </cell>
          <cell r="D5262">
            <v>1205420.5437062937</v>
          </cell>
          <cell r="E5262" t="str">
            <v>SKL_PRZYPIS_WYK</v>
          </cell>
          <cell r="F5262" t="str">
            <v>PLAN</v>
          </cell>
          <cell r="G5262" t="str">
            <v>05</v>
          </cell>
          <cell r="H5262" t="str">
            <v>POU</v>
          </cell>
          <cell r="I5262" t="str">
            <v>P</v>
          </cell>
        </row>
        <row r="5263">
          <cell r="A5263" t="str">
            <v>PJ indyw</v>
          </cell>
          <cell r="B5263" t="str">
            <v>X116</v>
          </cell>
          <cell r="C5263" t="str">
            <v>N</v>
          </cell>
          <cell r="D5263">
            <v>331845.2</v>
          </cell>
          <cell r="E5263" t="str">
            <v>SKL_PRZYPIS_WYK</v>
          </cell>
          <cell r="F5263" t="str">
            <v>PLAN</v>
          </cell>
          <cell r="G5263" t="str">
            <v>05</v>
          </cell>
          <cell r="H5263" t="str">
            <v>PSA</v>
          </cell>
          <cell r="I5263" t="str">
            <v>P</v>
          </cell>
        </row>
        <row r="5264">
          <cell r="A5264" t="str">
            <v>PJ indyw</v>
          </cell>
          <cell r="B5264" t="str">
            <v>X116</v>
          </cell>
          <cell r="C5264" t="str">
            <v>P</v>
          </cell>
          <cell r="D5264">
            <v>9329778.807111112</v>
          </cell>
          <cell r="E5264" t="str">
            <v>SKL_PRZYPIS_WYK</v>
          </cell>
          <cell r="F5264" t="str">
            <v>PLAN</v>
          </cell>
          <cell r="G5264" t="str">
            <v>05</v>
          </cell>
          <cell r="H5264" t="str">
            <v>PSA</v>
          </cell>
          <cell r="I5264" t="str">
            <v>P</v>
          </cell>
        </row>
        <row r="5265">
          <cell r="A5265" t="str">
            <v>PJ indyw</v>
          </cell>
          <cell r="B5265" t="str">
            <v>X116</v>
          </cell>
          <cell r="C5265" t="str">
            <v>N</v>
          </cell>
          <cell r="D5265">
            <v>1463947.4637062936</v>
          </cell>
          <cell r="E5265" t="str">
            <v>SKL_PRZYPIS_WYK</v>
          </cell>
          <cell r="F5265" t="str">
            <v>PLAN</v>
          </cell>
          <cell r="G5265" t="str">
            <v>06</v>
          </cell>
          <cell r="H5265" t="str">
            <v>POU</v>
          </cell>
          <cell r="I5265" t="str">
            <v>P</v>
          </cell>
        </row>
        <row r="5266">
          <cell r="A5266" t="str">
            <v>PJ indyw</v>
          </cell>
          <cell r="B5266" t="str">
            <v>X116</v>
          </cell>
          <cell r="C5266" t="str">
            <v>N</v>
          </cell>
          <cell r="D5266">
            <v>416601.3</v>
          </cell>
          <cell r="E5266" t="str">
            <v>SKL_PRZYPIS_WYK</v>
          </cell>
          <cell r="F5266" t="str">
            <v>PLAN</v>
          </cell>
          <cell r="G5266" t="str">
            <v>06</v>
          </cell>
          <cell r="H5266" t="str">
            <v>PSA</v>
          </cell>
          <cell r="I5266" t="str">
            <v>P</v>
          </cell>
        </row>
        <row r="5267">
          <cell r="A5267" t="str">
            <v>PJ indyw</v>
          </cell>
          <cell r="B5267" t="str">
            <v>X116</v>
          </cell>
          <cell r="C5267" t="str">
            <v>P</v>
          </cell>
          <cell r="D5267">
            <v>11095550.823333334</v>
          </cell>
          <cell r="E5267" t="str">
            <v>SKL_PRZYPIS_WYK</v>
          </cell>
          <cell r="F5267" t="str">
            <v>PLAN</v>
          </cell>
          <cell r="G5267" t="str">
            <v>06</v>
          </cell>
          <cell r="H5267" t="str">
            <v>PSA</v>
          </cell>
          <cell r="I5267" t="str">
            <v>P</v>
          </cell>
        </row>
        <row r="5268">
          <cell r="A5268" t="str">
            <v>PJ indyw</v>
          </cell>
          <cell r="B5268" t="str">
            <v>X116</v>
          </cell>
          <cell r="C5268" t="str">
            <v>N</v>
          </cell>
          <cell r="D5268">
            <v>1767197.5368770254</v>
          </cell>
          <cell r="E5268" t="str">
            <v>SKL_PRZYPIS_WYK</v>
          </cell>
          <cell r="F5268" t="str">
            <v>PLAN</v>
          </cell>
          <cell r="G5268" t="str">
            <v>07</v>
          </cell>
          <cell r="H5268" t="str">
            <v>POU</v>
          </cell>
          <cell r="I5268" t="str">
            <v>P</v>
          </cell>
        </row>
        <row r="5269">
          <cell r="A5269" t="str">
            <v>PJ indyw</v>
          </cell>
          <cell r="B5269" t="str">
            <v>X116</v>
          </cell>
          <cell r="C5269" t="str">
            <v>N</v>
          </cell>
          <cell r="D5269">
            <v>500839.4</v>
          </cell>
          <cell r="E5269" t="str">
            <v>SKL_PRZYPIS_WYK</v>
          </cell>
          <cell r="F5269" t="str">
            <v>PLAN</v>
          </cell>
          <cell r="G5269" t="str">
            <v>07</v>
          </cell>
          <cell r="H5269" t="str">
            <v>PSA</v>
          </cell>
          <cell r="I5269" t="str">
            <v>P</v>
          </cell>
        </row>
        <row r="5270">
          <cell r="A5270" t="str">
            <v>PJ indyw</v>
          </cell>
          <cell r="B5270" t="str">
            <v>X116</v>
          </cell>
          <cell r="C5270" t="str">
            <v>P</v>
          </cell>
          <cell r="D5270">
            <v>13132846.152555557</v>
          </cell>
          <cell r="E5270" t="str">
            <v>SKL_PRZYPIS_WYK</v>
          </cell>
          <cell r="F5270" t="str">
            <v>PLAN</v>
          </cell>
          <cell r="G5270" t="str">
            <v>07</v>
          </cell>
          <cell r="H5270" t="str">
            <v>PSA</v>
          </cell>
          <cell r="I5270" t="str">
            <v>P</v>
          </cell>
        </row>
        <row r="5271">
          <cell r="A5271" t="str">
            <v>PJ indyw</v>
          </cell>
          <cell r="B5271" t="str">
            <v>X116</v>
          </cell>
          <cell r="C5271" t="str">
            <v>N</v>
          </cell>
          <cell r="D5271">
            <v>2103696.87834044</v>
          </cell>
          <cell r="E5271" t="str">
            <v>SKL_PRZYPIS_WYK</v>
          </cell>
          <cell r="F5271" t="str">
            <v>PLAN</v>
          </cell>
          <cell r="G5271" t="str">
            <v>08</v>
          </cell>
          <cell r="H5271" t="str">
            <v>POU</v>
          </cell>
          <cell r="I5271" t="str">
            <v>P</v>
          </cell>
        </row>
        <row r="5272">
          <cell r="A5272" t="str">
            <v>PJ indyw</v>
          </cell>
          <cell r="B5272" t="str">
            <v>X116</v>
          </cell>
          <cell r="C5272" t="str">
            <v>N</v>
          </cell>
          <cell r="D5272">
            <v>592363.8</v>
          </cell>
          <cell r="E5272" t="str">
            <v>SKL_PRZYPIS_WYK</v>
          </cell>
          <cell r="F5272" t="str">
            <v>PLAN</v>
          </cell>
          <cell r="G5272" t="str">
            <v>08</v>
          </cell>
          <cell r="H5272" t="str">
            <v>PSA</v>
          </cell>
          <cell r="I5272" t="str">
            <v>P</v>
          </cell>
        </row>
        <row r="5273">
          <cell r="A5273" t="str">
            <v>PJ indyw</v>
          </cell>
          <cell r="B5273" t="str">
            <v>X116</v>
          </cell>
          <cell r="C5273" t="str">
            <v>P</v>
          </cell>
          <cell r="D5273">
            <v>14969961.54477778</v>
          </cell>
          <cell r="E5273" t="str">
            <v>SKL_PRZYPIS_WYK</v>
          </cell>
          <cell r="F5273" t="str">
            <v>PLAN</v>
          </cell>
          <cell r="G5273" t="str">
            <v>08</v>
          </cell>
          <cell r="H5273" t="str">
            <v>PSA</v>
          </cell>
          <cell r="I5273" t="str">
            <v>P</v>
          </cell>
        </row>
        <row r="5274">
          <cell r="A5274" t="str">
            <v>PJ indyw</v>
          </cell>
          <cell r="B5274" t="str">
            <v>X116</v>
          </cell>
          <cell r="C5274" t="str">
            <v>N</v>
          </cell>
          <cell r="D5274">
            <v>2481745.488096537</v>
          </cell>
          <cell r="E5274" t="str">
            <v>SKL_PRZYPIS_WYK</v>
          </cell>
          <cell r="F5274" t="str">
            <v>PLAN</v>
          </cell>
          <cell r="G5274" t="str">
            <v>09</v>
          </cell>
          <cell r="H5274" t="str">
            <v>POU</v>
          </cell>
          <cell r="I5274" t="str">
            <v>P</v>
          </cell>
        </row>
        <row r="5275">
          <cell r="A5275" t="str">
            <v>PJ indyw</v>
          </cell>
          <cell r="B5275" t="str">
            <v>X116</v>
          </cell>
          <cell r="C5275" t="str">
            <v>N</v>
          </cell>
          <cell r="D5275">
            <v>692166.5</v>
          </cell>
          <cell r="E5275" t="str">
            <v>SKL_PRZYPIS_WYK</v>
          </cell>
          <cell r="F5275" t="str">
            <v>PLAN</v>
          </cell>
          <cell r="G5275" t="str">
            <v>09</v>
          </cell>
          <cell r="H5275" t="str">
            <v>PSA</v>
          </cell>
          <cell r="I5275" t="str">
            <v>P</v>
          </cell>
        </row>
        <row r="5276">
          <cell r="A5276" t="str">
            <v>PJ indyw</v>
          </cell>
          <cell r="B5276" t="str">
            <v>X116</v>
          </cell>
          <cell r="C5276" t="str">
            <v>P</v>
          </cell>
          <cell r="D5276">
            <v>16716159.055000002</v>
          </cell>
          <cell r="E5276" t="str">
            <v>SKL_PRZYPIS_WYK</v>
          </cell>
          <cell r="F5276" t="str">
            <v>PLAN</v>
          </cell>
          <cell r="G5276" t="str">
            <v>09</v>
          </cell>
          <cell r="H5276" t="str">
            <v>PSA</v>
          </cell>
          <cell r="I5276" t="str">
            <v>P</v>
          </cell>
        </row>
        <row r="5277">
          <cell r="A5277" t="str">
            <v>PJ indyw</v>
          </cell>
          <cell r="B5277" t="str">
            <v>X116</v>
          </cell>
          <cell r="C5277" t="str">
            <v>N</v>
          </cell>
          <cell r="D5277">
            <v>2872013.3661453174</v>
          </cell>
          <cell r="E5277" t="str">
            <v>SKL_PRZYPIS_WYK</v>
          </cell>
          <cell r="F5277" t="str">
            <v>PLAN</v>
          </cell>
          <cell r="G5277" t="str">
            <v>10</v>
          </cell>
          <cell r="H5277" t="str">
            <v>POU</v>
          </cell>
          <cell r="I5277" t="str">
            <v>P</v>
          </cell>
        </row>
        <row r="5278">
          <cell r="A5278" t="str">
            <v>PJ indyw</v>
          </cell>
          <cell r="B5278" t="str">
            <v>X116</v>
          </cell>
          <cell r="C5278" t="str">
            <v>N</v>
          </cell>
          <cell r="D5278">
            <v>788033.2</v>
          </cell>
          <cell r="E5278" t="str">
            <v>SKL_PRZYPIS_WYK</v>
          </cell>
          <cell r="F5278" t="str">
            <v>PLAN</v>
          </cell>
          <cell r="G5278" t="str">
            <v>10</v>
          </cell>
          <cell r="H5278" t="str">
            <v>PSA</v>
          </cell>
          <cell r="I5278" t="str">
            <v>P</v>
          </cell>
        </row>
        <row r="5279">
          <cell r="A5279" t="str">
            <v>PJ indyw</v>
          </cell>
          <cell r="B5279" t="str">
            <v>X116</v>
          </cell>
          <cell r="C5279" t="str">
            <v>P</v>
          </cell>
          <cell r="D5279">
            <v>18488175.608222224</v>
          </cell>
          <cell r="E5279" t="str">
            <v>SKL_PRZYPIS_WYK</v>
          </cell>
          <cell r="F5279" t="str">
            <v>PLAN</v>
          </cell>
          <cell r="G5279" t="str">
            <v>10</v>
          </cell>
          <cell r="H5279" t="str">
            <v>PSA</v>
          </cell>
          <cell r="I5279" t="str">
            <v>P</v>
          </cell>
        </row>
        <row r="5280">
          <cell r="A5280" t="str">
            <v>PJ indyw</v>
          </cell>
          <cell r="B5280" t="str">
            <v>X116</v>
          </cell>
          <cell r="C5280" t="str">
            <v>N</v>
          </cell>
          <cell r="D5280">
            <v>3267250.512486781</v>
          </cell>
          <cell r="E5280" t="str">
            <v>SKL_PRZYPIS_WYK</v>
          </cell>
          <cell r="F5280" t="str">
            <v>PLAN</v>
          </cell>
          <cell r="G5280" t="str">
            <v>11</v>
          </cell>
          <cell r="H5280" t="str">
            <v>POU</v>
          </cell>
          <cell r="I5280" t="str">
            <v>P</v>
          </cell>
        </row>
        <row r="5281">
          <cell r="A5281" t="str">
            <v>PJ indyw</v>
          </cell>
          <cell r="B5281" t="str">
            <v>X116</v>
          </cell>
          <cell r="C5281" t="str">
            <v>N</v>
          </cell>
          <cell r="D5281">
            <v>884927.9</v>
          </cell>
          <cell r="E5281" t="str">
            <v>SKL_PRZYPIS_WYK</v>
          </cell>
          <cell r="F5281" t="str">
            <v>PLAN</v>
          </cell>
          <cell r="G5281" t="str">
            <v>11</v>
          </cell>
          <cell r="H5281" t="str">
            <v>PSA</v>
          </cell>
          <cell r="I5281" t="str">
            <v>P</v>
          </cell>
        </row>
        <row r="5282">
          <cell r="A5282" t="str">
            <v>PJ indyw</v>
          </cell>
          <cell r="B5282" t="str">
            <v>X116</v>
          </cell>
          <cell r="C5282" t="str">
            <v>P</v>
          </cell>
          <cell r="D5282">
            <v>20246222.898544446</v>
          </cell>
          <cell r="E5282" t="str">
            <v>SKL_PRZYPIS_WYK</v>
          </cell>
          <cell r="F5282" t="str">
            <v>PLAN</v>
          </cell>
          <cell r="G5282" t="str">
            <v>11</v>
          </cell>
          <cell r="H5282" t="str">
            <v>PSA</v>
          </cell>
          <cell r="I5282" t="str">
            <v>P</v>
          </cell>
        </row>
        <row r="5283">
          <cell r="A5283" t="str">
            <v>PJ indyw</v>
          </cell>
          <cell r="B5283" t="str">
            <v>X116</v>
          </cell>
          <cell r="C5283" t="str">
            <v>N</v>
          </cell>
          <cell r="D5283">
            <v>3654034.3417550735</v>
          </cell>
          <cell r="E5283" t="str">
            <v>SKL_PRZYPIS_WYK</v>
          </cell>
          <cell r="F5283" t="str">
            <v>PLAN</v>
          </cell>
          <cell r="G5283" t="str">
            <v>12</v>
          </cell>
          <cell r="H5283" t="str">
            <v>POU</v>
          </cell>
          <cell r="I5283" t="str">
            <v>P</v>
          </cell>
        </row>
        <row r="5284">
          <cell r="A5284" t="str">
            <v>PJ indyw</v>
          </cell>
          <cell r="B5284" t="str">
            <v>X116</v>
          </cell>
          <cell r="C5284" t="str">
            <v>N</v>
          </cell>
          <cell r="D5284">
            <v>988604.1</v>
          </cell>
          <cell r="E5284" t="str">
            <v>SKL_PRZYPIS_WYK</v>
          </cell>
          <cell r="F5284" t="str">
            <v>PLAN</v>
          </cell>
          <cell r="G5284" t="str">
            <v>12</v>
          </cell>
          <cell r="H5284" t="str">
            <v>PSA</v>
          </cell>
          <cell r="I5284" t="str">
            <v>P</v>
          </cell>
        </row>
        <row r="5285">
          <cell r="A5285" t="str">
            <v>PJ indyw</v>
          </cell>
          <cell r="B5285" t="str">
            <v>X116</v>
          </cell>
          <cell r="C5285" t="str">
            <v>P</v>
          </cell>
          <cell r="D5285">
            <v>21992043.341912437</v>
          </cell>
          <cell r="E5285" t="str">
            <v>SKL_PRZYPIS_WYK</v>
          </cell>
          <cell r="F5285" t="str">
            <v>PLAN</v>
          </cell>
          <cell r="G5285" t="str">
            <v>12</v>
          </cell>
          <cell r="H5285" t="str">
            <v>PSA</v>
          </cell>
          <cell r="I5285" t="str">
            <v>P</v>
          </cell>
        </row>
        <row r="5286">
          <cell r="A5286" t="str">
            <v>PJ indyw</v>
          </cell>
          <cell r="B5286" t="str">
            <v>X116</v>
          </cell>
          <cell r="C5286" t="str">
            <v>N</v>
          </cell>
          <cell r="D5286">
            <v>86850</v>
          </cell>
          <cell r="E5286" t="str">
            <v>SKL_PRZYPIS_WYK</v>
          </cell>
          <cell r="F5286" t="str">
            <v>PROGNOZA</v>
          </cell>
          <cell r="G5286" t="str">
            <v>10</v>
          </cell>
          <cell r="H5286" t="str">
            <v>PION</v>
          </cell>
          <cell r="I5286" t="str">
            <v>P</v>
          </cell>
        </row>
        <row r="5287">
          <cell r="A5287" t="str">
            <v>PJ indyw</v>
          </cell>
          <cell r="B5287" t="str">
            <v>X116</v>
          </cell>
          <cell r="C5287" t="str">
            <v>N</v>
          </cell>
          <cell r="D5287">
            <v>182161</v>
          </cell>
          <cell r="E5287" t="str">
            <v>SKL_PRZYPIS_WYK</v>
          </cell>
          <cell r="F5287" t="str">
            <v>PROGNOZA</v>
          </cell>
          <cell r="G5287" t="str">
            <v>10</v>
          </cell>
          <cell r="H5287" t="str">
            <v>PKK</v>
          </cell>
          <cell r="I5287" t="str">
            <v>P</v>
          </cell>
        </row>
        <row r="5288">
          <cell r="A5288" t="str">
            <v>PJ indyw</v>
          </cell>
          <cell r="B5288" t="str">
            <v>X116</v>
          </cell>
          <cell r="C5288" t="str">
            <v>N</v>
          </cell>
          <cell r="D5288">
            <v>3978620.873333332</v>
          </cell>
          <cell r="E5288" t="str">
            <v>SKL_PRZYPIS_WYK</v>
          </cell>
          <cell r="F5288" t="str">
            <v>PROGNOZA</v>
          </cell>
          <cell r="G5288" t="str">
            <v>10</v>
          </cell>
          <cell r="H5288" t="str">
            <v>POU</v>
          </cell>
          <cell r="I5288" t="str">
            <v>P</v>
          </cell>
        </row>
        <row r="5289">
          <cell r="A5289" t="str">
            <v>PJ indyw</v>
          </cell>
          <cell r="B5289" t="str">
            <v>X116</v>
          </cell>
          <cell r="C5289" t="str">
            <v>N</v>
          </cell>
          <cell r="D5289">
            <v>2837274.67</v>
          </cell>
          <cell r="E5289" t="str">
            <v>SKL_PRZYPIS_WYK</v>
          </cell>
          <cell r="F5289" t="str">
            <v>PROGNOZA</v>
          </cell>
          <cell r="G5289" t="str">
            <v>10</v>
          </cell>
          <cell r="H5289" t="str">
            <v>PSA</v>
          </cell>
          <cell r="I5289" t="str">
            <v>P</v>
          </cell>
        </row>
        <row r="5290">
          <cell r="A5290" t="str">
            <v>PJ indyw</v>
          </cell>
          <cell r="B5290" t="str">
            <v>X116</v>
          </cell>
          <cell r="C5290" t="str">
            <v>P</v>
          </cell>
          <cell r="D5290">
            <v>21759888.97444442</v>
          </cell>
          <cell r="E5290" t="str">
            <v>SKL_PRZYPIS_WYK</v>
          </cell>
          <cell r="F5290" t="str">
            <v>PROGNOZA</v>
          </cell>
          <cell r="G5290" t="str">
            <v>10</v>
          </cell>
          <cell r="H5290" t="str">
            <v>PSA</v>
          </cell>
          <cell r="I5290" t="str">
            <v>P</v>
          </cell>
        </row>
        <row r="5291">
          <cell r="A5291" t="str">
            <v>PJ indyw</v>
          </cell>
          <cell r="B5291" t="str">
            <v>X116</v>
          </cell>
          <cell r="C5291" t="str">
            <v>N</v>
          </cell>
          <cell r="D5291">
            <v>86850</v>
          </cell>
          <cell r="E5291" t="str">
            <v>SKL_PRZYPIS_WYK</v>
          </cell>
          <cell r="F5291" t="str">
            <v>PROGNOZA</v>
          </cell>
          <cell r="G5291" t="str">
            <v>11</v>
          </cell>
          <cell r="H5291" t="str">
            <v>PION</v>
          </cell>
          <cell r="I5291" t="str">
            <v>P</v>
          </cell>
        </row>
        <row r="5292">
          <cell r="A5292" t="str">
            <v>PJ indyw</v>
          </cell>
          <cell r="B5292" t="str">
            <v>X116</v>
          </cell>
          <cell r="C5292" t="str">
            <v>N</v>
          </cell>
          <cell r="D5292">
            <v>182161</v>
          </cell>
          <cell r="E5292" t="str">
            <v>SKL_PRZYPIS_WYK</v>
          </cell>
          <cell r="F5292" t="str">
            <v>PROGNOZA</v>
          </cell>
          <cell r="G5292" t="str">
            <v>11</v>
          </cell>
          <cell r="H5292" t="str">
            <v>PKK</v>
          </cell>
          <cell r="I5292" t="str">
            <v>P</v>
          </cell>
        </row>
        <row r="5293">
          <cell r="A5293" t="str">
            <v>PJ indyw</v>
          </cell>
          <cell r="B5293" t="str">
            <v>X116</v>
          </cell>
          <cell r="C5293" t="str">
            <v>N</v>
          </cell>
          <cell r="D5293">
            <v>4052057.873333332</v>
          </cell>
          <cell r="E5293" t="str">
            <v>SKL_PRZYPIS_WYK</v>
          </cell>
          <cell r="F5293" t="str">
            <v>PROGNOZA</v>
          </cell>
          <cell r="G5293" t="str">
            <v>11</v>
          </cell>
          <cell r="H5293" t="str">
            <v>POU</v>
          </cell>
          <cell r="I5293" t="str">
            <v>P</v>
          </cell>
        </row>
        <row r="5294">
          <cell r="A5294" t="str">
            <v>PJ indyw</v>
          </cell>
          <cell r="B5294" t="str">
            <v>X116</v>
          </cell>
          <cell r="C5294" t="str">
            <v>N</v>
          </cell>
          <cell r="D5294">
            <v>2979924.67</v>
          </cell>
          <cell r="E5294" t="str">
            <v>SKL_PRZYPIS_WYK</v>
          </cell>
          <cell r="F5294" t="str">
            <v>PROGNOZA</v>
          </cell>
          <cell r="G5294" t="str">
            <v>11</v>
          </cell>
          <cell r="H5294" t="str">
            <v>PSA</v>
          </cell>
          <cell r="I5294" t="str">
            <v>P</v>
          </cell>
        </row>
        <row r="5295">
          <cell r="A5295" t="str">
            <v>PJ indyw</v>
          </cell>
          <cell r="B5295" t="str">
            <v>X116</v>
          </cell>
          <cell r="C5295" t="str">
            <v>P</v>
          </cell>
          <cell r="D5295">
            <v>23650500.850580223</v>
          </cell>
          <cell r="E5295" t="str">
            <v>SKL_PRZYPIS_WYK</v>
          </cell>
          <cell r="F5295" t="str">
            <v>PROGNOZA</v>
          </cell>
          <cell r="G5295" t="str">
            <v>11</v>
          </cell>
          <cell r="H5295" t="str">
            <v>PSA</v>
          </cell>
          <cell r="I5295" t="str">
            <v>P</v>
          </cell>
        </row>
        <row r="5296">
          <cell r="A5296" t="str">
            <v>PJ indyw</v>
          </cell>
          <cell r="B5296" t="str">
            <v>X116</v>
          </cell>
          <cell r="C5296" t="str">
            <v>N</v>
          </cell>
          <cell r="D5296">
            <v>86850</v>
          </cell>
          <cell r="E5296" t="str">
            <v>SKL_PRZYPIS_WYK</v>
          </cell>
          <cell r="F5296" t="str">
            <v>PROGNOZA</v>
          </cell>
          <cell r="G5296" t="str">
            <v>12</v>
          </cell>
          <cell r="H5296" t="str">
            <v>PION</v>
          </cell>
          <cell r="I5296" t="str">
            <v>P</v>
          </cell>
        </row>
        <row r="5297">
          <cell r="A5297" t="str">
            <v>PJ indyw</v>
          </cell>
          <cell r="B5297" t="str">
            <v>X116</v>
          </cell>
          <cell r="C5297" t="str">
            <v>N</v>
          </cell>
          <cell r="D5297">
            <v>182161</v>
          </cell>
          <cell r="E5297" t="str">
            <v>SKL_PRZYPIS_WYK</v>
          </cell>
          <cell r="F5297" t="str">
            <v>PROGNOZA</v>
          </cell>
          <cell r="G5297" t="str">
            <v>12</v>
          </cell>
          <cell r="H5297" t="str">
            <v>PKK</v>
          </cell>
          <cell r="I5297" t="str">
            <v>P</v>
          </cell>
        </row>
        <row r="5298">
          <cell r="A5298" t="str">
            <v>PJ indyw</v>
          </cell>
          <cell r="B5298" t="str">
            <v>X116</v>
          </cell>
          <cell r="C5298" t="str">
            <v>N</v>
          </cell>
          <cell r="D5298">
            <v>4141004.123333332</v>
          </cell>
          <cell r="E5298" t="str">
            <v>SKL_PRZYPIS_WYK</v>
          </cell>
          <cell r="F5298" t="str">
            <v>PROGNOZA</v>
          </cell>
          <cell r="G5298" t="str">
            <v>12</v>
          </cell>
          <cell r="H5298" t="str">
            <v>POU</v>
          </cell>
          <cell r="I5298" t="str">
            <v>P</v>
          </cell>
        </row>
        <row r="5299">
          <cell r="A5299" t="str">
            <v>PJ indyw</v>
          </cell>
          <cell r="B5299" t="str">
            <v>X116</v>
          </cell>
          <cell r="C5299" t="str">
            <v>N</v>
          </cell>
          <cell r="D5299">
            <v>3091595.67</v>
          </cell>
          <cell r="E5299" t="str">
            <v>SKL_PRZYPIS_WYK</v>
          </cell>
          <cell r="F5299" t="str">
            <v>PROGNOZA</v>
          </cell>
          <cell r="G5299" t="str">
            <v>12</v>
          </cell>
          <cell r="H5299" t="str">
            <v>PSA</v>
          </cell>
          <cell r="I5299" t="str">
            <v>P</v>
          </cell>
        </row>
        <row r="5300">
          <cell r="A5300" t="str">
            <v>PJ indyw</v>
          </cell>
          <cell r="B5300" t="str">
            <v>X116</v>
          </cell>
          <cell r="C5300" t="str">
            <v>P</v>
          </cell>
          <cell r="D5300">
            <v>25508811.65361531</v>
          </cell>
          <cell r="E5300" t="str">
            <v>SKL_PRZYPIS_WYK</v>
          </cell>
          <cell r="F5300" t="str">
            <v>PROGNOZA</v>
          </cell>
          <cell r="G5300" t="str">
            <v>12</v>
          </cell>
          <cell r="H5300" t="str">
            <v>PSA</v>
          </cell>
          <cell r="I5300" t="str">
            <v>P</v>
          </cell>
        </row>
        <row r="5301">
          <cell r="A5301" t="str">
            <v>PJ indyw</v>
          </cell>
          <cell r="B5301" t="str">
            <v>X116</v>
          </cell>
          <cell r="C5301" t="str">
            <v>N</v>
          </cell>
          <cell r="D5301">
            <v>110000</v>
          </cell>
          <cell r="E5301" t="str">
            <v>SKL_PRZYPIS_WYK</v>
          </cell>
          <cell r="F5301" t="str">
            <v>WYK_POP</v>
          </cell>
          <cell r="G5301" t="str">
            <v>01</v>
          </cell>
          <cell r="H5301" t="str">
            <v>PKK</v>
          </cell>
          <cell r="I5301" t="str">
            <v>P</v>
          </cell>
        </row>
        <row r="5302">
          <cell r="A5302" t="str">
            <v>PJ indyw</v>
          </cell>
          <cell r="B5302" t="str">
            <v>X116</v>
          </cell>
          <cell r="C5302" t="str">
            <v>N</v>
          </cell>
          <cell r="D5302">
            <v>266367.25</v>
          </cell>
          <cell r="E5302" t="str">
            <v>SKL_PRZYPIS_WYK</v>
          </cell>
          <cell r="F5302" t="str">
            <v>WYK_POP</v>
          </cell>
          <cell r="G5302" t="str">
            <v>01</v>
          </cell>
          <cell r="H5302" t="str">
            <v>POU</v>
          </cell>
          <cell r="I5302" t="str">
            <v>P</v>
          </cell>
        </row>
        <row r="5303">
          <cell r="A5303" t="str">
            <v>PJ indyw</v>
          </cell>
          <cell r="B5303" t="str">
            <v>X116</v>
          </cell>
          <cell r="C5303" t="str">
            <v>N</v>
          </cell>
          <cell r="D5303">
            <v>226221.79</v>
          </cell>
          <cell r="E5303" t="str">
            <v>SKL_PRZYPIS_WYK</v>
          </cell>
          <cell r="F5303" t="str">
            <v>WYK_POP</v>
          </cell>
          <cell r="G5303" t="str">
            <v>01</v>
          </cell>
          <cell r="H5303" t="str">
            <v>PSA</v>
          </cell>
          <cell r="I5303" t="str">
            <v>P</v>
          </cell>
        </row>
        <row r="5304">
          <cell r="A5304" t="str">
            <v>PJ indyw</v>
          </cell>
          <cell r="B5304" t="str">
            <v>X116</v>
          </cell>
          <cell r="C5304" t="str">
            <v>P</v>
          </cell>
          <cell r="D5304">
            <v>2584371.79</v>
          </cell>
          <cell r="E5304" t="str">
            <v>SKL_PRZYPIS_WYK</v>
          </cell>
          <cell r="F5304" t="str">
            <v>WYK_POP</v>
          </cell>
          <cell r="G5304" t="str">
            <v>01</v>
          </cell>
          <cell r="H5304" t="str">
            <v>PSA</v>
          </cell>
          <cell r="I5304" t="str">
            <v>P</v>
          </cell>
        </row>
        <row r="5305">
          <cell r="A5305" t="str">
            <v>PJ indyw</v>
          </cell>
          <cell r="B5305" t="str">
            <v>X116</v>
          </cell>
          <cell r="C5305" t="str">
            <v>N</v>
          </cell>
          <cell r="D5305">
            <v>117000</v>
          </cell>
          <cell r="E5305" t="str">
            <v>SKL_PRZYPIS_WYK</v>
          </cell>
          <cell r="F5305" t="str">
            <v>WYK_POP</v>
          </cell>
          <cell r="G5305" t="str">
            <v>02</v>
          </cell>
          <cell r="H5305" t="str">
            <v>PKK</v>
          </cell>
          <cell r="I5305" t="str">
            <v>P</v>
          </cell>
        </row>
        <row r="5306">
          <cell r="A5306" t="str">
            <v>PJ indyw</v>
          </cell>
          <cell r="B5306" t="str">
            <v>X116</v>
          </cell>
          <cell r="C5306" t="str">
            <v>N</v>
          </cell>
          <cell r="D5306">
            <v>669763.97</v>
          </cell>
          <cell r="E5306" t="str">
            <v>SKL_PRZYPIS_WYK</v>
          </cell>
          <cell r="F5306" t="str">
            <v>WYK_POP</v>
          </cell>
          <cell r="G5306" t="str">
            <v>02</v>
          </cell>
          <cell r="H5306" t="str">
            <v>POU</v>
          </cell>
          <cell r="I5306" t="str">
            <v>P</v>
          </cell>
        </row>
        <row r="5307">
          <cell r="A5307" t="str">
            <v>PJ indyw</v>
          </cell>
          <cell r="B5307" t="str">
            <v>X116</v>
          </cell>
          <cell r="C5307" t="str">
            <v>N</v>
          </cell>
          <cell r="D5307">
            <v>493889.79</v>
          </cell>
          <cell r="E5307" t="str">
            <v>SKL_PRZYPIS_WYK</v>
          </cell>
          <cell r="F5307" t="str">
            <v>WYK_POP</v>
          </cell>
          <cell r="G5307" t="str">
            <v>02</v>
          </cell>
          <cell r="H5307" t="str">
            <v>PSA</v>
          </cell>
          <cell r="I5307" t="str">
            <v>P</v>
          </cell>
        </row>
        <row r="5308">
          <cell r="A5308" t="str">
            <v>PJ indyw</v>
          </cell>
          <cell r="B5308" t="str">
            <v>X116</v>
          </cell>
          <cell r="C5308" t="str">
            <v>P</v>
          </cell>
          <cell r="D5308">
            <v>4691526.44</v>
          </cell>
          <cell r="E5308" t="str">
            <v>SKL_PRZYPIS_WYK</v>
          </cell>
          <cell r="F5308" t="str">
            <v>WYK_POP</v>
          </cell>
          <cell r="G5308" t="str">
            <v>02</v>
          </cell>
          <cell r="H5308" t="str">
            <v>PSA</v>
          </cell>
          <cell r="I5308" t="str">
            <v>P</v>
          </cell>
        </row>
        <row r="5309">
          <cell r="A5309" t="str">
            <v>PJ indyw</v>
          </cell>
          <cell r="B5309" t="str">
            <v>X116</v>
          </cell>
          <cell r="C5309" t="str">
            <v>N</v>
          </cell>
          <cell r="D5309">
            <v>142005</v>
          </cell>
          <cell r="E5309" t="str">
            <v>SKL_PRZYPIS_WYK</v>
          </cell>
          <cell r="F5309" t="str">
            <v>WYK_POP</v>
          </cell>
          <cell r="G5309" t="str">
            <v>03</v>
          </cell>
          <cell r="H5309" t="str">
            <v>PKK</v>
          </cell>
          <cell r="I5309" t="str">
            <v>P</v>
          </cell>
        </row>
        <row r="5310">
          <cell r="A5310" t="str">
            <v>PJ indyw</v>
          </cell>
          <cell r="B5310" t="str">
            <v>X116</v>
          </cell>
          <cell r="C5310" t="str">
            <v>N</v>
          </cell>
          <cell r="D5310">
            <v>1289020.79</v>
          </cell>
          <cell r="E5310" t="str">
            <v>SKL_PRZYPIS_WYK</v>
          </cell>
          <cell r="F5310" t="str">
            <v>WYK_POP</v>
          </cell>
          <cell r="G5310" t="str">
            <v>03</v>
          </cell>
          <cell r="H5310" t="str">
            <v>POU</v>
          </cell>
          <cell r="I5310" t="str">
            <v>P</v>
          </cell>
        </row>
        <row r="5311">
          <cell r="A5311" t="str">
            <v>PJ indyw</v>
          </cell>
          <cell r="B5311" t="str">
            <v>X116</v>
          </cell>
          <cell r="C5311" t="str">
            <v>N</v>
          </cell>
          <cell r="D5311">
            <v>866580.7</v>
          </cell>
          <cell r="E5311" t="str">
            <v>SKL_PRZYPIS_WYK</v>
          </cell>
          <cell r="F5311" t="str">
            <v>WYK_POP</v>
          </cell>
          <cell r="G5311" t="str">
            <v>03</v>
          </cell>
          <cell r="H5311" t="str">
            <v>PSA</v>
          </cell>
          <cell r="I5311" t="str">
            <v>P</v>
          </cell>
        </row>
        <row r="5312">
          <cell r="A5312" t="str">
            <v>PJ indyw</v>
          </cell>
          <cell r="B5312" t="str">
            <v>X116</v>
          </cell>
          <cell r="C5312" t="str">
            <v>P</v>
          </cell>
          <cell r="D5312">
            <v>7319901.619999999</v>
          </cell>
          <cell r="E5312" t="str">
            <v>SKL_PRZYPIS_WYK</v>
          </cell>
          <cell r="F5312" t="str">
            <v>WYK_POP</v>
          </cell>
          <cell r="G5312" t="str">
            <v>03</v>
          </cell>
          <cell r="H5312" t="str">
            <v>PSA</v>
          </cell>
          <cell r="I5312" t="str">
            <v>P</v>
          </cell>
        </row>
        <row r="5313">
          <cell r="A5313" t="str">
            <v>PJ indyw</v>
          </cell>
          <cell r="B5313" t="str">
            <v>X116</v>
          </cell>
          <cell r="C5313" t="str">
            <v>N</v>
          </cell>
          <cell r="D5313">
            <v>66300</v>
          </cell>
          <cell r="E5313" t="str">
            <v>SKL_PRZYPIS_WYK</v>
          </cell>
          <cell r="F5313" t="str">
            <v>WYK_POP</v>
          </cell>
          <cell r="G5313" t="str">
            <v>04</v>
          </cell>
          <cell r="H5313" t="str">
            <v>PION</v>
          </cell>
          <cell r="I5313" t="str">
            <v>P</v>
          </cell>
        </row>
        <row r="5314">
          <cell r="A5314" t="str">
            <v>PJ indyw</v>
          </cell>
          <cell r="B5314" t="str">
            <v>X116</v>
          </cell>
          <cell r="C5314" t="str">
            <v>N</v>
          </cell>
          <cell r="D5314">
            <v>147005</v>
          </cell>
          <cell r="E5314" t="str">
            <v>SKL_PRZYPIS_WYK</v>
          </cell>
          <cell r="F5314" t="str">
            <v>WYK_POP</v>
          </cell>
          <cell r="G5314" t="str">
            <v>04</v>
          </cell>
          <cell r="H5314" t="str">
            <v>PKK</v>
          </cell>
          <cell r="I5314" t="str">
            <v>P</v>
          </cell>
        </row>
        <row r="5315">
          <cell r="A5315" t="str">
            <v>PJ indyw</v>
          </cell>
          <cell r="B5315" t="str">
            <v>X116</v>
          </cell>
          <cell r="C5315" t="str">
            <v>N</v>
          </cell>
          <cell r="D5315">
            <v>1723560.79</v>
          </cell>
          <cell r="E5315" t="str">
            <v>SKL_PRZYPIS_WYK</v>
          </cell>
          <cell r="F5315" t="str">
            <v>WYK_POP</v>
          </cell>
          <cell r="G5315" t="str">
            <v>04</v>
          </cell>
          <cell r="H5315" t="str">
            <v>POU</v>
          </cell>
          <cell r="I5315" t="str">
            <v>P</v>
          </cell>
        </row>
        <row r="5316">
          <cell r="A5316" t="str">
            <v>PJ indyw</v>
          </cell>
          <cell r="B5316" t="str">
            <v>X116</v>
          </cell>
          <cell r="C5316" t="str">
            <v>N</v>
          </cell>
          <cell r="D5316">
            <v>1161428.71</v>
          </cell>
          <cell r="E5316" t="str">
            <v>SKL_PRZYPIS_WYK</v>
          </cell>
          <cell r="F5316" t="str">
            <v>WYK_POP</v>
          </cell>
          <cell r="G5316" t="str">
            <v>04</v>
          </cell>
          <cell r="H5316" t="str">
            <v>PSA</v>
          </cell>
          <cell r="I5316" t="str">
            <v>P</v>
          </cell>
        </row>
        <row r="5317">
          <cell r="A5317" t="str">
            <v>PJ indyw</v>
          </cell>
          <cell r="B5317" t="str">
            <v>X116</v>
          </cell>
          <cell r="C5317" t="str">
            <v>P</v>
          </cell>
          <cell r="D5317">
            <v>9278442.66</v>
          </cell>
          <cell r="E5317" t="str">
            <v>SKL_PRZYPIS_WYK</v>
          </cell>
          <cell r="F5317" t="str">
            <v>WYK_POP</v>
          </cell>
          <cell r="G5317" t="str">
            <v>04</v>
          </cell>
          <cell r="H5317" t="str">
            <v>PSA</v>
          </cell>
          <cell r="I5317" t="str">
            <v>P</v>
          </cell>
        </row>
        <row r="5318">
          <cell r="A5318" t="str">
            <v>PJ indyw</v>
          </cell>
          <cell r="B5318" t="str">
            <v>X116</v>
          </cell>
          <cell r="C5318" t="str">
            <v>N</v>
          </cell>
          <cell r="D5318">
            <v>66300</v>
          </cell>
          <cell r="E5318" t="str">
            <v>SKL_PRZYPIS_WYK</v>
          </cell>
          <cell r="F5318" t="str">
            <v>WYK_POP</v>
          </cell>
          <cell r="G5318" t="str">
            <v>05</v>
          </cell>
          <cell r="H5318" t="str">
            <v>PION</v>
          </cell>
          <cell r="I5318" t="str">
            <v>P</v>
          </cell>
        </row>
        <row r="5319">
          <cell r="A5319" t="str">
            <v>PJ indyw</v>
          </cell>
          <cell r="B5319" t="str">
            <v>X116</v>
          </cell>
          <cell r="C5319" t="str">
            <v>N</v>
          </cell>
          <cell r="D5319">
            <v>148255</v>
          </cell>
          <cell r="E5319" t="str">
            <v>SKL_PRZYPIS_WYK</v>
          </cell>
          <cell r="F5319" t="str">
            <v>WYK_POP</v>
          </cell>
          <cell r="G5319" t="str">
            <v>05</v>
          </cell>
          <cell r="H5319" t="str">
            <v>PKK</v>
          </cell>
          <cell r="I5319" t="str">
            <v>P</v>
          </cell>
        </row>
        <row r="5320">
          <cell r="A5320" t="str">
            <v>PJ indyw</v>
          </cell>
          <cell r="B5320" t="str">
            <v>X116</v>
          </cell>
          <cell r="C5320" t="str">
            <v>N</v>
          </cell>
          <cell r="D5320">
            <v>2237291.69</v>
          </cell>
          <cell r="E5320" t="str">
            <v>SKL_PRZYPIS_WYK</v>
          </cell>
          <cell r="F5320" t="str">
            <v>WYK_POP</v>
          </cell>
          <cell r="G5320" t="str">
            <v>05</v>
          </cell>
          <cell r="H5320" t="str">
            <v>POU</v>
          </cell>
          <cell r="I5320" t="str">
            <v>P</v>
          </cell>
        </row>
        <row r="5321">
          <cell r="A5321" t="str">
            <v>PJ indyw</v>
          </cell>
          <cell r="B5321" t="str">
            <v>X116</v>
          </cell>
          <cell r="C5321" t="str">
            <v>N</v>
          </cell>
          <cell r="D5321">
            <v>1535648.5</v>
          </cell>
          <cell r="E5321" t="str">
            <v>SKL_PRZYPIS_WYK</v>
          </cell>
          <cell r="F5321" t="str">
            <v>WYK_POP</v>
          </cell>
          <cell r="G5321" t="str">
            <v>05</v>
          </cell>
          <cell r="H5321" t="str">
            <v>PSA</v>
          </cell>
          <cell r="I5321" t="str">
            <v>P</v>
          </cell>
        </row>
        <row r="5322">
          <cell r="A5322" t="str">
            <v>PJ indyw</v>
          </cell>
          <cell r="B5322" t="str">
            <v>X116</v>
          </cell>
          <cell r="C5322" t="str">
            <v>P</v>
          </cell>
          <cell r="D5322">
            <v>11658479.079999998</v>
          </cell>
          <cell r="E5322" t="str">
            <v>SKL_PRZYPIS_WYK</v>
          </cell>
          <cell r="F5322" t="str">
            <v>WYK_POP</v>
          </cell>
          <cell r="G5322" t="str">
            <v>05</v>
          </cell>
          <cell r="H5322" t="str">
            <v>PSA</v>
          </cell>
          <cell r="I5322" t="str">
            <v>P</v>
          </cell>
        </row>
        <row r="5323">
          <cell r="A5323" t="str">
            <v>PJ indyw</v>
          </cell>
          <cell r="B5323" t="str">
            <v>X116</v>
          </cell>
          <cell r="C5323" t="str">
            <v>N</v>
          </cell>
          <cell r="D5323">
            <v>66300</v>
          </cell>
          <cell r="E5323" t="str">
            <v>SKL_PRZYPIS_WYK</v>
          </cell>
          <cell r="F5323" t="str">
            <v>WYK_POP</v>
          </cell>
          <cell r="G5323" t="str">
            <v>06</v>
          </cell>
          <cell r="H5323" t="str">
            <v>PION</v>
          </cell>
          <cell r="I5323" t="str">
            <v>P</v>
          </cell>
        </row>
        <row r="5324">
          <cell r="A5324" t="str">
            <v>PJ indyw</v>
          </cell>
          <cell r="B5324" t="str">
            <v>X116</v>
          </cell>
          <cell r="C5324" t="str">
            <v>N</v>
          </cell>
          <cell r="D5324">
            <v>153005</v>
          </cell>
          <cell r="E5324" t="str">
            <v>SKL_PRZYPIS_WYK</v>
          </cell>
          <cell r="F5324" t="str">
            <v>WYK_POP</v>
          </cell>
          <cell r="G5324" t="str">
            <v>06</v>
          </cell>
          <cell r="H5324" t="str">
            <v>PKK</v>
          </cell>
          <cell r="I5324" t="str">
            <v>P</v>
          </cell>
        </row>
        <row r="5325">
          <cell r="A5325" t="str">
            <v>PJ indyw</v>
          </cell>
          <cell r="B5325" t="str">
            <v>X116</v>
          </cell>
          <cell r="C5325" t="str">
            <v>N</v>
          </cell>
          <cell r="D5325">
            <v>2600613.85</v>
          </cell>
          <cell r="E5325" t="str">
            <v>SKL_PRZYPIS_WYK</v>
          </cell>
          <cell r="F5325" t="str">
            <v>WYK_POP</v>
          </cell>
          <cell r="G5325" t="str">
            <v>06</v>
          </cell>
          <cell r="H5325" t="str">
            <v>POU</v>
          </cell>
          <cell r="I5325" t="str">
            <v>P</v>
          </cell>
        </row>
        <row r="5326">
          <cell r="A5326" t="str">
            <v>PJ indyw</v>
          </cell>
          <cell r="B5326" t="str">
            <v>X116</v>
          </cell>
          <cell r="C5326" t="str">
            <v>N</v>
          </cell>
          <cell r="D5326">
            <v>1806003.08</v>
          </cell>
          <cell r="E5326" t="str">
            <v>SKL_PRZYPIS_WYK</v>
          </cell>
          <cell r="F5326" t="str">
            <v>WYK_POP</v>
          </cell>
          <cell r="G5326" t="str">
            <v>06</v>
          </cell>
          <cell r="H5326" t="str">
            <v>PSA</v>
          </cell>
          <cell r="I5326" t="str">
            <v>P</v>
          </cell>
        </row>
        <row r="5327">
          <cell r="A5327" t="str">
            <v>PJ indyw</v>
          </cell>
          <cell r="B5327" t="str">
            <v>X116</v>
          </cell>
          <cell r="C5327" t="str">
            <v>P</v>
          </cell>
          <cell r="D5327">
            <v>13440437.62</v>
          </cell>
          <cell r="E5327" t="str">
            <v>SKL_PRZYPIS_WYK</v>
          </cell>
          <cell r="F5327" t="str">
            <v>WYK_POP</v>
          </cell>
          <cell r="G5327" t="str">
            <v>06</v>
          </cell>
          <cell r="H5327" t="str">
            <v>PSA</v>
          </cell>
          <cell r="I5327" t="str">
            <v>P</v>
          </cell>
        </row>
        <row r="5328">
          <cell r="A5328" t="str">
            <v>PJ indyw</v>
          </cell>
          <cell r="B5328" t="str">
            <v>X116</v>
          </cell>
          <cell r="C5328" t="str">
            <v>N</v>
          </cell>
          <cell r="D5328">
            <v>86300</v>
          </cell>
          <cell r="E5328" t="str">
            <v>SKL_PRZYPIS_WYK</v>
          </cell>
          <cell r="F5328" t="str">
            <v>WYK_POP</v>
          </cell>
          <cell r="G5328" t="str">
            <v>07</v>
          </cell>
          <cell r="H5328" t="str">
            <v>PION</v>
          </cell>
          <cell r="I5328" t="str">
            <v>P</v>
          </cell>
        </row>
        <row r="5329">
          <cell r="A5329" t="str">
            <v>PJ indyw</v>
          </cell>
          <cell r="B5329" t="str">
            <v>X116</v>
          </cell>
          <cell r="C5329" t="str">
            <v>N</v>
          </cell>
          <cell r="D5329">
            <v>159661</v>
          </cell>
          <cell r="E5329" t="str">
            <v>SKL_PRZYPIS_WYK</v>
          </cell>
          <cell r="F5329" t="str">
            <v>WYK_POP</v>
          </cell>
          <cell r="G5329" t="str">
            <v>07</v>
          </cell>
          <cell r="H5329" t="str">
            <v>PKK</v>
          </cell>
          <cell r="I5329" t="str">
            <v>P</v>
          </cell>
        </row>
        <row r="5330">
          <cell r="A5330" t="str">
            <v>PJ indyw</v>
          </cell>
          <cell r="B5330" t="str">
            <v>X116</v>
          </cell>
          <cell r="C5330" t="str">
            <v>N</v>
          </cell>
          <cell r="D5330">
            <v>2948401.55</v>
          </cell>
          <cell r="E5330" t="str">
            <v>SKL_PRZYPIS_WYK</v>
          </cell>
          <cell r="F5330" t="str">
            <v>WYK_POP</v>
          </cell>
          <cell r="G5330" t="str">
            <v>07</v>
          </cell>
          <cell r="H5330" t="str">
            <v>POU</v>
          </cell>
          <cell r="I5330" t="str">
            <v>P</v>
          </cell>
        </row>
        <row r="5331">
          <cell r="A5331" t="str">
            <v>PJ indyw</v>
          </cell>
          <cell r="B5331" t="str">
            <v>X116</v>
          </cell>
          <cell r="C5331" t="str">
            <v>N</v>
          </cell>
          <cell r="D5331">
            <v>2028581.98</v>
          </cell>
          <cell r="E5331" t="str">
            <v>SKL_PRZYPIS_WYK</v>
          </cell>
          <cell r="F5331" t="str">
            <v>WYK_POP</v>
          </cell>
          <cell r="G5331" t="str">
            <v>07</v>
          </cell>
          <cell r="H5331" t="str">
            <v>PSA</v>
          </cell>
          <cell r="I5331" t="str">
            <v>P</v>
          </cell>
        </row>
        <row r="5332">
          <cell r="A5332" t="str">
            <v>PJ indyw</v>
          </cell>
          <cell r="B5332" t="str">
            <v>X116</v>
          </cell>
          <cell r="C5332" t="str">
            <v>P</v>
          </cell>
          <cell r="D5332">
            <v>15733002.659999996</v>
          </cell>
          <cell r="E5332" t="str">
            <v>SKL_PRZYPIS_WYK</v>
          </cell>
          <cell r="F5332" t="str">
            <v>WYK_POP</v>
          </cell>
          <cell r="G5332" t="str">
            <v>07</v>
          </cell>
          <cell r="H5332" t="str">
            <v>PSA</v>
          </cell>
          <cell r="I5332" t="str">
            <v>P</v>
          </cell>
        </row>
        <row r="5333">
          <cell r="A5333" t="str">
            <v>PJ indyw</v>
          </cell>
          <cell r="B5333" t="str">
            <v>X116</v>
          </cell>
          <cell r="C5333" t="str">
            <v>N</v>
          </cell>
          <cell r="D5333">
            <v>86850</v>
          </cell>
          <cell r="E5333" t="str">
            <v>SKL_PRZYPIS_WYK</v>
          </cell>
          <cell r="F5333" t="str">
            <v>WYK_POP</v>
          </cell>
          <cell r="G5333" t="str">
            <v>08</v>
          </cell>
          <cell r="H5333" t="str">
            <v>PION</v>
          </cell>
          <cell r="I5333" t="str">
            <v>P</v>
          </cell>
        </row>
        <row r="5334">
          <cell r="A5334" t="str">
            <v>PJ indyw</v>
          </cell>
          <cell r="B5334" t="str">
            <v>X116</v>
          </cell>
          <cell r="C5334" t="str">
            <v>N</v>
          </cell>
          <cell r="D5334">
            <v>162061</v>
          </cell>
          <cell r="E5334" t="str">
            <v>SKL_PRZYPIS_WYK</v>
          </cell>
          <cell r="F5334" t="str">
            <v>WYK_POP</v>
          </cell>
          <cell r="G5334" t="str">
            <v>08</v>
          </cell>
          <cell r="H5334" t="str">
            <v>PKK</v>
          </cell>
          <cell r="I5334" t="str">
            <v>P</v>
          </cell>
        </row>
        <row r="5335">
          <cell r="A5335" t="str">
            <v>PJ indyw</v>
          </cell>
          <cell r="B5335" t="str">
            <v>X116</v>
          </cell>
          <cell r="C5335" t="str">
            <v>N</v>
          </cell>
          <cell r="D5335">
            <v>3294376.05</v>
          </cell>
          <cell r="E5335" t="str">
            <v>SKL_PRZYPIS_WYK</v>
          </cell>
          <cell r="F5335" t="str">
            <v>WYK_POP</v>
          </cell>
          <cell r="G5335" t="str">
            <v>08</v>
          </cell>
          <cell r="H5335" t="str">
            <v>POU</v>
          </cell>
          <cell r="I5335" t="str">
            <v>P</v>
          </cell>
        </row>
        <row r="5336">
          <cell r="A5336" t="str">
            <v>PJ indyw</v>
          </cell>
          <cell r="B5336" t="str">
            <v>X116</v>
          </cell>
          <cell r="C5336" t="str">
            <v>N</v>
          </cell>
          <cell r="D5336">
            <v>2467272.39</v>
          </cell>
          <cell r="E5336" t="str">
            <v>SKL_PRZYPIS_WYK</v>
          </cell>
          <cell r="F5336" t="str">
            <v>WYK_POP</v>
          </cell>
          <cell r="G5336" t="str">
            <v>08</v>
          </cell>
          <cell r="H5336" t="str">
            <v>PSA</v>
          </cell>
          <cell r="I5336" t="str">
            <v>P</v>
          </cell>
        </row>
        <row r="5337">
          <cell r="A5337" t="str">
            <v>PJ indyw</v>
          </cell>
          <cell r="B5337" t="str">
            <v>X116</v>
          </cell>
          <cell r="C5337" t="str">
            <v>P</v>
          </cell>
          <cell r="D5337">
            <v>18020185.970000006</v>
          </cell>
          <cell r="E5337" t="str">
            <v>SKL_PRZYPIS_WYK</v>
          </cell>
          <cell r="F5337" t="str">
            <v>WYK_POP</v>
          </cell>
          <cell r="G5337" t="str">
            <v>08</v>
          </cell>
          <cell r="H5337" t="str">
            <v>PSA</v>
          </cell>
          <cell r="I5337" t="str">
            <v>P</v>
          </cell>
        </row>
        <row r="5338">
          <cell r="A5338" t="str">
            <v>PJ indyw</v>
          </cell>
          <cell r="B5338" t="str">
            <v>X116</v>
          </cell>
          <cell r="C5338" t="str">
            <v>N</v>
          </cell>
          <cell r="D5338">
            <v>86850</v>
          </cell>
          <cell r="E5338" t="str">
            <v>SKL_PRZYPIS_WYK</v>
          </cell>
          <cell r="F5338" t="str">
            <v>WYK_POP</v>
          </cell>
          <cell r="G5338" t="str">
            <v>09</v>
          </cell>
          <cell r="H5338" t="str">
            <v>PION</v>
          </cell>
          <cell r="I5338" t="str">
            <v>P</v>
          </cell>
        </row>
        <row r="5339">
          <cell r="A5339" t="str">
            <v>PJ indyw</v>
          </cell>
          <cell r="B5339" t="str">
            <v>X116</v>
          </cell>
          <cell r="C5339" t="str">
            <v>N</v>
          </cell>
          <cell r="D5339">
            <v>182161</v>
          </cell>
          <cell r="E5339" t="str">
            <v>SKL_PRZYPIS_WYK</v>
          </cell>
          <cell r="F5339" t="str">
            <v>WYK_POP</v>
          </cell>
          <cell r="G5339" t="str">
            <v>09</v>
          </cell>
          <cell r="H5339" t="str">
            <v>PKK</v>
          </cell>
          <cell r="I5339" t="str">
            <v>P</v>
          </cell>
        </row>
        <row r="5340">
          <cell r="A5340" t="str">
            <v>PJ indyw</v>
          </cell>
          <cell r="B5340" t="str">
            <v>X116</v>
          </cell>
          <cell r="C5340" t="str">
            <v>N</v>
          </cell>
          <cell r="D5340">
            <v>3765700.54</v>
          </cell>
          <cell r="E5340" t="str">
            <v>SKL_PRZYPIS_WYK</v>
          </cell>
          <cell r="F5340" t="str">
            <v>WYK_POP</v>
          </cell>
          <cell r="G5340" t="str">
            <v>09</v>
          </cell>
          <cell r="H5340" t="str">
            <v>POU</v>
          </cell>
          <cell r="I5340" t="str">
            <v>P</v>
          </cell>
        </row>
        <row r="5341">
          <cell r="A5341" t="str">
            <v>PJ indyw</v>
          </cell>
          <cell r="B5341" t="str">
            <v>X116</v>
          </cell>
          <cell r="C5341" t="str">
            <v>N</v>
          </cell>
          <cell r="D5341">
            <v>2729450.67</v>
          </cell>
          <cell r="E5341" t="str">
            <v>SKL_PRZYPIS_WYK</v>
          </cell>
          <cell r="F5341" t="str">
            <v>WYK_POP</v>
          </cell>
          <cell r="G5341" t="str">
            <v>09</v>
          </cell>
          <cell r="H5341" t="str">
            <v>PSA</v>
          </cell>
          <cell r="I5341" t="str">
            <v>P</v>
          </cell>
        </row>
        <row r="5342">
          <cell r="A5342" t="str">
            <v>PJ indyw</v>
          </cell>
          <cell r="B5342" t="str">
            <v>X116</v>
          </cell>
          <cell r="C5342" t="str">
            <v>P</v>
          </cell>
          <cell r="D5342">
            <v>19859245.39</v>
          </cell>
          <cell r="E5342" t="str">
            <v>SKL_PRZYPIS_WYK</v>
          </cell>
          <cell r="F5342" t="str">
            <v>WYK_POP</v>
          </cell>
          <cell r="G5342" t="str">
            <v>09</v>
          </cell>
          <cell r="H5342" t="str">
            <v>PSA</v>
          </cell>
          <cell r="I5342" t="str">
            <v>P</v>
          </cell>
        </row>
        <row r="5343">
          <cell r="A5343" t="str">
            <v>PJ indyw</v>
          </cell>
          <cell r="B5343" t="str">
            <v>X116</v>
          </cell>
          <cell r="C5343" t="str">
            <v>N</v>
          </cell>
          <cell r="D5343">
            <v>110000</v>
          </cell>
          <cell r="E5343" t="str">
            <v>SKL_ROCZNA_WYK</v>
          </cell>
          <cell r="F5343" t="str">
            <v>WYK_POP</v>
          </cell>
          <cell r="G5343" t="str">
            <v>01</v>
          </cell>
          <cell r="H5343" t="str">
            <v>PKK</v>
          </cell>
          <cell r="I5343" t="str">
            <v>P</v>
          </cell>
        </row>
        <row r="5344">
          <cell r="A5344" t="str">
            <v>PJ indyw</v>
          </cell>
          <cell r="B5344" t="str">
            <v>X116</v>
          </cell>
          <cell r="C5344" t="str">
            <v>N</v>
          </cell>
          <cell r="D5344">
            <v>266367.25</v>
          </cell>
          <cell r="E5344" t="str">
            <v>SKL_ROCZNA_WYK</v>
          </cell>
          <cell r="F5344" t="str">
            <v>WYK_POP</v>
          </cell>
          <cell r="G5344" t="str">
            <v>01</v>
          </cell>
          <cell r="H5344" t="str">
            <v>POU</v>
          </cell>
          <cell r="I5344" t="str">
            <v>P</v>
          </cell>
        </row>
        <row r="5345">
          <cell r="A5345" t="str">
            <v>PJ indyw</v>
          </cell>
          <cell r="B5345" t="str">
            <v>X116</v>
          </cell>
          <cell r="C5345" t="str">
            <v>N</v>
          </cell>
          <cell r="D5345">
            <v>226221.79</v>
          </cell>
          <cell r="E5345" t="str">
            <v>SKL_ROCZNA_WYK</v>
          </cell>
          <cell r="F5345" t="str">
            <v>WYK_POP</v>
          </cell>
          <cell r="G5345" t="str">
            <v>01</v>
          </cell>
          <cell r="H5345" t="str">
            <v>PSA</v>
          </cell>
          <cell r="I5345" t="str">
            <v>P</v>
          </cell>
        </row>
        <row r="5346">
          <cell r="A5346" t="str">
            <v>PJ indyw</v>
          </cell>
          <cell r="B5346" t="str">
            <v>X116</v>
          </cell>
          <cell r="C5346" t="str">
            <v>P</v>
          </cell>
          <cell r="D5346">
            <v>31779077.73</v>
          </cell>
          <cell r="E5346" t="str">
            <v>SKL_ROCZNA_WYK</v>
          </cell>
          <cell r="F5346" t="str">
            <v>WYK_POP</v>
          </cell>
          <cell r="G5346" t="str">
            <v>01</v>
          </cell>
          <cell r="H5346" t="str">
            <v>PSA</v>
          </cell>
          <cell r="I5346" t="str">
            <v>P</v>
          </cell>
        </row>
        <row r="5347">
          <cell r="A5347" t="str">
            <v>PJ indyw</v>
          </cell>
          <cell r="B5347" t="str">
            <v>X116</v>
          </cell>
          <cell r="C5347" t="str">
            <v>N</v>
          </cell>
          <cell r="D5347">
            <v>117000</v>
          </cell>
          <cell r="E5347" t="str">
            <v>SKL_ROCZNA_WYK</v>
          </cell>
          <cell r="F5347" t="str">
            <v>WYK_POP</v>
          </cell>
          <cell r="G5347" t="str">
            <v>02</v>
          </cell>
          <cell r="H5347" t="str">
            <v>PKK</v>
          </cell>
          <cell r="I5347" t="str">
            <v>P</v>
          </cell>
        </row>
        <row r="5348">
          <cell r="A5348" t="str">
            <v>PJ indyw</v>
          </cell>
          <cell r="B5348" t="str">
            <v>X116</v>
          </cell>
          <cell r="C5348" t="str">
            <v>N</v>
          </cell>
          <cell r="D5348">
            <v>669763.97</v>
          </cell>
          <cell r="E5348" t="str">
            <v>SKL_ROCZNA_WYK</v>
          </cell>
          <cell r="F5348" t="str">
            <v>WYK_POP</v>
          </cell>
          <cell r="G5348" t="str">
            <v>02</v>
          </cell>
          <cell r="H5348" t="str">
            <v>POU</v>
          </cell>
          <cell r="I5348" t="str">
            <v>P</v>
          </cell>
        </row>
        <row r="5349">
          <cell r="A5349" t="str">
            <v>PJ indyw</v>
          </cell>
          <cell r="B5349" t="str">
            <v>X116</v>
          </cell>
          <cell r="C5349" t="str">
            <v>N</v>
          </cell>
          <cell r="D5349">
            <v>493889.79</v>
          </cell>
          <cell r="E5349" t="str">
            <v>SKL_ROCZNA_WYK</v>
          </cell>
          <cell r="F5349" t="str">
            <v>WYK_POP</v>
          </cell>
          <cell r="G5349" t="str">
            <v>02</v>
          </cell>
          <cell r="H5349" t="str">
            <v>PSA</v>
          </cell>
          <cell r="I5349" t="str">
            <v>P</v>
          </cell>
        </row>
        <row r="5350">
          <cell r="A5350" t="str">
            <v>PJ indyw</v>
          </cell>
          <cell r="B5350" t="str">
            <v>X116</v>
          </cell>
          <cell r="C5350" t="str">
            <v>P</v>
          </cell>
          <cell r="D5350">
            <v>31849078.83</v>
          </cell>
          <cell r="E5350" t="str">
            <v>SKL_ROCZNA_WYK</v>
          </cell>
          <cell r="F5350" t="str">
            <v>WYK_POP</v>
          </cell>
          <cell r="G5350" t="str">
            <v>02</v>
          </cell>
          <cell r="H5350" t="str">
            <v>PSA</v>
          </cell>
          <cell r="I5350" t="str">
            <v>P</v>
          </cell>
        </row>
        <row r="5351">
          <cell r="A5351" t="str">
            <v>PJ indyw</v>
          </cell>
          <cell r="B5351" t="str">
            <v>X116</v>
          </cell>
          <cell r="C5351" t="str">
            <v>N</v>
          </cell>
          <cell r="D5351">
            <v>142005</v>
          </cell>
          <cell r="E5351" t="str">
            <v>SKL_ROCZNA_WYK</v>
          </cell>
          <cell r="F5351" t="str">
            <v>WYK_POP</v>
          </cell>
          <cell r="G5351" t="str">
            <v>03</v>
          </cell>
          <cell r="H5351" t="str">
            <v>PKK</v>
          </cell>
          <cell r="I5351" t="str">
            <v>P</v>
          </cell>
        </row>
        <row r="5352">
          <cell r="A5352" t="str">
            <v>PJ indyw</v>
          </cell>
          <cell r="B5352" t="str">
            <v>X116</v>
          </cell>
          <cell r="C5352" t="str">
            <v>N</v>
          </cell>
          <cell r="D5352">
            <v>1289020.79</v>
          </cell>
          <cell r="E5352" t="str">
            <v>SKL_ROCZNA_WYK</v>
          </cell>
          <cell r="F5352" t="str">
            <v>WYK_POP</v>
          </cell>
          <cell r="G5352" t="str">
            <v>03</v>
          </cell>
          <cell r="H5352" t="str">
            <v>POU</v>
          </cell>
          <cell r="I5352" t="str">
            <v>P</v>
          </cell>
        </row>
        <row r="5353">
          <cell r="A5353" t="str">
            <v>PJ indyw</v>
          </cell>
          <cell r="B5353" t="str">
            <v>X116</v>
          </cell>
          <cell r="C5353" t="str">
            <v>N</v>
          </cell>
          <cell r="D5353">
            <v>866580.7</v>
          </cell>
          <cell r="E5353" t="str">
            <v>SKL_ROCZNA_WYK</v>
          </cell>
          <cell r="F5353" t="str">
            <v>WYK_POP</v>
          </cell>
          <cell r="G5353" t="str">
            <v>03</v>
          </cell>
          <cell r="H5353" t="str">
            <v>PSA</v>
          </cell>
          <cell r="I5353" t="str">
            <v>P</v>
          </cell>
        </row>
        <row r="5354">
          <cell r="A5354" t="str">
            <v>PJ indyw</v>
          </cell>
          <cell r="B5354" t="str">
            <v>X116</v>
          </cell>
          <cell r="C5354" t="str">
            <v>P</v>
          </cell>
          <cell r="D5354">
            <v>31674655.820000004</v>
          </cell>
          <cell r="E5354" t="str">
            <v>SKL_ROCZNA_WYK</v>
          </cell>
          <cell r="F5354" t="str">
            <v>WYK_POP</v>
          </cell>
          <cell r="G5354" t="str">
            <v>03</v>
          </cell>
          <cell r="H5354" t="str">
            <v>PSA</v>
          </cell>
          <cell r="I5354" t="str">
            <v>P</v>
          </cell>
        </row>
        <row r="5355">
          <cell r="A5355" t="str">
            <v>PJ indyw</v>
          </cell>
          <cell r="B5355" t="str">
            <v>X116</v>
          </cell>
          <cell r="C5355" t="str">
            <v>N</v>
          </cell>
          <cell r="D5355">
            <v>66300</v>
          </cell>
          <cell r="E5355" t="str">
            <v>SKL_ROCZNA_WYK</v>
          </cell>
          <cell r="F5355" t="str">
            <v>WYK_POP</v>
          </cell>
          <cell r="G5355" t="str">
            <v>04</v>
          </cell>
          <cell r="H5355" t="str">
            <v>PION</v>
          </cell>
          <cell r="I5355" t="str">
            <v>P</v>
          </cell>
        </row>
        <row r="5356">
          <cell r="A5356" t="str">
            <v>PJ indyw</v>
          </cell>
          <cell r="B5356" t="str">
            <v>X116</v>
          </cell>
          <cell r="C5356" t="str">
            <v>N</v>
          </cell>
          <cell r="D5356">
            <v>147005</v>
          </cell>
          <cell r="E5356" t="str">
            <v>SKL_ROCZNA_WYK</v>
          </cell>
          <cell r="F5356" t="str">
            <v>WYK_POP</v>
          </cell>
          <cell r="G5356" t="str">
            <v>04</v>
          </cell>
          <cell r="H5356" t="str">
            <v>PKK</v>
          </cell>
          <cell r="I5356" t="str">
            <v>P</v>
          </cell>
        </row>
        <row r="5357">
          <cell r="A5357" t="str">
            <v>PJ indyw</v>
          </cell>
          <cell r="B5357" t="str">
            <v>X116</v>
          </cell>
          <cell r="C5357" t="str">
            <v>N</v>
          </cell>
          <cell r="D5357">
            <v>1723560.79</v>
          </cell>
          <cell r="E5357" t="str">
            <v>SKL_ROCZNA_WYK</v>
          </cell>
          <cell r="F5357" t="str">
            <v>WYK_POP</v>
          </cell>
          <cell r="G5357" t="str">
            <v>04</v>
          </cell>
          <cell r="H5357" t="str">
            <v>POU</v>
          </cell>
          <cell r="I5357" t="str">
            <v>P</v>
          </cell>
        </row>
        <row r="5358">
          <cell r="A5358" t="str">
            <v>PJ indyw</v>
          </cell>
          <cell r="B5358" t="str">
            <v>X116</v>
          </cell>
          <cell r="C5358" t="str">
            <v>N</v>
          </cell>
          <cell r="D5358">
            <v>1161428.71</v>
          </cell>
          <cell r="E5358" t="str">
            <v>SKL_ROCZNA_WYK</v>
          </cell>
          <cell r="F5358" t="str">
            <v>WYK_POP</v>
          </cell>
          <cell r="G5358" t="str">
            <v>04</v>
          </cell>
          <cell r="H5358" t="str">
            <v>PSA</v>
          </cell>
          <cell r="I5358" t="str">
            <v>P</v>
          </cell>
        </row>
        <row r="5359">
          <cell r="A5359" t="str">
            <v>PJ indyw</v>
          </cell>
          <cell r="B5359" t="str">
            <v>X116</v>
          </cell>
          <cell r="C5359" t="str">
            <v>P</v>
          </cell>
          <cell r="D5359">
            <v>31436422.31</v>
          </cell>
          <cell r="E5359" t="str">
            <v>SKL_ROCZNA_WYK</v>
          </cell>
          <cell r="F5359" t="str">
            <v>WYK_POP</v>
          </cell>
          <cell r="G5359" t="str">
            <v>04</v>
          </cell>
          <cell r="H5359" t="str">
            <v>PSA</v>
          </cell>
          <cell r="I5359" t="str">
            <v>P</v>
          </cell>
        </row>
        <row r="5360">
          <cell r="A5360" t="str">
            <v>PJ indyw</v>
          </cell>
          <cell r="B5360" t="str">
            <v>X116</v>
          </cell>
          <cell r="C5360" t="str">
            <v>N</v>
          </cell>
          <cell r="D5360">
            <v>66300</v>
          </cell>
          <cell r="E5360" t="str">
            <v>SKL_ROCZNA_WYK</v>
          </cell>
          <cell r="F5360" t="str">
            <v>WYK_POP</v>
          </cell>
          <cell r="G5360" t="str">
            <v>05</v>
          </cell>
          <cell r="H5360" t="str">
            <v>PION</v>
          </cell>
          <cell r="I5360" t="str">
            <v>P</v>
          </cell>
        </row>
        <row r="5361">
          <cell r="A5361" t="str">
            <v>PJ indyw</v>
          </cell>
          <cell r="B5361" t="str">
            <v>X116</v>
          </cell>
          <cell r="C5361" t="str">
            <v>N</v>
          </cell>
          <cell r="D5361">
            <v>148255</v>
          </cell>
          <cell r="E5361" t="str">
            <v>SKL_ROCZNA_WYK</v>
          </cell>
          <cell r="F5361" t="str">
            <v>WYK_POP</v>
          </cell>
          <cell r="G5361" t="str">
            <v>05</v>
          </cell>
          <cell r="H5361" t="str">
            <v>PKK</v>
          </cell>
          <cell r="I5361" t="str">
            <v>P</v>
          </cell>
        </row>
        <row r="5362">
          <cell r="A5362" t="str">
            <v>PJ indyw</v>
          </cell>
          <cell r="B5362" t="str">
            <v>X116</v>
          </cell>
          <cell r="C5362" t="str">
            <v>N</v>
          </cell>
          <cell r="D5362">
            <v>2237291.69</v>
          </cell>
          <cell r="E5362" t="str">
            <v>SKL_ROCZNA_WYK</v>
          </cell>
          <cell r="F5362" t="str">
            <v>WYK_POP</v>
          </cell>
          <cell r="G5362" t="str">
            <v>05</v>
          </cell>
          <cell r="H5362" t="str">
            <v>POU</v>
          </cell>
          <cell r="I5362" t="str">
            <v>P</v>
          </cell>
        </row>
        <row r="5363">
          <cell r="A5363" t="str">
            <v>PJ indyw</v>
          </cell>
          <cell r="B5363" t="str">
            <v>X116</v>
          </cell>
          <cell r="C5363" t="str">
            <v>N</v>
          </cell>
          <cell r="D5363">
            <v>1535648.5</v>
          </cell>
          <cell r="E5363" t="str">
            <v>SKL_ROCZNA_WYK</v>
          </cell>
          <cell r="F5363" t="str">
            <v>WYK_POP</v>
          </cell>
          <cell r="G5363" t="str">
            <v>05</v>
          </cell>
          <cell r="H5363" t="str">
            <v>PSA</v>
          </cell>
          <cell r="I5363" t="str">
            <v>P</v>
          </cell>
        </row>
        <row r="5364">
          <cell r="A5364" t="str">
            <v>PJ indyw</v>
          </cell>
          <cell r="B5364" t="str">
            <v>X116</v>
          </cell>
          <cell r="C5364" t="str">
            <v>P</v>
          </cell>
          <cell r="D5364">
            <v>31559289.310000002</v>
          </cell>
          <cell r="E5364" t="str">
            <v>SKL_ROCZNA_WYK</v>
          </cell>
          <cell r="F5364" t="str">
            <v>WYK_POP</v>
          </cell>
          <cell r="G5364" t="str">
            <v>05</v>
          </cell>
          <cell r="H5364" t="str">
            <v>PSA</v>
          </cell>
          <cell r="I5364" t="str">
            <v>P</v>
          </cell>
        </row>
        <row r="5365">
          <cell r="A5365" t="str">
            <v>PJ indyw</v>
          </cell>
          <cell r="B5365" t="str">
            <v>X116</v>
          </cell>
          <cell r="C5365" t="str">
            <v>N</v>
          </cell>
          <cell r="D5365">
            <v>66300</v>
          </cell>
          <cell r="E5365" t="str">
            <v>SKL_ROCZNA_WYK</v>
          </cell>
          <cell r="F5365" t="str">
            <v>WYK_POP</v>
          </cell>
          <cell r="G5365" t="str">
            <v>06</v>
          </cell>
          <cell r="H5365" t="str">
            <v>PION</v>
          </cell>
          <cell r="I5365" t="str">
            <v>P</v>
          </cell>
        </row>
        <row r="5366">
          <cell r="A5366" t="str">
            <v>PJ indyw</v>
          </cell>
          <cell r="B5366" t="str">
            <v>X116</v>
          </cell>
          <cell r="C5366" t="str">
            <v>N</v>
          </cell>
          <cell r="D5366">
            <v>153005</v>
          </cell>
          <cell r="E5366" t="str">
            <v>SKL_ROCZNA_WYK</v>
          </cell>
          <cell r="F5366" t="str">
            <v>WYK_POP</v>
          </cell>
          <cell r="G5366" t="str">
            <v>06</v>
          </cell>
          <cell r="H5366" t="str">
            <v>PKK</v>
          </cell>
          <cell r="I5366" t="str">
            <v>P</v>
          </cell>
        </row>
        <row r="5367">
          <cell r="A5367" t="str">
            <v>PJ indyw</v>
          </cell>
          <cell r="B5367" t="str">
            <v>X116</v>
          </cell>
          <cell r="C5367" t="str">
            <v>N</v>
          </cell>
          <cell r="D5367">
            <v>2600613.85</v>
          </cell>
          <cell r="E5367" t="str">
            <v>SKL_ROCZNA_WYK</v>
          </cell>
          <cell r="F5367" t="str">
            <v>WYK_POP</v>
          </cell>
          <cell r="G5367" t="str">
            <v>06</v>
          </cell>
          <cell r="H5367" t="str">
            <v>POU</v>
          </cell>
          <cell r="I5367" t="str">
            <v>P</v>
          </cell>
        </row>
        <row r="5368">
          <cell r="A5368" t="str">
            <v>PJ indyw</v>
          </cell>
          <cell r="B5368" t="str">
            <v>X116</v>
          </cell>
          <cell r="C5368" t="str">
            <v>N</v>
          </cell>
          <cell r="D5368">
            <v>1806003.08</v>
          </cell>
          <cell r="E5368" t="str">
            <v>SKL_ROCZNA_WYK</v>
          </cell>
          <cell r="F5368" t="str">
            <v>WYK_POP</v>
          </cell>
          <cell r="G5368" t="str">
            <v>06</v>
          </cell>
          <cell r="H5368" t="str">
            <v>PSA</v>
          </cell>
          <cell r="I5368" t="str">
            <v>P</v>
          </cell>
        </row>
        <row r="5369">
          <cell r="A5369" t="str">
            <v>PJ indyw</v>
          </cell>
          <cell r="B5369" t="str">
            <v>X116</v>
          </cell>
          <cell r="C5369" t="str">
            <v>P</v>
          </cell>
          <cell r="D5369">
            <v>30809312.86</v>
          </cell>
          <cell r="E5369" t="str">
            <v>SKL_ROCZNA_WYK</v>
          </cell>
          <cell r="F5369" t="str">
            <v>WYK_POP</v>
          </cell>
          <cell r="G5369" t="str">
            <v>06</v>
          </cell>
          <cell r="H5369" t="str">
            <v>PSA</v>
          </cell>
          <cell r="I5369" t="str">
            <v>P</v>
          </cell>
        </row>
        <row r="5370">
          <cell r="A5370" t="str">
            <v>PJ indyw</v>
          </cell>
          <cell r="B5370" t="str">
            <v>X116</v>
          </cell>
          <cell r="C5370" t="str">
            <v>N</v>
          </cell>
          <cell r="D5370">
            <v>86300</v>
          </cell>
          <cell r="E5370" t="str">
            <v>SKL_ROCZNA_WYK</v>
          </cell>
          <cell r="F5370" t="str">
            <v>WYK_POP</v>
          </cell>
          <cell r="G5370" t="str">
            <v>07</v>
          </cell>
          <cell r="H5370" t="str">
            <v>PION</v>
          </cell>
          <cell r="I5370" t="str">
            <v>P</v>
          </cell>
        </row>
        <row r="5371">
          <cell r="A5371" t="str">
            <v>PJ indyw</v>
          </cell>
          <cell r="B5371" t="str">
            <v>X116</v>
          </cell>
          <cell r="C5371" t="str">
            <v>N</v>
          </cell>
          <cell r="D5371">
            <v>159661</v>
          </cell>
          <cell r="E5371" t="str">
            <v>SKL_ROCZNA_WYK</v>
          </cell>
          <cell r="F5371" t="str">
            <v>WYK_POP</v>
          </cell>
          <cell r="G5371" t="str">
            <v>07</v>
          </cell>
          <cell r="H5371" t="str">
            <v>PKK</v>
          </cell>
          <cell r="I5371" t="str">
            <v>P</v>
          </cell>
        </row>
        <row r="5372">
          <cell r="A5372" t="str">
            <v>PJ indyw</v>
          </cell>
          <cell r="B5372" t="str">
            <v>X116</v>
          </cell>
          <cell r="C5372" t="str">
            <v>N</v>
          </cell>
          <cell r="D5372">
            <v>2948401.55</v>
          </cell>
          <cell r="E5372" t="str">
            <v>SKL_ROCZNA_WYK</v>
          </cell>
          <cell r="F5372" t="str">
            <v>WYK_POP</v>
          </cell>
          <cell r="G5372" t="str">
            <v>07</v>
          </cell>
          <cell r="H5372" t="str">
            <v>POU</v>
          </cell>
          <cell r="I5372" t="str">
            <v>P</v>
          </cell>
        </row>
        <row r="5373">
          <cell r="A5373" t="str">
            <v>PJ indyw</v>
          </cell>
          <cell r="B5373" t="str">
            <v>X116</v>
          </cell>
          <cell r="C5373" t="str">
            <v>N</v>
          </cell>
          <cell r="D5373">
            <v>2028581.98</v>
          </cell>
          <cell r="E5373" t="str">
            <v>SKL_ROCZNA_WYK</v>
          </cell>
          <cell r="F5373" t="str">
            <v>WYK_POP</v>
          </cell>
          <cell r="G5373" t="str">
            <v>07</v>
          </cell>
          <cell r="H5373" t="str">
            <v>PSA</v>
          </cell>
          <cell r="I5373" t="str">
            <v>P</v>
          </cell>
        </row>
        <row r="5374">
          <cell r="A5374" t="str">
            <v>PJ indyw</v>
          </cell>
          <cell r="B5374" t="str">
            <v>X116</v>
          </cell>
          <cell r="C5374" t="str">
            <v>P</v>
          </cell>
          <cell r="D5374">
            <v>30205570.68</v>
          </cell>
          <cell r="E5374" t="str">
            <v>SKL_ROCZNA_WYK</v>
          </cell>
          <cell r="F5374" t="str">
            <v>WYK_POP</v>
          </cell>
          <cell r="G5374" t="str">
            <v>07</v>
          </cell>
          <cell r="H5374" t="str">
            <v>PSA</v>
          </cell>
          <cell r="I5374" t="str">
            <v>P</v>
          </cell>
        </row>
        <row r="5375">
          <cell r="A5375" t="str">
            <v>PJ indyw</v>
          </cell>
          <cell r="B5375" t="str">
            <v>X116</v>
          </cell>
          <cell r="C5375" t="str">
            <v>N</v>
          </cell>
          <cell r="D5375">
            <v>86850</v>
          </cell>
          <cell r="E5375" t="str">
            <v>SKL_ROCZNA_WYK</v>
          </cell>
          <cell r="F5375" t="str">
            <v>WYK_POP</v>
          </cell>
          <cell r="G5375" t="str">
            <v>08</v>
          </cell>
          <cell r="H5375" t="str">
            <v>PION</v>
          </cell>
          <cell r="I5375" t="str">
            <v>P</v>
          </cell>
        </row>
        <row r="5376">
          <cell r="A5376" t="str">
            <v>PJ indyw</v>
          </cell>
          <cell r="B5376" t="str">
            <v>X116</v>
          </cell>
          <cell r="C5376" t="str">
            <v>N</v>
          </cell>
          <cell r="D5376">
            <v>162061</v>
          </cell>
          <cell r="E5376" t="str">
            <v>SKL_ROCZNA_WYK</v>
          </cell>
          <cell r="F5376" t="str">
            <v>WYK_POP</v>
          </cell>
          <cell r="G5376" t="str">
            <v>08</v>
          </cell>
          <cell r="H5376" t="str">
            <v>PKK</v>
          </cell>
          <cell r="I5376" t="str">
            <v>P</v>
          </cell>
        </row>
        <row r="5377">
          <cell r="A5377" t="str">
            <v>PJ indyw</v>
          </cell>
          <cell r="B5377" t="str">
            <v>X116</v>
          </cell>
          <cell r="C5377" t="str">
            <v>N</v>
          </cell>
          <cell r="D5377">
            <v>3294376.05</v>
          </cell>
          <cell r="E5377" t="str">
            <v>SKL_ROCZNA_WYK</v>
          </cell>
          <cell r="F5377" t="str">
            <v>WYK_POP</v>
          </cell>
          <cell r="G5377" t="str">
            <v>08</v>
          </cell>
          <cell r="H5377" t="str">
            <v>POU</v>
          </cell>
          <cell r="I5377" t="str">
            <v>P</v>
          </cell>
        </row>
        <row r="5378">
          <cell r="A5378" t="str">
            <v>PJ indyw</v>
          </cell>
          <cell r="B5378" t="str">
            <v>X116</v>
          </cell>
          <cell r="C5378" t="str">
            <v>N</v>
          </cell>
          <cell r="D5378">
            <v>2467272.39</v>
          </cell>
          <cell r="E5378" t="str">
            <v>SKL_ROCZNA_WYK</v>
          </cell>
          <cell r="F5378" t="str">
            <v>WYK_POP</v>
          </cell>
          <cell r="G5378" t="str">
            <v>08</v>
          </cell>
          <cell r="H5378" t="str">
            <v>PSA</v>
          </cell>
          <cell r="I5378" t="str">
            <v>P</v>
          </cell>
        </row>
        <row r="5379">
          <cell r="A5379" t="str">
            <v>PJ indyw</v>
          </cell>
          <cell r="B5379" t="str">
            <v>X116</v>
          </cell>
          <cell r="C5379" t="str">
            <v>P</v>
          </cell>
          <cell r="D5379">
            <v>29458749</v>
          </cell>
          <cell r="E5379" t="str">
            <v>SKL_ROCZNA_WYK</v>
          </cell>
          <cell r="F5379" t="str">
            <v>WYK_POP</v>
          </cell>
          <cell r="G5379" t="str">
            <v>08</v>
          </cell>
          <cell r="H5379" t="str">
            <v>PSA</v>
          </cell>
          <cell r="I5379" t="str">
            <v>P</v>
          </cell>
        </row>
        <row r="5380">
          <cell r="A5380" t="str">
            <v>PJ indyw</v>
          </cell>
          <cell r="B5380" t="str">
            <v>X116</v>
          </cell>
          <cell r="C5380" t="str">
            <v>N</v>
          </cell>
          <cell r="D5380">
            <v>86850</v>
          </cell>
          <cell r="E5380" t="str">
            <v>SKL_ROCZNA_WYK</v>
          </cell>
          <cell r="F5380" t="str">
            <v>WYK_POP</v>
          </cell>
          <cell r="G5380" t="str">
            <v>09</v>
          </cell>
          <cell r="H5380" t="str">
            <v>PION</v>
          </cell>
          <cell r="I5380" t="str">
            <v>P</v>
          </cell>
        </row>
        <row r="5381">
          <cell r="A5381" t="str">
            <v>PJ indyw</v>
          </cell>
          <cell r="B5381" t="str">
            <v>X116</v>
          </cell>
          <cell r="C5381" t="str">
            <v>N</v>
          </cell>
          <cell r="D5381">
            <v>182161</v>
          </cell>
          <cell r="E5381" t="str">
            <v>SKL_ROCZNA_WYK</v>
          </cell>
          <cell r="F5381" t="str">
            <v>WYK_POP</v>
          </cell>
          <cell r="G5381" t="str">
            <v>09</v>
          </cell>
          <cell r="H5381" t="str">
            <v>PKK</v>
          </cell>
          <cell r="I5381" t="str">
            <v>P</v>
          </cell>
        </row>
        <row r="5382">
          <cell r="A5382" t="str">
            <v>PJ indyw</v>
          </cell>
          <cell r="B5382" t="str">
            <v>X116</v>
          </cell>
          <cell r="C5382" t="str">
            <v>N</v>
          </cell>
          <cell r="D5382">
            <v>3765700.54</v>
          </cell>
          <cell r="E5382" t="str">
            <v>SKL_ROCZNA_WYK</v>
          </cell>
          <cell r="F5382" t="str">
            <v>WYK_POP</v>
          </cell>
          <cell r="G5382" t="str">
            <v>09</v>
          </cell>
          <cell r="H5382" t="str">
            <v>POU</v>
          </cell>
          <cell r="I5382" t="str">
            <v>P</v>
          </cell>
        </row>
        <row r="5383">
          <cell r="A5383" t="str">
            <v>PJ indyw</v>
          </cell>
          <cell r="B5383" t="str">
            <v>X116</v>
          </cell>
          <cell r="C5383" t="str">
            <v>N</v>
          </cell>
          <cell r="D5383">
            <v>2729450.67</v>
          </cell>
          <cell r="E5383" t="str">
            <v>SKL_ROCZNA_WYK</v>
          </cell>
          <cell r="F5383" t="str">
            <v>WYK_POP</v>
          </cell>
          <cell r="G5383" t="str">
            <v>09</v>
          </cell>
          <cell r="H5383" t="str">
            <v>PSA</v>
          </cell>
          <cell r="I5383" t="str">
            <v>P</v>
          </cell>
        </row>
        <row r="5384">
          <cell r="A5384" t="str">
            <v>PJ indyw</v>
          </cell>
          <cell r="B5384" t="str">
            <v>X116</v>
          </cell>
          <cell r="C5384" t="str">
            <v>P</v>
          </cell>
          <cell r="D5384">
            <v>28984678.71</v>
          </cell>
          <cell r="E5384" t="str">
            <v>SKL_ROCZNA_WYK</v>
          </cell>
          <cell r="F5384" t="str">
            <v>WYK_POP</v>
          </cell>
          <cell r="G5384" t="str">
            <v>09</v>
          </cell>
          <cell r="H5384" t="str">
            <v>PSA</v>
          </cell>
          <cell r="I5384" t="str">
            <v>P</v>
          </cell>
        </row>
        <row r="5385">
          <cell r="A5385" t="str">
            <v>PPE PZUZ</v>
          </cell>
          <cell r="B5385" t="str">
            <v>XXGF</v>
          </cell>
          <cell r="C5385" t="str">
            <v>N</v>
          </cell>
          <cell r="D5385">
            <v>40</v>
          </cell>
          <cell r="E5385" t="str">
            <v>L_UBEZP</v>
          </cell>
          <cell r="F5385" t="str">
            <v>PLAN</v>
          </cell>
          <cell r="G5385" t="str">
            <v>01</v>
          </cell>
          <cell r="H5385" t="str">
            <v>PKK</v>
          </cell>
          <cell r="I5385" t="str">
            <v>R</v>
          </cell>
        </row>
        <row r="5386">
          <cell r="A5386" t="str">
            <v>PPE PZUZ</v>
          </cell>
          <cell r="B5386" t="str">
            <v>XXGF</v>
          </cell>
          <cell r="C5386" t="str">
            <v>P</v>
          </cell>
          <cell r="D5386">
            <v>92407</v>
          </cell>
          <cell r="E5386" t="str">
            <v>L_UBEZP</v>
          </cell>
          <cell r="F5386" t="str">
            <v>PLAN</v>
          </cell>
          <cell r="G5386" t="str">
            <v>01</v>
          </cell>
          <cell r="H5386" t="str">
            <v>PKK</v>
          </cell>
          <cell r="I5386" t="str">
            <v>R</v>
          </cell>
        </row>
        <row r="5387">
          <cell r="A5387" t="str">
            <v>PPE PZUZ</v>
          </cell>
          <cell r="B5387" t="str">
            <v>XXGF</v>
          </cell>
          <cell r="C5387" t="str">
            <v>N</v>
          </cell>
          <cell r="D5387">
            <v>520</v>
          </cell>
          <cell r="E5387" t="str">
            <v>L_UBEZP</v>
          </cell>
          <cell r="F5387" t="str">
            <v>PLAN</v>
          </cell>
          <cell r="G5387" t="str">
            <v>02</v>
          </cell>
          <cell r="H5387" t="str">
            <v>PKK</v>
          </cell>
          <cell r="I5387" t="str">
            <v>R</v>
          </cell>
        </row>
        <row r="5388">
          <cell r="A5388" t="str">
            <v>PPE PZUZ</v>
          </cell>
          <cell r="B5388" t="str">
            <v>XXGF</v>
          </cell>
          <cell r="C5388" t="str">
            <v>P</v>
          </cell>
          <cell r="D5388">
            <v>92140</v>
          </cell>
          <cell r="E5388" t="str">
            <v>L_UBEZP</v>
          </cell>
          <cell r="F5388" t="str">
            <v>PLAN</v>
          </cell>
          <cell r="G5388" t="str">
            <v>02</v>
          </cell>
          <cell r="H5388" t="str">
            <v>PKK</v>
          </cell>
          <cell r="I5388" t="str">
            <v>R</v>
          </cell>
        </row>
        <row r="5389">
          <cell r="A5389" t="str">
            <v>PPE PZUZ</v>
          </cell>
          <cell r="B5389" t="str">
            <v>XXGF</v>
          </cell>
          <cell r="C5389" t="str">
            <v>N</v>
          </cell>
          <cell r="D5389">
            <v>587</v>
          </cell>
          <cell r="E5389" t="str">
            <v>L_UBEZP</v>
          </cell>
          <cell r="F5389" t="str">
            <v>PLAN</v>
          </cell>
          <cell r="G5389" t="str">
            <v>03</v>
          </cell>
          <cell r="H5389" t="str">
            <v>PKK</v>
          </cell>
          <cell r="I5389" t="str">
            <v>R</v>
          </cell>
        </row>
        <row r="5390">
          <cell r="A5390" t="str">
            <v>PPE PZUZ</v>
          </cell>
          <cell r="B5390" t="str">
            <v>XXGF</v>
          </cell>
          <cell r="C5390" t="str">
            <v>P</v>
          </cell>
          <cell r="D5390">
            <v>92006</v>
          </cell>
          <cell r="E5390" t="str">
            <v>L_UBEZP</v>
          </cell>
          <cell r="F5390" t="str">
            <v>PLAN</v>
          </cell>
          <cell r="G5390" t="str">
            <v>03</v>
          </cell>
          <cell r="H5390" t="str">
            <v>PKK</v>
          </cell>
          <cell r="I5390" t="str">
            <v>R</v>
          </cell>
        </row>
        <row r="5391">
          <cell r="A5391" t="str">
            <v>PPE PZUZ</v>
          </cell>
          <cell r="B5391" t="str">
            <v>XXGF</v>
          </cell>
          <cell r="C5391" t="str">
            <v>N</v>
          </cell>
          <cell r="D5391">
            <v>667</v>
          </cell>
          <cell r="E5391" t="str">
            <v>L_UBEZP</v>
          </cell>
          <cell r="F5391" t="str">
            <v>PLAN</v>
          </cell>
          <cell r="G5391" t="str">
            <v>04</v>
          </cell>
          <cell r="H5391" t="str">
            <v>PKK</v>
          </cell>
          <cell r="I5391" t="str">
            <v>R</v>
          </cell>
        </row>
        <row r="5392">
          <cell r="A5392" t="str">
            <v>PPE PZUZ</v>
          </cell>
          <cell r="B5392" t="str">
            <v>XXGF</v>
          </cell>
          <cell r="C5392" t="str">
            <v>P</v>
          </cell>
          <cell r="D5392">
            <v>91787</v>
          </cell>
          <cell r="E5392" t="str">
            <v>L_UBEZP</v>
          </cell>
          <cell r="F5392" t="str">
            <v>PLAN</v>
          </cell>
          <cell r="G5392" t="str">
            <v>04</v>
          </cell>
          <cell r="H5392" t="str">
            <v>PKK</v>
          </cell>
          <cell r="I5392" t="str">
            <v>R</v>
          </cell>
        </row>
        <row r="5393">
          <cell r="A5393" t="str">
            <v>PPE PZUZ</v>
          </cell>
          <cell r="B5393" t="str">
            <v>XXGF</v>
          </cell>
          <cell r="C5393" t="str">
            <v>N</v>
          </cell>
          <cell r="D5393">
            <v>1725</v>
          </cell>
          <cell r="E5393" t="str">
            <v>L_UBEZP</v>
          </cell>
          <cell r="F5393" t="str">
            <v>PLAN</v>
          </cell>
          <cell r="G5393" t="str">
            <v>05</v>
          </cell>
          <cell r="H5393" t="str">
            <v>PKK</v>
          </cell>
          <cell r="I5393" t="str">
            <v>R</v>
          </cell>
        </row>
        <row r="5394">
          <cell r="A5394" t="str">
            <v>PPE PZUZ</v>
          </cell>
          <cell r="B5394" t="str">
            <v>XXGF</v>
          </cell>
          <cell r="C5394" t="str">
            <v>P</v>
          </cell>
          <cell r="D5394">
            <v>91642</v>
          </cell>
          <cell r="E5394" t="str">
            <v>L_UBEZP</v>
          </cell>
          <cell r="F5394" t="str">
            <v>PLAN</v>
          </cell>
          <cell r="G5394" t="str">
            <v>05</v>
          </cell>
          <cell r="H5394" t="str">
            <v>PKK</v>
          </cell>
          <cell r="I5394" t="str">
            <v>R</v>
          </cell>
        </row>
        <row r="5395">
          <cell r="A5395" t="str">
            <v>PPE PZUZ</v>
          </cell>
          <cell r="B5395" t="str">
            <v>XXGF</v>
          </cell>
          <cell r="C5395" t="str">
            <v>N</v>
          </cell>
          <cell r="D5395">
            <v>1999</v>
          </cell>
          <cell r="E5395" t="str">
            <v>L_UBEZP</v>
          </cell>
          <cell r="F5395" t="str">
            <v>PLAN</v>
          </cell>
          <cell r="G5395" t="str">
            <v>06</v>
          </cell>
          <cell r="H5395" t="str">
            <v>PKK</v>
          </cell>
          <cell r="I5395" t="str">
            <v>R</v>
          </cell>
        </row>
        <row r="5396">
          <cell r="A5396" t="str">
            <v>PPE PZUZ</v>
          </cell>
          <cell r="B5396" t="str">
            <v>XXGF</v>
          </cell>
          <cell r="C5396" t="str">
            <v>P</v>
          </cell>
          <cell r="D5396">
            <v>91532</v>
          </cell>
          <cell r="E5396" t="str">
            <v>L_UBEZP</v>
          </cell>
          <cell r="F5396" t="str">
            <v>PLAN</v>
          </cell>
          <cell r="G5396" t="str">
            <v>06</v>
          </cell>
          <cell r="H5396" t="str">
            <v>PKK</v>
          </cell>
          <cell r="I5396" t="str">
            <v>R</v>
          </cell>
        </row>
        <row r="5397">
          <cell r="A5397" t="str">
            <v>PPE PZUZ</v>
          </cell>
          <cell r="B5397" t="str">
            <v>XXGF</v>
          </cell>
          <cell r="C5397" t="str">
            <v>N</v>
          </cell>
          <cell r="D5397">
            <v>2544</v>
          </cell>
          <cell r="E5397" t="str">
            <v>L_UBEZP</v>
          </cell>
          <cell r="F5397" t="str">
            <v>PLAN</v>
          </cell>
          <cell r="G5397" t="str">
            <v>07</v>
          </cell>
          <cell r="H5397" t="str">
            <v>PKK</v>
          </cell>
          <cell r="I5397" t="str">
            <v>R</v>
          </cell>
        </row>
        <row r="5398">
          <cell r="A5398" t="str">
            <v>PPE PZUZ</v>
          </cell>
          <cell r="B5398" t="str">
            <v>XXGF</v>
          </cell>
          <cell r="C5398" t="str">
            <v>P</v>
          </cell>
          <cell r="D5398">
            <v>91368</v>
          </cell>
          <cell r="E5398" t="str">
            <v>L_UBEZP</v>
          </cell>
          <cell r="F5398" t="str">
            <v>PLAN</v>
          </cell>
          <cell r="G5398" t="str">
            <v>07</v>
          </cell>
          <cell r="H5398" t="str">
            <v>PKK</v>
          </cell>
          <cell r="I5398" t="str">
            <v>R</v>
          </cell>
        </row>
        <row r="5399">
          <cell r="A5399" t="str">
            <v>PPE PZUZ</v>
          </cell>
          <cell r="B5399" t="str">
            <v>XXGF</v>
          </cell>
          <cell r="C5399" t="str">
            <v>N</v>
          </cell>
          <cell r="D5399">
            <v>2631</v>
          </cell>
          <cell r="E5399" t="str">
            <v>L_UBEZP</v>
          </cell>
          <cell r="F5399" t="str">
            <v>PLAN</v>
          </cell>
          <cell r="G5399" t="str">
            <v>08</v>
          </cell>
          <cell r="H5399" t="str">
            <v>PKK</v>
          </cell>
          <cell r="I5399" t="str">
            <v>R</v>
          </cell>
        </row>
        <row r="5400">
          <cell r="A5400" t="str">
            <v>PPE PZUZ</v>
          </cell>
          <cell r="B5400" t="str">
            <v>XXGF</v>
          </cell>
          <cell r="C5400" t="str">
            <v>P</v>
          </cell>
          <cell r="D5400">
            <v>91314</v>
          </cell>
          <cell r="E5400" t="str">
            <v>L_UBEZP</v>
          </cell>
          <cell r="F5400" t="str">
            <v>PLAN</v>
          </cell>
          <cell r="G5400" t="str">
            <v>08</v>
          </cell>
          <cell r="H5400" t="str">
            <v>PKK</v>
          </cell>
          <cell r="I5400" t="str">
            <v>R</v>
          </cell>
        </row>
        <row r="5401">
          <cell r="A5401" t="str">
            <v>PPE PZUZ</v>
          </cell>
          <cell r="B5401" t="str">
            <v>XXGF</v>
          </cell>
          <cell r="C5401" t="str">
            <v>N</v>
          </cell>
          <cell r="D5401">
            <v>2801</v>
          </cell>
          <cell r="E5401" t="str">
            <v>L_UBEZP</v>
          </cell>
          <cell r="F5401" t="str">
            <v>PLAN</v>
          </cell>
          <cell r="G5401" t="str">
            <v>09</v>
          </cell>
          <cell r="H5401" t="str">
            <v>PKK</v>
          </cell>
          <cell r="I5401" t="str">
            <v>R</v>
          </cell>
        </row>
        <row r="5402">
          <cell r="A5402" t="str">
            <v>PPE PZUZ</v>
          </cell>
          <cell r="B5402" t="str">
            <v>XXGF</v>
          </cell>
          <cell r="C5402" t="str">
            <v>P</v>
          </cell>
          <cell r="D5402">
            <v>91273</v>
          </cell>
          <cell r="E5402" t="str">
            <v>L_UBEZP</v>
          </cell>
          <cell r="F5402" t="str">
            <v>PLAN</v>
          </cell>
          <cell r="G5402" t="str">
            <v>09</v>
          </cell>
          <cell r="H5402" t="str">
            <v>PKK</v>
          </cell>
          <cell r="I5402" t="str">
            <v>R</v>
          </cell>
        </row>
        <row r="5403">
          <cell r="A5403" t="str">
            <v>PPE PZUZ</v>
          </cell>
          <cell r="B5403" t="str">
            <v>XXGF</v>
          </cell>
          <cell r="C5403" t="str">
            <v>N</v>
          </cell>
          <cell r="D5403">
            <v>3833</v>
          </cell>
          <cell r="E5403" t="str">
            <v>L_UBEZP</v>
          </cell>
          <cell r="F5403" t="str">
            <v>PLAN</v>
          </cell>
          <cell r="G5403" t="str">
            <v>10</v>
          </cell>
          <cell r="H5403" t="str">
            <v>PKK</v>
          </cell>
          <cell r="I5403" t="str">
            <v>R</v>
          </cell>
        </row>
        <row r="5404">
          <cell r="A5404" t="str">
            <v>PPE PZUZ</v>
          </cell>
          <cell r="B5404" t="str">
            <v>XXGF</v>
          </cell>
          <cell r="C5404" t="str">
            <v>P</v>
          </cell>
          <cell r="D5404">
            <v>91151</v>
          </cell>
          <cell r="E5404" t="str">
            <v>L_UBEZP</v>
          </cell>
          <cell r="F5404" t="str">
            <v>PLAN</v>
          </cell>
          <cell r="G5404" t="str">
            <v>10</v>
          </cell>
          <cell r="H5404" t="str">
            <v>PKK</v>
          </cell>
          <cell r="I5404" t="str">
            <v>R</v>
          </cell>
        </row>
        <row r="5405">
          <cell r="A5405" t="str">
            <v>PPE PZUZ</v>
          </cell>
          <cell r="B5405" t="str">
            <v>XXGF</v>
          </cell>
          <cell r="C5405" t="str">
            <v>N</v>
          </cell>
          <cell r="D5405">
            <v>4244</v>
          </cell>
          <cell r="E5405" t="str">
            <v>L_UBEZP</v>
          </cell>
          <cell r="F5405" t="str">
            <v>PLAN</v>
          </cell>
          <cell r="G5405" t="str">
            <v>11</v>
          </cell>
          <cell r="H5405" t="str">
            <v>PKK</v>
          </cell>
          <cell r="I5405" t="str">
            <v>R</v>
          </cell>
        </row>
        <row r="5406">
          <cell r="A5406" t="str">
            <v>PPE PZUZ</v>
          </cell>
          <cell r="B5406" t="str">
            <v>XXGF</v>
          </cell>
          <cell r="C5406" t="str">
            <v>P</v>
          </cell>
          <cell r="D5406">
            <v>91062</v>
          </cell>
          <cell r="E5406" t="str">
            <v>L_UBEZP</v>
          </cell>
          <cell r="F5406" t="str">
            <v>PLAN</v>
          </cell>
          <cell r="G5406" t="str">
            <v>11</v>
          </cell>
          <cell r="H5406" t="str">
            <v>PKK</v>
          </cell>
          <cell r="I5406" t="str">
            <v>R</v>
          </cell>
        </row>
        <row r="5407">
          <cell r="A5407" t="str">
            <v>PPE PZUZ</v>
          </cell>
          <cell r="B5407" t="str">
            <v>XXGF</v>
          </cell>
          <cell r="C5407" t="str">
            <v>N</v>
          </cell>
          <cell r="D5407">
            <v>5052</v>
          </cell>
          <cell r="E5407" t="str">
            <v>L_UBEZP</v>
          </cell>
          <cell r="F5407" t="str">
            <v>PLAN</v>
          </cell>
          <cell r="G5407" t="str">
            <v>12</v>
          </cell>
          <cell r="H5407" t="str">
            <v>PKK</v>
          </cell>
          <cell r="I5407" t="str">
            <v>R</v>
          </cell>
        </row>
        <row r="5408">
          <cell r="A5408" t="str">
            <v>PPE PZUZ</v>
          </cell>
          <cell r="B5408" t="str">
            <v>XXGF</v>
          </cell>
          <cell r="C5408" t="str">
            <v>P</v>
          </cell>
          <cell r="D5408">
            <v>90960</v>
          </cell>
          <cell r="E5408" t="str">
            <v>L_UBEZP</v>
          </cell>
          <cell r="F5408" t="str">
            <v>PLAN</v>
          </cell>
          <cell r="G5408" t="str">
            <v>12</v>
          </cell>
          <cell r="H5408" t="str">
            <v>PKK</v>
          </cell>
          <cell r="I5408" t="str">
            <v>R</v>
          </cell>
        </row>
        <row r="5409">
          <cell r="A5409" t="str">
            <v>PPE PZUZ</v>
          </cell>
          <cell r="B5409" t="str">
            <v>XXGF</v>
          </cell>
          <cell r="C5409" t="str">
            <v>N</v>
          </cell>
          <cell r="D5409">
            <v>908</v>
          </cell>
          <cell r="E5409" t="str">
            <v>L_UBEZP</v>
          </cell>
          <cell r="F5409" t="str">
            <v>PROGNOZA</v>
          </cell>
          <cell r="G5409" t="str">
            <v>10</v>
          </cell>
          <cell r="H5409" t="str">
            <v>PKK</v>
          </cell>
          <cell r="I5409" t="str">
            <v>R</v>
          </cell>
        </row>
        <row r="5410">
          <cell r="A5410" t="str">
            <v>PPE PZUZ</v>
          </cell>
          <cell r="B5410" t="str">
            <v>XXGF</v>
          </cell>
          <cell r="C5410" t="str">
            <v>P</v>
          </cell>
          <cell r="D5410">
            <v>97184</v>
          </cell>
          <cell r="E5410" t="str">
            <v>L_UBEZP</v>
          </cell>
          <cell r="F5410" t="str">
            <v>PROGNOZA</v>
          </cell>
          <cell r="G5410" t="str">
            <v>10</v>
          </cell>
          <cell r="H5410" t="str">
            <v>PKK</v>
          </cell>
          <cell r="I5410" t="str">
            <v>R</v>
          </cell>
        </row>
        <row r="5411">
          <cell r="A5411" t="str">
            <v>PPE PZUZ</v>
          </cell>
          <cell r="B5411" t="str">
            <v>XXGF</v>
          </cell>
          <cell r="C5411" t="str">
            <v>N</v>
          </cell>
          <cell r="D5411">
            <v>909</v>
          </cell>
          <cell r="E5411" t="str">
            <v>L_UBEZP</v>
          </cell>
          <cell r="F5411" t="str">
            <v>PROGNOZA</v>
          </cell>
          <cell r="G5411" t="str">
            <v>11</v>
          </cell>
          <cell r="H5411" t="str">
            <v>PKK</v>
          </cell>
          <cell r="I5411" t="str">
            <v>R</v>
          </cell>
        </row>
        <row r="5412">
          <cell r="A5412" t="str">
            <v>PPE PZUZ</v>
          </cell>
          <cell r="B5412" t="str">
            <v>XXGF</v>
          </cell>
          <cell r="C5412" t="str">
            <v>P</v>
          </cell>
          <cell r="D5412">
            <v>96704</v>
          </cell>
          <cell r="E5412" t="str">
            <v>L_UBEZP</v>
          </cell>
          <cell r="F5412" t="str">
            <v>PROGNOZA</v>
          </cell>
          <cell r="G5412" t="str">
            <v>11</v>
          </cell>
          <cell r="H5412" t="str">
            <v>PKK</v>
          </cell>
          <cell r="I5412" t="str">
            <v>R</v>
          </cell>
        </row>
        <row r="5413">
          <cell r="A5413" t="str">
            <v>PPE PZUZ</v>
          </cell>
          <cell r="B5413" t="str">
            <v>XXGF</v>
          </cell>
          <cell r="C5413" t="str">
            <v>N</v>
          </cell>
          <cell r="D5413">
            <v>910</v>
          </cell>
          <cell r="E5413" t="str">
            <v>L_UBEZP</v>
          </cell>
          <cell r="F5413" t="str">
            <v>PROGNOZA</v>
          </cell>
          <cell r="G5413" t="str">
            <v>12</v>
          </cell>
          <cell r="H5413" t="str">
            <v>PKK</v>
          </cell>
          <cell r="I5413" t="str">
            <v>R</v>
          </cell>
        </row>
        <row r="5414">
          <cell r="A5414" t="str">
            <v>PPE PZUZ</v>
          </cell>
          <cell r="B5414" t="str">
            <v>XXGF</v>
          </cell>
          <cell r="C5414" t="str">
            <v>P</v>
          </cell>
          <cell r="D5414">
            <v>95508</v>
          </cell>
          <cell r="E5414" t="str">
            <v>L_UBEZP</v>
          </cell>
          <cell r="F5414" t="str">
            <v>PROGNOZA</v>
          </cell>
          <cell r="G5414" t="str">
            <v>12</v>
          </cell>
          <cell r="H5414" t="str">
            <v>PKK</v>
          </cell>
          <cell r="I5414" t="str">
            <v>R</v>
          </cell>
        </row>
        <row r="5415">
          <cell r="A5415" t="str">
            <v>PPE PZUZ</v>
          </cell>
          <cell r="B5415" t="str">
            <v>XXGF</v>
          </cell>
          <cell r="C5415" t="str">
            <v>P</v>
          </cell>
          <cell r="D5415">
            <v>89139</v>
          </cell>
          <cell r="E5415" t="str">
            <v>L_UBEZP</v>
          </cell>
          <cell r="F5415" t="str">
            <v>WYK_POP</v>
          </cell>
          <cell r="G5415" t="str">
            <v>01</v>
          </cell>
          <cell r="H5415" t="str">
            <v>PKK</v>
          </cell>
          <cell r="I5415" t="str">
            <v>R</v>
          </cell>
        </row>
        <row r="5416">
          <cell r="A5416" t="str">
            <v>PPE PZUZ</v>
          </cell>
          <cell r="B5416" t="str">
            <v>XXGF</v>
          </cell>
          <cell r="C5416" t="str">
            <v>P</v>
          </cell>
          <cell r="D5416">
            <v>92204</v>
          </cell>
          <cell r="E5416" t="str">
            <v>L_UBEZP</v>
          </cell>
          <cell r="F5416" t="str">
            <v>WYK_POP</v>
          </cell>
          <cell r="G5416" t="str">
            <v>02</v>
          </cell>
          <cell r="H5416" t="str">
            <v>PKK</v>
          </cell>
          <cell r="I5416" t="str">
            <v>R</v>
          </cell>
        </row>
        <row r="5417">
          <cell r="A5417" t="str">
            <v>PPE PZUZ</v>
          </cell>
          <cell r="B5417" t="str">
            <v>XXGF</v>
          </cell>
          <cell r="C5417" t="str">
            <v>P</v>
          </cell>
          <cell r="D5417">
            <v>93085</v>
          </cell>
          <cell r="E5417" t="str">
            <v>L_UBEZP</v>
          </cell>
          <cell r="F5417" t="str">
            <v>WYK_POP</v>
          </cell>
          <cell r="G5417" t="str">
            <v>03</v>
          </cell>
          <cell r="H5417" t="str">
            <v>PKK</v>
          </cell>
          <cell r="I5417" t="str">
            <v>R</v>
          </cell>
        </row>
        <row r="5418">
          <cell r="A5418" t="str">
            <v>PPE PZUZ</v>
          </cell>
          <cell r="B5418" t="str">
            <v>XXGF</v>
          </cell>
          <cell r="C5418" t="str">
            <v>P</v>
          </cell>
          <cell r="D5418">
            <v>93505</v>
          </cell>
          <cell r="E5418" t="str">
            <v>L_UBEZP</v>
          </cell>
          <cell r="F5418" t="str">
            <v>WYK_POP</v>
          </cell>
          <cell r="G5418" t="str">
            <v>04</v>
          </cell>
          <cell r="H5418" t="str">
            <v>PKK</v>
          </cell>
          <cell r="I5418" t="str">
            <v>R</v>
          </cell>
        </row>
        <row r="5419">
          <cell r="A5419" t="str">
            <v>PPE PZUZ</v>
          </cell>
          <cell r="B5419" t="str">
            <v>XXGF</v>
          </cell>
          <cell r="C5419" t="str">
            <v>P</v>
          </cell>
          <cell r="D5419">
            <v>93819</v>
          </cell>
          <cell r="E5419" t="str">
            <v>L_UBEZP</v>
          </cell>
          <cell r="F5419" t="str">
            <v>WYK_POP</v>
          </cell>
          <cell r="G5419" t="str">
            <v>05</v>
          </cell>
          <cell r="H5419" t="str">
            <v>PKK</v>
          </cell>
          <cell r="I5419" t="str">
            <v>R</v>
          </cell>
        </row>
        <row r="5420">
          <cell r="A5420" t="str">
            <v>PPE PZUZ</v>
          </cell>
          <cell r="B5420" t="str">
            <v>XXGF</v>
          </cell>
          <cell r="C5420" t="str">
            <v>N</v>
          </cell>
          <cell r="D5420">
            <v>15</v>
          </cell>
          <cell r="E5420" t="str">
            <v>L_UBEZP</v>
          </cell>
          <cell r="F5420" t="str">
            <v>WYK_POP</v>
          </cell>
          <cell r="G5420" t="str">
            <v>06</v>
          </cell>
          <cell r="H5420" t="str">
            <v>PKK</v>
          </cell>
          <cell r="I5420" t="str">
            <v>R</v>
          </cell>
        </row>
        <row r="5421">
          <cell r="A5421" t="str">
            <v>PPE PZUZ</v>
          </cell>
          <cell r="B5421" t="str">
            <v>XXGF</v>
          </cell>
          <cell r="C5421" t="str">
            <v>P</v>
          </cell>
          <cell r="D5421">
            <v>97695</v>
          </cell>
          <cell r="E5421" t="str">
            <v>L_UBEZP</v>
          </cell>
          <cell r="F5421" t="str">
            <v>WYK_POP</v>
          </cell>
          <cell r="G5421" t="str">
            <v>06</v>
          </cell>
          <cell r="H5421" t="str">
            <v>PKK</v>
          </cell>
          <cell r="I5421" t="str">
            <v>R</v>
          </cell>
        </row>
        <row r="5422">
          <cell r="A5422" t="str">
            <v>PPE PZUZ</v>
          </cell>
          <cell r="B5422" t="str">
            <v>XXGF</v>
          </cell>
          <cell r="C5422" t="str">
            <v>N</v>
          </cell>
          <cell r="D5422">
            <v>15</v>
          </cell>
          <cell r="E5422" t="str">
            <v>L_UBEZP</v>
          </cell>
          <cell r="F5422" t="str">
            <v>WYK_POP</v>
          </cell>
          <cell r="G5422" t="str">
            <v>07</v>
          </cell>
          <cell r="H5422" t="str">
            <v>PKK</v>
          </cell>
          <cell r="I5422" t="str">
            <v>R</v>
          </cell>
        </row>
        <row r="5423">
          <cell r="A5423" t="str">
            <v>PPE PZUZ</v>
          </cell>
          <cell r="B5423" t="str">
            <v>XXGF</v>
          </cell>
          <cell r="C5423" t="str">
            <v>P</v>
          </cell>
          <cell r="D5423">
            <v>97855</v>
          </cell>
          <cell r="E5423" t="str">
            <v>L_UBEZP</v>
          </cell>
          <cell r="F5423" t="str">
            <v>WYK_POP</v>
          </cell>
          <cell r="G5423" t="str">
            <v>07</v>
          </cell>
          <cell r="H5423" t="str">
            <v>PKK</v>
          </cell>
          <cell r="I5423" t="str">
            <v>R</v>
          </cell>
        </row>
        <row r="5424">
          <cell r="A5424" t="str">
            <v>PPE PZUZ</v>
          </cell>
          <cell r="B5424" t="str">
            <v>XXGF</v>
          </cell>
          <cell r="C5424" t="str">
            <v>N</v>
          </cell>
          <cell r="D5424">
            <v>799</v>
          </cell>
          <cell r="E5424" t="str">
            <v>L_UBEZP</v>
          </cell>
          <cell r="F5424" t="str">
            <v>WYK_POP</v>
          </cell>
          <cell r="G5424" t="str">
            <v>08</v>
          </cell>
          <cell r="H5424" t="str">
            <v>PKK</v>
          </cell>
          <cell r="I5424" t="str">
            <v>R</v>
          </cell>
        </row>
        <row r="5425">
          <cell r="A5425" t="str">
            <v>PPE PZUZ</v>
          </cell>
          <cell r="B5425" t="str">
            <v>XXGF</v>
          </cell>
          <cell r="C5425" t="str">
            <v>P</v>
          </cell>
          <cell r="D5425">
            <v>99079</v>
          </cell>
          <cell r="E5425" t="str">
            <v>L_UBEZP</v>
          </cell>
          <cell r="F5425" t="str">
            <v>WYK_POP</v>
          </cell>
          <cell r="G5425" t="str">
            <v>08</v>
          </cell>
          <cell r="H5425" t="str">
            <v>PKK</v>
          </cell>
          <cell r="I5425" t="str">
            <v>R</v>
          </cell>
        </row>
        <row r="5426">
          <cell r="A5426" t="str">
            <v>PPE PZUZ</v>
          </cell>
          <cell r="B5426" t="str">
            <v>XXGF</v>
          </cell>
          <cell r="C5426" t="str">
            <v>N</v>
          </cell>
          <cell r="D5426">
            <v>845</v>
          </cell>
          <cell r="E5426" t="str">
            <v>L_UBEZP</v>
          </cell>
          <cell r="F5426" t="str">
            <v>WYK_POP</v>
          </cell>
          <cell r="G5426" t="str">
            <v>09</v>
          </cell>
          <cell r="H5426" t="str">
            <v>PKK</v>
          </cell>
          <cell r="I5426" t="str">
            <v>R</v>
          </cell>
        </row>
        <row r="5427">
          <cell r="A5427" t="str">
            <v>PPE PZUZ</v>
          </cell>
          <cell r="B5427" t="str">
            <v>XXGF</v>
          </cell>
          <cell r="C5427" t="str">
            <v>P</v>
          </cell>
          <cell r="D5427">
            <v>99073</v>
          </cell>
          <cell r="E5427" t="str">
            <v>L_UBEZP</v>
          </cell>
          <cell r="F5427" t="str">
            <v>WYK_POP</v>
          </cell>
          <cell r="G5427" t="str">
            <v>09</v>
          </cell>
          <cell r="H5427" t="str">
            <v>PKK</v>
          </cell>
          <cell r="I5427" t="str">
            <v>R</v>
          </cell>
        </row>
        <row r="5428">
          <cell r="A5428" t="str">
            <v>PPE PZUZ</v>
          </cell>
          <cell r="B5428" t="str">
            <v>XXGF</v>
          </cell>
          <cell r="C5428" t="str">
            <v>N</v>
          </cell>
          <cell r="D5428">
            <v>2800.05</v>
          </cell>
          <cell r="E5428" t="str">
            <v>PRZYPIS_MIES_WYK</v>
          </cell>
          <cell r="F5428" t="str">
            <v>PLAN</v>
          </cell>
          <cell r="G5428" t="str">
            <v>01</v>
          </cell>
          <cell r="H5428" t="str">
            <v>PKK</v>
          </cell>
          <cell r="I5428" t="str">
            <v>R</v>
          </cell>
        </row>
        <row r="5429">
          <cell r="A5429" t="str">
            <v>PPE PZUZ</v>
          </cell>
          <cell r="B5429" t="str">
            <v>XXGF</v>
          </cell>
          <cell r="C5429" t="str">
            <v>P</v>
          </cell>
          <cell r="D5429">
            <v>12597201.81728117</v>
          </cell>
          <cell r="E5429" t="str">
            <v>PRZYPIS_MIES_WYK</v>
          </cell>
          <cell r="F5429" t="str">
            <v>PLAN</v>
          </cell>
          <cell r="G5429" t="str">
            <v>01</v>
          </cell>
          <cell r="H5429" t="str">
            <v>PKK</v>
          </cell>
          <cell r="I5429" t="str">
            <v>R</v>
          </cell>
        </row>
        <row r="5430">
          <cell r="A5430" t="str">
            <v>PPE PZUZ</v>
          </cell>
          <cell r="B5430" t="str">
            <v>XXGF</v>
          </cell>
          <cell r="C5430" t="str">
            <v>N</v>
          </cell>
          <cell r="D5430">
            <v>31200.05</v>
          </cell>
          <cell r="E5430" t="str">
            <v>PRZYPIS_MIES_WYK</v>
          </cell>
          <cell r="F5430" t="str">
            <v>PLAN</v>
          </cell>
          <cell r="G5430" t="str">
            <v>02</v>
          </cell>
          <cell r="H5430" t="str">
            <v>PKK</v>
          </cell>
          <cell r="I5430" t="str">
            <v>R</v>
          </cell>
        </row>
        <row r="5431">
          <cell r="A5431" t="str">
            <v>PPE PZUZ</v>
          </cell>
          <cell r="B5431" t="str">
            <v>XXGF</v>
          </cell>
          <cell r="C5431" t="str">
            <v>P</v>
          </cell>
          <cell r="D5431">
            <v>10923396.61164746</v>
          </cell>
          <cell r="E5431" t="str">
            <v>PRZYPIS_MIES_WYK</v>
          </cell>
          <cell r="F5431" t="str">
            <v>PLAN</v>
          </cell>
          <cell r="G5431" t="str">
            <v>02</v>
          </cell>
          <cell r="H5431" t="str">
            <v>PKK</v>
          </cell>
          <cell r="I5431" t="str">
            <v>R</v>
          </cell>
        </row>
        <row r="5432">
          <cell r="A5432" t="str">
            <v>PPE PZUZ</v>
          </cell>
          <cell r="B5432" t="str">
            <v>XXGF</v>
          </cell>
          <cell r="C5432" t="str">
            <v>N</v>
          </cell>
          <cell r="D5432">
            <v>35950.05</v>
          </cell>
          <cell r="E5432" t="str">
            <v>PRZYPIS_MIES_WYK</v>
          </cell>
          <cell r="F5432" t="str">
            <v>PLAN</v>
          </cell>
          <cell r="G5432" t="str">
            <v>03</v>
          </cell>
          <cell r="H5432" t="str">
            <v>PKK</v>
          </cell>
          <cell r="I5432" t="str">
            <v>R</v>
          </cell>
        </row>
        <row r="5433">
          <cell r="A5433" t="str">
            <v>PPE PZUZ</v>
          </cell>
          <cell r="B5433" t="str">
            <v>XXGF</v>
          </cell>
          <cell r="C5433" t="str">
            <v>P</v>
          </cell>
          <cell r="D5433">
            <v>10931154.542750157</v>
          </cell>
          <cell r="E5433" t="str">
            <v>PRZYPIS_MIES_WYK</v>
          </cell>
          <cell r="F5433" t="str">
            <v>PLAN</v>
          </cell>
          <cell r="G5433" t="str">
            <v>03</v>
          </cell>
          <cell r="H5433" t="str">
            <v>PKK</v>
          </cell>
          <cell r="I5433" t="str">
            <v>R</v>
          </cell>
        </row>
        <row r="5434">
          <cell r="A5434" t="str">
            <v>PPE PZUZ</v>
          </cell>
          <cell r="B5434" t="str">
            <v>XXGF</v>
          </cell>
          <cell r="C5434" t="str">
            <v>N</v>
          </cell>
          <cell r="D5434">
            <v>41006.05</v>
          </cell>
          <cell r="E5434" t="str">
            <v>PRZYPIS_MIES_WYK</v>
          </cell>
          <cell r="F5434" t="str">
            <v>PLAN</v>
          </cell>
          <cell r="G5434" t="str">
            <v>04</v>
          </cell>
          <cell r="H5434" t="str">
            <v>PKK</v>
          </cell>
          <cell r="I5434" t="str">
            <v>R</v>
          </cell>
        </row>
        <row r="5435">
          <cell r="A5435" t="str">
            <v>PPE PZUZ</v>
          </cell>
          <cell r="B5435" t="str">
            <v>XXGF</v>
          </cell>
          <cell r="C5435" t="str">
            <v>P</v>
          </cell>
          <cell r="D5435">
            <v>10989810.120380037</v>
          </cell>
          <cell r="E5435" t="str">
            <v>PRZYPIS_MIES_WYK</v>
          </cell>
          <cell r="F5435" t="str">
            <v>PLAN</v>
          </cell>
          <cell r="G5435" t="str">
            <v>04</v>
          </cell>
          <cell r="H5435" t="str">
            <v>PKK</v>
          </cell>
          <cell r="I5435" t="str">
            <v>R</v>
          </cell>
        </row>
        <row r="5436">
          <cell r="A5436" t="str">
            <v>PPE PZUZ</v>
          </cell>
          <cell r="B5436" t="str">
            <v>XXGF</v>
          </cell>
          <cell r="C5436" t="str">
            <v>N</v>
          </cell>
          <cell r="D5436">
            <v>135506</v>
          </cell>
          <cell r="E5436" t="str">
            <v>PRZYPIS_MIES_WYK</v>
          </cell>
          <cell r="F5436" t="str">
            <v>PLAN</v>
          </cell>
          <cell r="G5436" t="str">
            <v>05</v>
          </cell>
          <cell r="H5436" t="str">
            <v>PKK</v>
          </cell>
          <cell r="I5436" t="str">
            <v>R</v>
          </cell>
        </row>
        <row r="5437">
          <cell r="A5437" t="str">
            <v>PPE PZUZ</v>
          </cell>
          <cell r="B5437" t="str">
            <v>XXGF</v>
          </cell>
          <cell r="C5437" t="str">
            <v>P</v>
          </cell>
          <cell r="D5437">
            <v>11077368.984746326</v>
          </cell>
          <cell r="E5437" t="str">
            <v>PRZYPIS_MIES_WYK</v>
          </cell>
          <cell r="F5437" t="str">
            <v>PLAN</v>
          </cell>
          <cell r="G5437" t="str">
            <v>05</v>
          </cell>
          <cell r="H5437" t="str">
            <v>PKK</v>
          </cell>
          <cell r="I5437" t="str">
            <v>R</v>
          </cell>
        </row>
        <row r="5438">
          <cell r="A5438" t="str">
            <v>PPE PZUZ</v>
          </cell>
          <cell r="B5438" t="str">
            <v>XXGF</v>
          </cell>
          <cell r="C5438" t="str">
            <v>N</v>
          </cell>
          <cell r="D5438">
            <v>152256</v>
          </cell>
          <cell r="E5438" t="str">
            <v>PRZYPIS_MIES_WYK</v>
          </cell>
          <cell r="F5438" t="str">
            <v>PLAN</v>
          </cell>
          <cell r="G5438" t="str">
            <v>06</v>
          </cell>
          <cell r="H5438" t="str">
            <v>PKK</v>
          </cell>
          <cell r="I5438" t="str">
            <v>R</v>
          </cell>
        </row>
        <row r="5439">
          <cell r="A5439" t="str">
            <v>PPE PZUZ</v>
          </cell>
          <cell r="B5439" t="str">
            <v>XXGF</v>
          </cell>
          <cell r="C5439" t="str">
            <v>P</v>
          </cell>
          <cell r="D5439">
            <v>11147828.239112612</v>
          </cell>
          <cell r="E5439" t="str">
            <v>PRZYPIS_MIES_WYK</v>
          </cell>
          <cell r="F5439" t="str">
            <v>PLAN</v>
          </cell>
          <cell r="G5439" t="str">
            <v>06</v>
          </cell>
          <cell r="H5439" t="str">
            <v>PKK</v>
          </cell>
          <cell r="I5439" t="str">
            <v>R</v>
          </cell>
        </row>
        <row r="5440">
          <cell r="A5440" t="str">
            <v>PPE PZUZ</v>
          </cell>
          <cell r="B5440" t="str">
            <v>XXGF</v>
          </cell>
          <cell r="C5440" t="str">
            <v>N</v>
          </cell>
          <cell r="D5440">
            <v>180396</v>
          </cell>
          <cell r="E5440" t="str">
            <v>PRZYPIS_MIES_WYK</v>
          </cell>
          <cell r="F5440" t="str">
            <v>PLAN</v>
          </cell>
          <cell r="G5440" t="str">
            <v>07</v>
          </cell>
          <cell r="H5440" t="str">
            <v>PKK</v>
          </cell>
          <cell r="I5440" t="str">
            <v>R</v>
          </cell>
        </row>
        <row r="5441">
          <cell r="A5441" t="str">
            <v>PPE PZUZ</v>
          </cell>
          <cell r="B5441" t="str">
            <v>XXGF</v>
          </cell>
          <cell r="C5441" t="str">
            <v>P</v>
          </cell>
          <cell r="D5441">
            <v>11515384.981875828</v>
          </cell>
          <cell r="E5441" t="str">
            <v>PRZYPIS_MIES_WYK</v>
          </cell>
          <cell r="F5441" t="str">
            <v>PLAN</v>
          </cell>
          <cell r="G5441" t="str">
            <v>07</v>
          </cell>
          <cell r="H5441" t="str">
            <v>PKK</v>
          </cell>
          <cell r="I5441" t="str">
            <v>R</v>
          </cell>
        </row>
        <row r="5442">
          <cell r="A5442" t="str">
            <v>PPE PZUZ</v>
          </cell>
          <cell r="B5442" t="str">
            <v>XXGF</v>
          </cell>
          <cell r="C5442" t="str">
            <v>N</v>
          </cell>
          <cell r="D5442">
            <v>187896</v>
          </cell>
          <cell r="E5442" t="str">
            <v>PRZYPIS_MIES_WYK</v>
          </cell>
          <cell r="F5442" t="str">
            <v>PLAN</v>
          </cell>
          <cell r="G5442" t="str">
            <v>08</v>
          </cell>
          <cell r="H5442" t="str">
            <v>PKK</v>
          </cell>
          <cell r="I5442" t="str">
            <v>R</v>
          </cell>
        </row>
        <row r="5443">
          <cell r="A5443" t="str">
            <v>PPE PZUZ</v>
          </cell>
          <cell r="B5443" t="str">
            <v>XXGF</v>
          </cell>
          <cell r="C5443" t="str">
            <v>P</v>
          </cell>
          <cell r="D5443">
            <v>11471529.912978524</v>
          </cell>
          <cell r="E5443" t="str">
            <v>PRZYPIS_MIES_WYK</v>
          </cell>
          <cell r="F5443" t="str">
            <v>PLAN</v>
          </cell>
          <cell r="G5443" t="str">
            <v>08</v>
          </cell>
          <cell r="H5443" t="str">
            <v>PKK</v>
          </cell>
          <cell r="I5443" t="str">
            <v>R</v>
          </cell>
        </row>
        <row r="5444">
          <cell r="A5444" t="str">
            <v>PPE PZUZ</v>
          </cell>
          <cell r="B5444" t="str">
            <v>XXGF</v>
          </cell>
          <cell r="C5444" t="str">
            <v>N</v>
          </cell>
          <cell r="D5444">
            <v>199502</v>
          </cell>
          <cell r="E5444" t="str">
            <v>PRZYPIS_MIES_WYK</v>
          </cell>
          <cell r="F5444" t="str">
            <v>PLAN</v>
          </cell>
          <cell r="G5444" t="str">
            <v>09</v>
          </cell>
          <cell r="H5444" t="str">
            <v>PKK</v>
          </cell>
          <cell r="I5444" t="str">
            <v>R</v>
          </cell>
        </row>
        <row r="5445">
          <cell r="A5445" t="str">
            <v>PPE PZUZ</v>
          </cell>
          <cell r="B5445" t="str">
            <v>XXGF</v>
          </cell>
          <cell r="C5445" t="str">
            <v>P</v>
          </cell>
          <cell r="D5445">
            <v>11561680.16734481</v>
          </cell>
          <cell r="E5445" t="str">
            <v>PRZYPIS_MIES_WYK</v>
          </cell>
          <cell r="F5445" t="str">
            <v>PLAN</v>
          </cell>
          <cell r="G5445" t="str">
            <v>09</v>
          </cell>
          <cell r="H5445" t="str">
            <v>PKK</v>
          </cell>
          <cell r="I5445" t="str">
            <v>R</v>
          </cell>
        </row>
        <row r="5446">
          <cell r="A5446" t="str">
            <v>PPE PZUZ</v>
          </cell>
          <cell r="B5446" t="str">
            <v>XXGF</v>
          </cell>
          <cell r="C5446" t="str">
            <v>N</v>
          </cell>
          <cell r="D5446">
            <v>297252</v>
          </cell>
          <cell r="E5446" t="str">
            <v>PRZYPIS_MIES_WYK</v>
          </cell>
          <cell r="F5446" t="str">
            <v>PLAN</v>
          </cell>
          <cell r="G5446" t="str">
            <v>10</v>
          </cell>
          <cell r="H5446" t="str">
            <v>PKK</v>
          </cell>
          <cell r="I5446" t="str">
            <v>R</v>
          </cell>
        </row>
        <row r="5447">
          <cell r="A5447" t="str">
            <v>PPE PZUZ</v>
          </cell>
          <cell r="B5447" t="str">
            <v>XXGF</v>
          </cell>
          <cell r="C5447" t="str">
            <v>P</v>
          </cell>
          <cell r="D5447">
            <v>11948592.71511078</v>
          </cell>
          <cell r="E5447" t="str">
            <v>PRZYPIS_MIES_WYK</v>
          </cell>
          <cell r="F5447" t="str">
            <v>PLAN</v>
          </cell>
          <cell r="G5447" t="str">
            <v>10</v>
          </cell>
          <cell r="H5447" t="str">
            <v>PKK</v>
          </cell>
          <cell r="I5447" t="str">
            <v>R</v>
          </cell>
        </row>
        <row r="5448">
          <cell r="A5448" t="str">
            <v>PPE PZUZ</v>
          </cell>
          <cell r="B5448" t="str">
            <v>XXGF</v>
          </cell>
          <cell r="C5448" t="str">
            <v>N</v>
          </cell>
          <cell r="D5448">
            <v>315252</v>
          </cell>
          <cell r="E5448" t="str">
            <v>PRZYPIS_MIES_WYK</v>
          </cell>
          <cell r="F5448" t="str">
            <v>PLAN</v>
          </cell>
          <cell r="G5448" t="str">
            <v>11</v>
          </cell>
          <cell r="H5448" t="str">
            <v>PKK</v>
          </cell>
          <cell r="I5448" t="str">
            <v>R</v>
          </cell>
        </row>
        <row r="5449">
          <cell r="A5449" t="str">
            <v>PPE PZUZ</v>
          </cell>
          <cell r="B5449" t="str">
            <v>XXGF</v>
          </cell>
          <cell r="C5449" t="str">
            <v>P</v>
          </cell>
          <cell r="D5449">
            <v>11925072.96947707</v>
          </cell>
          <cell r="E5449" t="str">
            <v>PRZYPIS_MIES_WYK</v>
          </cell>
          <cell r="F5449" t="str">
            <v>PLAN</v>
          </cell>
          <cell r="G5449" t="str">
            <v>11</v>
          </cell>
          <cell r="H5449" t="str">
            <v>PKK</v>
          </cell>
          <cell r="I5449" t="str">
            <v>R</v>
          </cell>
        </row>
        <row r="5450">
          <cell r="A5450" t="str">
            <v>PPE PZUZ</v>
          </cell>
          <cell r="B5450" t="str">
            <v>XXGF</v>
          </cell>
          <cell r="C5450" t="str">
            <v>P</v>
          </cell>
          <cell r="D5450">
            <v>400000</v>
          </cell>
          <cell r="E5450" t="str">
            <v>PRZYPIS_MIES_WYK</v>
          </cell>
          <cell r="F5450" t="str">
            <v>PLAN</v>
          </cell>
          <cell r="G5450" t="str">
            <v>11</v>
          </cell>
          <cell r="H5450" t="str">
            <v>PKK</v>
          </cell>
          <cell r="I5450" t="str">
            <v>T</v>
          </cell>
        </row>
        <row r="5451">
          <cell r="A5451" t="str">
            <v>PPE PZUZ</v>
          </cell>
          <cell r="B5451" t="str">
            <v>XXGF</v>
          </cell>
          <cell r="C5451" t="str">
            <v>N</v>
          </cell>
          <cell r="D5451">
            <v>400392</v>
          </cell>
          <cell r="E5451" t="str">
            <v>PRZYPIS_MIES_WYK</v>
          </cell>
          <cell r="F5451" t="str">
            <v>PLAN</v>
          </cell>
          <cell r="G5451" t="str">
            <v>12</v>
          </cell>
          <cell r="H5451" t="str">
            <v>PKK</v>
          </cell>
          <cell r="I5451" t="str">
            <v>R</v>
          </cell>
        </row>
        <row r="5452">
          <cell r="A5452" t="str">
            <v>PPE PZUZ</v>
          </cell>
          <cell r="B5452" t="str">
            <v>XXGF</v>
          </cell>
          <cell r="C5452" t="str">
            <v>N</v>
          </cell>
          <cell r="D5452">
            <v>543680.91</v>
          </cell>
          <cell r="E5452" t="str">
            <v>PRZYPIS_MIES_WYK</v>
          </cell>
          <cell r="F5452" t="str">
            <v>PLAN</v>
          </cell>
          <cell r="G5452" t="str">
            <v>12</v>
          </cell>
          <cell r="H5452" t="str">
            <v>PKK</v>
          </cell>
          <cell r="I5452" t="str">
            <v>T</v>
          </cell>
        </row>
        <row r="5453">
          <cell r="A5453" t="str">
            <v>PPE PZUZ</v>
          </cell>
          <cell r="B5453" t="str">
            <v>XXGF</v>
          </cell>
          <cell r="C5453" t="str">
            <v>P</v>
          </cell>
          <cell r="D5453">
            <v>12145228.776434708</v>
          </cell>
          <cell r="E5453" t="str">
            <v>PRZYPIS_MIES_WYK</v>
          </cell>
          <cell r="F5453" t="str">
            <v>PLAN</v>
          </cell>
          <cell r="G5453" t="str">
            <v>12</v>
          </cell>
          <cell r="H5453" t="str">
            <v>PKK</v>
          </cell>
          <cell r="I5453" t="str">
            <v>R</v>
          </cell>
        </row>
        <row r="5454">
          <cell r="A5454" t="str">
            <v>PPE PZUZ</v>
          </cell>
          <cell r="B5454" t="str">
            <v>XXGF</v>
          </cell>
          <cell r="C5454" t="str">
            <v>P</v>
          </cell>
          <cell r="D5454">
            <v>15409114</v>
          </cell>
          <cell r="E5454" t="str">
            <v>PRZYPIS_MIES_WYK</v>
          </cell>
          <cell r="F5454" t="str">
            <v>PLAN</v>
          </cell>
          <cell r="G5454" t="str">
            <v>12</v>
          </cell>
          <cell r="H5454" t="str">
            <v>PKK</v>
          </cell>
          <cell r="I5454" t="str">
            <v>T</v>
          </cell>
        </row>
        <row r="5455">
          <cell r="A5455" t="str">
            <v>PPE PZUZ</v>
          </cell>
          <cell r="B5455" t="str">
            <v>XXGF</v>
          </cell>
          <cell r="C5455" t="str">
            <v>N</v>
          </cell>
          <cell r="D5455">
            <v>170212.19</v>
          </cell>
          <cell r="E5455" t="str">
            <v>PRZYPIS_MIES_WYK</v>
          </cell>
          <cell r="F5455" t="str">
            <v>PROGNOZA</v>
          </cell>
          <cell r="G5455" t="str">
            <v>10</v>
          </cell>
          <cell r="H5455" t="str">
            <v>PKK</v>
          </cell>
          <cell r="I5455" t="str">
            <v>R</v>
          </cell>
        </row>
        <row r="5456">
          <cell r="A5456" t="str">
            <v>PPE PZUZ</v>
          </cell>
          <cell r="B5456" t="str">
            <v>XXGF</v>
          </cell>
          <cell r="C5456" t="str">
            <v>P</v>
          </cell>
          <cell r="D5456">
            <v>11050082.188014576</v>
          </cell>
          <cell r="E5456" t="str">
            <v>PRZYPIS_MIES_WYK</v>
          </cell>
          <cell r="F5456" t="str">
            <v>PROGNOZA</v>
          </cell>
          <cell r="G5456" t="str">
            <v>10</v>
          </cell>
          <cell r="H5456" t="str">
            <v>PKK</v>
          </cell>
          <cell r="I5456" t="str">
            <v>R</v>
          </cell>
        </row>
        <row r="5457">
          <cell r="A5457" t="str">
            <v>PPE PZUZ</v>
          </cell>
          <cell r="B5457" t="str">
            <v>XXGF</v>
          </cell>
          <cell r="C5457" t="str">
            <v>P</v>
          </cell>
          <cell r="D5457">
            <v>386537.25</v>
          </cell>
          <cell r="E5457" t="str">
            <v>PRZYPIS_MIES_WYK</v>
          </cell>
          <cell r="F5457" t="str">
            <v>PROGNOZA</v>
          </cell>
          <cell r="G5457" t="str">
            <v>10</v>
          </cell>
          <cell r="H5457" t="str">
            <v>PKK</v>
          </cell>
          <cell r="I5457" t="str">
            <v>T</v>
          </cell>
        </row>
        <row r="5458">
          <cell r="A5458" t="str">
            <v>PPE PZUZ</v>
          </cell>
          <cell r="B5458" t="str">
            <v>XXGF</v>
          </cell>
          <cell r="C5458" t="str">
            <v>N</v>
          </cell>
          <cell r="D5458">
            <v>166836.32333333333</v>
          </cell>
          <cell r="E5458" t="str">
            <v>PRZYPIS_MIES_WYK</v>
          </cell>
          <cell r="F5458" t="str">
            <v>PROGNOZA</v>
          </cell>
          <cell r="G5458" t="str">
            <v>11</v>
          </cell>
          <cell r="H5458" t="str">
            <v>PKK</v>
          </cell>
          <cell r="I5458" t="str">
            <v>R</v>
          </cell>
        </row>
        <row r="5459">
          <cell r="A5459" t="str">
            <v>PPE PZUZ</v>
          </cell>
          <cell r="B5459" t="str">
            <v>XXGF</v>
          </cell>
          <cell r="C5459" t="str">
            <v>P</v>
          </cell>
          <cell r="D5459">
            <v>10846158.371967744</v>
          </cell>
          <cell r="E5459" t="str">
            <v>PRZYPIS_MIES_WYK</v>
          </cell>
          <cell r="F5459" t="str">
            <v>PROGNOZA</v>
          </cell>
          <cell r="G5459" t="str">
            <v>11</v>
          </cell>
          <cell r="H5459" t="str">
            <v>PKK</v>
          </cell>
          <cell r="I5459" t="str">
            <v>R</v>
          </cell>
        </row>
        <row r="5460">
          <cell r="A5460" t="str">
            <v>PPE PZUZ</v>
          </cell>
          <cell r="B5460" t="str">
            <v>XXGF</v>
          </cell>
          <cell r="C5460" t="str">
            <v>P</v>
          </cell>
          <cell r="D5460">
            <v>357854</v>
          </cell>
          <cell r="E5460" t="str">
            <v>PRZYPIS_MIES_WYK</v>
          </cell>
          <cell r="F5460" t="str">
            <v>PROGNOZA</v>
          </cell>
          <cell r="G5460" t="str">
            <v>11</v>
          </cell>
          <cell r="H5460" t="str">
            <v>PKK</v>
          </cell>
          <cell r="I5460" t="str">
            <v>T</v>
          </cell>
        </row>
        <row r="5461">
          <cell r="A5461" t="str">
            <v>PPE PZUZ</v>
          </cell>
          <cell r="B5461" t="str">
            <v>XXGF</v>
          </cell>
          <cell r="C5461" t="str">
            <v>N</v>
          </cell>
          <cell r="D5461">
            <v>167042.26428347445</v>
          </cell>
          <cell r="E5461" t="str">
            <v>PRZYPIS_MIES_WYK</v>
          </cell>
          <cell r="F5461" t="str">
            <v>PROGNOZA</v>
          </cell>
          <cell r="G5461" t="str">
            <v>12</v>
          </cell>
          <cell r="H5461" t="str">
            <v>PKK</v>
          </cell>
          <cell r="I5461" t="str">
            <v>R</v>
          </cell>
        </row>
        <row r="5462">
          <cell r="A5462" t="str">
            <v>PPE PZUZ</v>
          </cell>
          <cell r="B5462" t="str">
            <v>XXGF</v>
          </cell>
          <cell r="C5462" t="str">
            <v>P</v>
          </cell>
          <cell r="D5462">
            <v>10670083.802176973</v>
          </cell>
          <cell r="E5462" t="str">
            <v>PRZYPIS_MIES_WYK</v>
          </cell>
          <cell r="F5462" t="str">
            <v>PROGNOZA</v>
          </cell>
          <cell r="G5462" t="str">
            <v>12</v>
          </cell>
          <cell r="H5462" t="str">
            <v>PKK</v>
          </cell>
          <cell r="I5462" t="str">
            <v>R</v>
          </cell>
        </row>
        <row r="5463">
          <cell r="A5463" t="str">
            <v>PPE PZUZ</v>
          </cell>
          <cell r="B5463" t="str">
            <v>XXGF</v>
          </cell>
          <cell r="C5463" t="str">
            <v>P</v>
          </cell>
          <cell r="D5463">
            <v>354374</v>
          </cell>
          <cell r="E5463" t="str">
            <v>PRZYPIS_MIES_WYK</v>
          </cell>
          <cell r="F5463" t="str">
            <v>PROGNOZA</v>
          </cell>
          <cell r="G5463" t="str">
            <v>12</v>
          </cell>
          <cell r="H5463" t="str">
            <v>PKK</v>
          </cell>
          <cell r="I5463" t="str">
            <v>T</v>
          </cell>
        </row>
        <row r="5464">
          <cell r="A5464" t="str">
            <v>PPE PZUZ</v>
          </cell>
          <cell r="B5464" t="str">
            <v>XXGF</v>
          </cell>
          <cell r="C5464" t="str">
            <v>P</v>
          </cell>
          <cell r="D5464">
            <v>14224448.600000005</v>
          </cell>
          <cell r="E5464" t="str">
            <v>PRZYPIS_MIES_WYK</v>
          </cell>
          <cell r="F5464" t="str">
            <v>WYK_POP</v>
          </cell>
          <cell r="G5464" t="str">
            <v>01</v>
          </cell>
          <cell r="H5464" t="str">
            <v>PKK</v>
          </cell>
          <cell r="I5464" t="str">
            <v>R</v>
          </cell>
        </row>
        <row r="5465">
          <cell r="A5465" t="str">
            <v>PPE PZUZ</v>
          </cell>
          <cell r="B5465" t="str">
            <v>XXGF</v>
          </cell>
          <cell r="C5465" t="str">
            <v>P</v>
          </cell>
          <cell r="D5465">
            <v>49429428.84</v>
          </cell>
          <cell r="E5465" t="str">
            <v>PRZYPIS_MIES_WYK</v>
          </cell>
          <cell r="F5465" t="str">
            <v>WYK_POP</v>
          </cell>
          <cell r="G5465" t="str">
            <v>01</v>
          </cell>
          <cell r="H5465" t="str">
            <v>PKK</v>
          </cell>
          <cell r="I5465" t="str">
            <v>T</v>
          </cell>
        </row>
        <row r="5466">
          <cell r="A5466" t="str">
            <v>PPE PZUZ</v>
          </cell>
          <cell r="B5466" t="str">
            <v>XXGF</v>
          </cell>
          <cell r="C5466" t="str">
            <v>P</v>
          </cell>
          <cell r="D5466">
            <v>11576166.9</v>
          </cell>
          <cell r="E5466" t="str">
            <v>PRZYPIS_MIES_WYK</v>
          </cell>
          <cell r="F5466" t="str">
            <v>WYK_POP</v>
          </cell>
          <cell r="G5466" t="str">
            <v>02</v>
          </cell>
          <cell r="H5466" t="str">
            <v>PKK</v>
          </cell>
          <cell r="I5466" t="str">
            <v>R</v>
          </cell>
        </row>
        <row r="5467">
          <cell r="A5467" t="str">
            <v>PPE PZUZ</v>
          </cell>
          <cell r="B5467" t="str">
            <v>XXGF</v>
          </cell>
          <cell r="C5467" t="str">
            <v>P</v>
          </cell>
          <cell r="D5467">
            <v>12056431.430000005</v>
          </cell>
          <cell r="E5467" t="str">
            <v>PRZYPIS_MIES_WYK</v>
          </cell>
          <cell r="F5467" t="str">
            <v>WYK_POP</v>
          </cell>
          <cell r="G5467" t="str">
            <v>02</v>
          </cell>
          <cell r="H5467" t="str">
            <v>PKK</v>
          </cell>
          <cell r="I5467" t="str">
            <v>T</v>
          </cell>
        </row>
        <row r="5468">
          <cell r="A5468" t="str">
            <v>PPE PZUZ</v>
          </cell>
          <cell r="B5468" t="str">
            <v>XXGF</v>
          </cell>
          <cell r="C5468" t="str">
            <v>P</v>
          </cell>
          <cell r="D5468">
            <v>13320711.400000002</v>
          </cell>
          <cell r="E5468" t="str">
            <v>PRZYPIS_MIES_WYK</v>
          </cell>
          <cell r="F5468" t="str">
            <v>WYK_POP</v>
          </cell>
          <cell r="G5468" t="str">
            <v>03</v>
          </cell>
          <cell r="H5468" t="str">
            <v>PKK</v>
          </cell>
          <cell r="I5468" t="str">
            <v>R</v>
          </cell>
        </row>
        <row r="5469">
          <cell r="A5469" t="str">
            <v>PPE PZUZ</v>
          </cell>
          <cell r="B5469" t="str">
            <v>XXGF</v>
          </cell>
          <cell r="C5469" t="str">
            <v>P</v>
          </cell>
          <cell r="D5469">
            <v>4994356.06</v>
          </cell>
          <cell r="E5469" t="str">
            <v>PRZYPIS_MIES_WYK</v>
          </cell>
          <cell r="F5469" t="str">
            <v>WYK_POP</v>
          </cell>
          <cell r="G5469" t="str">
            <v>03</v>
          </cell>
          <cell r="H5469" t="str">
            <v>PKK</v>
          </cell>
          <cell r="I5469" t="str">
            <v>T</v>
          </cell>
        </row>
        <row r="5470">
          <cell r="A5470" t="str">
            <v>PPE PZUZ</v>
          </cell>
          <cell r="B5470" t="str">
            <v>XXGF</v>
          </cell>
          <cell r="C5470" t="str">
            <v>P</v>
          </cell>
          <cell r="D5470">
            <v>13395099.47</v>
          </cell>
          <cell r="E5470" t="str">
            <v>PRZYPIS_MIES_WYK</v>
          </cell>
          <cell r="F5470" t="str">
            <v>WYK_POP</v>
          </cell>
          <cell r="G5470" t="str">
            <v>04</v>
          </cell>
          <cell r="H5470" t="str">
            <v>PKK</v>
          </cell>
          <cell r="I5470" t="str">
            <v>R</v>
          </cell>
        </row>
        <row r="5471">
          <cell r="A5471" t="str">
            <v>PPE PZUZ</v>
          </cell>
          <cell r="B5471" t="str">
            <v>XXGF</v>
          </cell>
          <cell r="C5471" t="str">
            <v>P</v>
          </cell>
          <cell r="D5471">
            <v>2652822.4</v>
          </cell>
          <cell r="E5471" t="str">
            <v>PRZYPIS_MIES_WYK</v>
          </cell>
          <cell r="F5471" t="str">
            <v>WYK_POP</v>
          </cell>
          <cell r="G5471" t="str">
            <v>04</v>
          </cell>
          <cell r="H5471" t="str">
            <v>PKK</v>
          </cell>
          <cell r="I5471" t="str">
            <v>T</v>
          </cell>
        </row>
        <row r="5472">
          <cell r="A5472" t="str">
            <v>PPE PZUZ</v>
          </cell>
          <cell r="B5472" t="str">
            <v>XXGF</v>
          </cell>
          <cell r="C5472" t="str">
            <v>P</v>
          </cell>
          <cell r="D5472">
            <v>16019997.509999996</v>
          </cell>
          <cell r="E5472" t="str">
            <v>PRZYPIS_MIES_WYK</v>
          </cell>
          <cell r="F5472" t="str">
            <v>WYK_POP</v>
          </cell>
          <cell r="G5472" t="str">
            <v>05</v>
          </cell>
          <cell r="H5472" t="str">
            <v>PKK</v>
          </cell>
          <cell r="I5472" t="str">
            <v>R</v>
          </cell>
        </row>
        <row r="5473">
          <cell r="A5473" t="str">
            <v>PPE PZUZ</v>
          </cell>
          <cell r="B5473" t="str">
            <v>XXGF</v>
          </cell>
          <cell r="C5473" t="str">
            <v>P</v>
          </cell>
          <cell r="D5473">
            <v>882187.4799999979</v>
          </cell>
          <cell r="E5473" t="str">
            <v>PRZYPIS_MIES_WYK</v>
          </cell>
          <cell r="F5473" t="str">
            <v>WYK_POP</v>
          </cell>
          <cell r="G5473" t="str">
            <v>05</v>
          </cell>
          <cell r="H5473" t="str">
            <v>PKK</v>
          </cell>
          <cell r="I5473" t="str">
            <v>T</v>
          </cell>
        </row>
        <row r="5474">
          <cell r="A5474" t="str">
            <v>PPE PZUZ</v>
          </cell>
          <cell r="B5474" t="str">
            <v>XXGF</v>
          </cell>
          <cell r="C5474" t="str">
            <v>N</v>
          </cell>
          <cell r="D5474">
            <v>3717.53</v>
          </cell>
          <cell r="E5474" t="str">
            <v>PRZYPIS_MIES_WYK</v>
          </cell>
          <cell r="F5474" t="str">
            <v>WYK_POP</v>
          </cell>
          <cell r="G5474" t="str">
            <v>06</v>
          </cell>
          <cell r="H5474" t="str">
            <v>PKK</v>
          </cell>
          <cell r="I5474" t="str">
            <v>R</v>
          </cell>
        </row>
        <row r="5475">
          <cell r="A5475" t="str">
            <v>PPE PZUZ</v>
          </cell>
          <cell r="B5475" t="str">
            <v>XXGF</v>
          </cell>
          <cell r="C5475" t="str">
            <v>P</v>
          </cell>
          <cell r="D5475">
            <v>12096431.380000005</v>
          </cell>
          <cell r="E5475" t="str">
            <v>PRZYPIS_MIES_WYK</v>
          </cell>
          <cell r="F5475" t="str">
            <v>WYK_POP</v>
          </cell>
          <cell r="G5475" t="str">
            <v>06</v>
          </cell>
          <cell r="H5475" t="str">
            <v>PKK</v>
          </cell>
          <cell r="I5475" t="str">
            <v>R</v>
          </cell>
        </row>
        <row r="5476">
          <cell r="A5476" t="str">
            <v>PPE PZUZ</v>
          </cell>
          <cell r="B5476" t="str">
            <v>XXGF</v>
          </cell>
          <cell r="C5476" t="str">
            <v>P</v>
          </cell>
          <cell r="D5476">
            <v>750592.57</v>
          </cell>
          <cell r="E5476" t="str">
            <v>PRZYPIS_MIES_WYK</v>
          </cell>
          <cell r="F5476" t="str">
            <v>WYK_POP</v>
          </cell>
          <cell r="G5476" t="str">
            <v>06</v>
          </cell>
          <cell r="H5476" t="str">
            <v>PKK</v>
          </cell>
          <cell r="I5476" t="str">
            <v>T</v>
          </cell>
        </row>
        <row r="5477">
          <cell r="A5477" t="str">
            <v>PPE PZUZ</v>
          </cell>
          <cell r="B5477" t="str">
            <v>XXGF</v>
          </cell>
          <cell r="C5477" t="str">
            <v>N</v>
          </cell>
          <cell r="D5477">
            <v>2354.96</v>
          </cell>
          <cell r="E5477" t="str">
            <v>PRZYPIS_MIES_WYK</v>
          </cell>
          <cell r="F5477" t="str">
            <v>WYK_POP</v>
          </cell>
          <cell r="G5477" t="str">
            <v>07</v>
          </cell>
          <cell r="H5477" t="str">
            <v>PKK</v>
          </cell>
          <cell r="I5477" t="str">
            <v>R</v>
          </cell>
        </row>
        <row r="5478">
          <cell r="A5478" t="str">
            <v>PPE PZUZ</v>
          </cell>
          <cell r="B5478" t="str">
            <v>XXGF</v>
          </cell>
          <cell r="C5478" t="str">
            <v>P</v>
          </cell>
          <cell r="D5478">
            <v>12604470.31</v>
          </cell>
          <cell r="E5478" t="str">
            <v>PRZYPIS_MIES_WYK</v>
          </cell>
          <cell r="F5478" t="str">
            <v>WYK_POP</v>
          </cell>
          <cell r="G5478" t="str">
            <v>07</v>
          </cell>
          <cell r="H5478" t="str">
            <v>PKK</v>
          </cell>
          <cell r="I5478" t="str">
            <v>R</v>
          </cell>
        </row>
        <row r="5479">
          <cell r="A5479" t="str">
            <v>PPE PZUZ</v>
          </cell>
          <cell r="B5479" t="str">
            <v>XXGF</v>
          </cell>
          <cell r="C5479" t="str">
            <v>P</v>
          </cell>
          <cell r="D5479">
            <v>690361.1699999985</v>
          </cell>
          <cell r="E5479" t="str">
            <v>PRZYPIS_MIES_WYK</v>
          </cell>
          <cell r="F5479" t="str">
            <v>WYK_POP</v>
          </cell>
          <cell r="G5479" t="str">
            <v>07</v>
          </cell>
          <cell r="H5479" t="str">
            <v>PKK</v>
          </cell>
          <cell r="I5479" t="str">
            <v>T</v>
          </cell>
        </row>
        <row r="5480">
          <cell r="A5480" t="str">
            <v>PPE PZUZ</v>
          </cell>
          <cell r="B5480" t="str">
            <v>XXGF</v>
          </cell>
          <cell r="C5480" t="str">
            <v>N</v>
          </cell>
          <cell r="D5480">
            <v>283313.31</v>
          </cell>
          <cell r="E5480" t="str">
            <v>PRZYPIS_MIES_WYK</v>
          </cell>
          <cell r="F5480" t="str">
            <v>WYK_POP</v>
          </cell>
          <cell r="G5480" t="str">
            <v>08</v>
          </cell>
          <cell r="H5480" t="str">
            <v>PKK</v>
          </cell>
          <cell r="I5480" t="str">
            <v>R</v>
          </cell>
        </row>
        <row r="5481">
          <cell r="A5481" t="str">
            <v>PPE PZUZ</v>
          </cell>
          <cell r="B5481" t="str">
            <v>XXGF</v>
          </cell>
          <cell r="C5481" t="str">
            <v>N</v>
          </cell>
          <cell r="D5481">
            <v>88648.98</v>
          </cell>
          <cell r="E5481" t="str">
            <v>PRZYPIS_MIES_WYK</v>
          </cell>
          <cell r="F5481" t="str">
            <v>WYK_POP</v>
          </cell>
          <cell r="G5481" t="str">
            <v>08</v>
          </cell>
          <cell r="H5481" t="str">
            <v>PKK</v>
          </cell>
          <cell r="I5481" t="str">
            <v>T</v>
          </cell>
        </row>
        <row r="5482">
          <cell r="A5482" t="str">
            <v>PPE PZUZ</v>
          </cell>
          <cell r="B5482" t="str">
            <v>XXGF</v>
          </cell>
          <cell r="C5482" t="str">
            <v>P</v>
          </cell>
          <cell r="D5482">
            <v>13843338.95</v>
          </cell>
          <cell r="E5482" t="str">
            <v>PRZYPIS_MIES_WYK</v>
          </cell>
          <cell r="F5482" t="str">
            <v>WYK_POP</v>
          </cell>
          <cell r="G5482" t="str">
            <v>08</v>
          </cell>
          <cell r="H5482" t="str">
            <v>PKK</v>
          </cell>
          <cell r="I5482" t="str">
            <v>R</v>
          </cell>
        </row>
        <row r="5483">
          <cell r="A5483" t="str">
            <v>PPE PZUZ</v>
          </cell>
          <cell r="B5483" t="str">
            <v>XXGF</v>
          </cell>
          <cell r="C5483" t="str">
            <v>P</v>
          </cell>
          <cell r="D5483">
            <v>830061.9199999974</v>
          </cell>
          <cell r="E5483" t="str">
            <v>PRZYPIS_MIES_WYK</v>
          </cell>
          <cell r="F5483" t="str">
            <v>WYK_POP</v>
          </cell>
          <cell r="G5483" t="str">
            <v>08</v>
          </cell>
          <cell r="H5483" t="str">
            <v>PKK</v>
          </cell>
          <cell r="I5483" t="str">
            <v>T</v>
          </cell>
        </row>
        <row r="5484">
          <cell r="A5484" t="str">
            <v>PPE PZUZ</v>
          </cell>
          <cell r="B5484" t="str">
            <v>XXGF</v>
          </cell>
          <cell r="C5484" t="str">
            <v>N</v>
          </cell>
          <cell r="D5484">
            <v>14349.47</v>
          </cell>
          <cell r="E5484" t="str">
            <v>PRZYPIS_MIES_WYK</v>
          </cell>
          <cell r="F5484" t="str">
            <v>WYK_POP</v>
          </cell>
          <cell r="G5484" t="str">
            <v>09</v>
          </cell>
          <cell r="H5484" t="str">
            <v>PKK</v>
          </cell>
          <cell r="I5484" t="str">
            <v>R</v>
          </cell>
        </row>
        <row r="5485">
          <cell r="A5485" t="str">
            <v>PPE PZUZ</v>
          </cell>
          <cell r="B5485" t="str">
            <v>XXGF</v>
          </cell>
          <cell r="C5485" t="str">
            <v>P</v>
          </cell>
          <cell r="D5485">
            <v>11401578.47</v>
          </cell>
          <cell r="E5485" t="str">
            <v>PRZYPIS_MIES_WYK</v>
          </cell>
          <cell r="F5485" t="str">
            <v>WYK_POP</v>
          </cell>
          <cell r="G5485" t="str">
            <v>09</v>
          </cell>
          <cell r="H5485" t="str">
            <v>PKK</v>
          </cell>
          <cell r="I5485" t="str">
            <v>R</v>
          </cell>
        </row>
        <row r="5486">
          <cell r="A5486" t="str">
            <v>PPE PZUZ</v>
          </cell>
          <cell r="B5486" t="str">
            <v>XXGF</v>
          </cell>
          <cell r="C5486" t="str">
            <v>P</v>
          </cell>
          <cell r="D5486">
            <v>923324.2899999961</v>
          </cell>
          <cell r="E5486" t="str">
            <v>PRZYPIS_MIES_WYK</v>
          </cell>
          <cell r="F5486" t="str">
            <v>WYK_POP</v>
          </cell>
          <cell r="G5486" t="str">
            <v>09</v>
          </cell>
          <cell r="H5486" t="str">
            <v>PKK</v>
          </cell>
          <cell r="I5486" t="str">
            <v>T</v>
          </cell>
        </row>
        <row r="5487">
          <cell r="A5487" t="str">
            <v>PPE PZUZ</v>
          </cell>
          <cell r="B5487" t="str">
            <v>XXGF</v>
          </cell>
          <cell r="C5487" t="str">
            <v>N</v>
          </cell>
          <cell r="D5487">
            <v>2800.05</v>
          </cell>
          <cell r="E5487" t="str">
            <v>SKL_PRZYPIS_WYK</v>
          </cell>
          <cell r="F5487" t="str">
            <v>PLAN</v>
          </cell>
          <cell r="G5487" t="str">
            <v>01</v>
          </cell>
          <cell r="H5487" t="str">
            <v>PKK</v>
          </cell>
          <cell r="I5487" t="str">
            <v>R</v>
          </cell>
        </row>
        <row r="5488">
          <cell r="A5488" t="str">
            <v>PPE PZUZ</v>
          </cell>
          <cell r="B5488" t="str">
            <v>XXGF</v>
          </cell>
          <cell r="C5488" t="str">
            <v>P</v>
          </cell>
          <cell r="D5488">
            <v>12597201.817281174</v>
          </cell>
          <cell r="E5488" t="str">
            <v>SKL_PRZYPIS_WYK</v>
          </cell>
          <cell r="F5488" t="str">
            <v>PLAN</v>
          </cell>
          <cell r="G5488" t="str">
            <v>01</v>
          </cell>
          <cell r="H5488" t="str">
            <v>PKK</v>
          </cell>
          <cell r="I5488" t="str">
            <v>R</v>
          </cell>
        </row>
        <row r="5489">
          <cell r="A5489" t="str">
            <v>PPE PZUZ</v>
          </cell>
          <cell r="B5489" t="str">
            <v>XXGF</v>
          </cell>
          <cell r="C5489" t="str">
            <v>N</v>
          </cell>
          <cell r="D5489">
            <v>34000.1</v>
          </cell>
          <cell r="E5489" t="str">
            <v>SKL_PRZYPIS_WYK</v>
          </cell>
          <cell r="F5489" t="str">
            <v>PLAN</v>
          </cell>
          <cell r="G5489" t="str">
            <v>02</v>
          </cell>
          <cell r="H5489" t="str">
            <v>PKK</v>
          </cell>
          <cell r="I5489" t="str">
            <v>R</v>
          </cell>
        </row>
        <row r="5490">
          <cell r="A5490" t="str">
            <v>PPE PZUZ</v>
          </cell>
          <cell r="B5490" t="str">
            <v>XXGF</v>
          </cell>
          <cell r="C5490" t="str">
            <v>P</v>
          </cell>
          <cell r="D5490">
            <v>23520598.42892863</v>
          </cell>
          <cell r="E5490" t="str">
            <v>SKL_PRZYPIS_WYK</v>
          </cell>
          <cell r="F5490" t="str">
            <v>PLAN</v>
          </cell>
          <cell r="G5490" t="str">
            <v>02</v>
          </cell>
          <cell r="H5490" t="str">
            <v>PKK</v>
          </cell>
          <cell r="I5490" t="str">
            <v>R</v>
          </cell>
        </row>
        <row r="5491">
          <cell r="A5491" t="str">
            <v>PPE PZUZ</v>
          </cell>
          <cell r="B5491" t="str">
            <v>XXGF</v>
          </cell>
          <cell r="C5491" t="str">
            <v>N</v>
          </cell>
          <cell r="D5491">
            <v>69950.15</v>
          </cell>
          <cell r="E5491" t="str">
            <v>SKL_PRZYPIS_WYK</v>
          </cell>
          <cell r="F5491" t="str">
            <v>PLAN</v>
          </cell>
          <cell r="G5491" t="str">
            <v>03</v>
          </cell>
          <cell r="H5491" t="str">
            <v>PKK</v>
          </cell>
          <cell r="I5491" t="str">
            <v>R</v>
          </cell>
        </row>
        <row r="5492">
          <cell r="A5492" t="str">
            <v>PPE PZUZ</v>
          </cell>
          <cell r="B5492" t="str">
            <v>XXGF</v>
          </cell>
          <cell r="C5492" t="str">
            <v>P</v>
          </cell>
          <cell r="D5492">
            <v>34451752.97167879</v>
          </cell>
          <cell r="E5492" t="str">
            <v>SKL_PRZYPIS_WYK</v>
          </cell>
          <cell r="F5492" t="str">
            <v>PLAN</v>
          </cell>
          <cell r="G5492" t="str">
            <v>03</v>
          </cell>
          <cell r="H5492" t="str">
            <v>PKK</v>
          </cell>
          <cell r="I5492" t="str">
            <v>R</v>
          </cell>
        </row>
        <row r="5493">
          <cell r="A5493" t="str">
            <v>PPE PZUZ</v>
          </cell>
          <cell r="B5493" t="str">
            <v>XXGF</v>
          </cell>
          <cell r="C5493" t="str">
            <v>N</v>
          </cell>
          <cell r="D5493">
            <v>110956.2</v>
          </cell>
          <cell r="E5493" t="str">
            <v>SKL_PRZYPIS_WYK</v>
          </cell>
          <cell r="F5493" t="str">
            <v>PLAN</v>
          </cell>
          <cell r="G5493" t="str">
            <v>04</v>
          </cell>
          <cell r="H5493" t="str">
            <v>PKK</v>
          </cell>
          <cell r="I5493" t="str">
            <v>R</v>
          </cell>
        </row>
        <row r="5494">
          <cell r="A5494" t="str">
            <v>PPE PZUZ</v>
          </cell>
          <cell r="B5494" t="str">
            <v>XXGF</v>
          </cell>
          <cell r="C5494" t="str">
            <v>P</v>
          </cell>
          <cell r="D5494">
            <v>45441563.09205882</v>
          </cell>
          <cell r="E5494" t="str">
            <v>SKL_PRZYPIS_WYK</v>
          </cell>
          <cell r="F5494" t="str">
            <v>PLAN</v>
          </cell>
          <cell r="G5494" t="str">
            <v>04</v>
          </cell>
          <cell r="H5494" t="str">
            <v>PKK</v>
          </cell>
          <cell r="I5494" t="str">
            <v>R</v>
          </cell>
        </row>
        <row r="5495">
          <cell r="A5495" t="str">
            <v>PPE PZUZ</v>
          </cell>
          <cell r="B5495" t="str">
            <v>XXGF</v>
          </cell>
          <cell r="C5495" t="str">
            <v>N</v>
          </cell>
          <cell r="D5495">
            <v>246462.2</v>
          </cell>
          <cell r="E5495" t="str">
            <v>SKL_PRZYPIS_WYK</v>
          </cell>
          <cell r="F5495" t="str">
            <v>PLAN</v>
          </cell>
          <cell r="G5495" t="str">
            <v>05</v>
          </cell>
          <cell r="H5495" t="str">
            <v>PKK</v>
          </cell>
          <cell r="I5495" t="str">
            <v>R</v>
          </cell>
        </row>
        <row r="5496">
          <cell r="A5496" t="str">
            <v>PPE PZUZ</v>
          </cell>
          <cell r="B5496" t="str">
            <v>XXGF</v>
          </cell>
          <cell r="C5496" t="str">
            <v>P</v>
          </cell>
          <cell r="D5496">
            <v>56518932.07680514</v>
          </cell>
          <cell r="E5496" t="str">
            <v>SKL_PRZYPIS_WYK</v>
          </cell>
          <cell r="F5496" t="str">
            <v>PLAN</v>
          </cell>
          <cell r="G5496" t="str">
            <v>05</v>
          </cell>
          <cell r="H5496" t="str">
            <v>PKK</v>
          </cell>
          <cell r="I5496" t="str">
            <v>R</v>
          </cell>
        </row>
        <row r="5497">
          <cell r="A5497" t="str">
            <v>PPE PZUZ</v>
          </cell>
          <cell r="B5497" t="str">
            <v>XXGF</v>
          </cell>
          <cell r="C5497" t="str">
            <v>N</v>
          </cell>
          <cell r="D5497">
            <v>398718.2</v>
          </cell>
          <cell r="E5497" t="str">
            <v>SKL_PRZYPIS_WYK</v>
          </cell>
          <cell r="F5497" t="str">
            <v>PLAN</v>
          </cell>
          <cell r="G5497" t="str">
            <v>06</v>
          </cell>
          <cell r="H5497" t="str">
            <v>PKK</v>
          </cell>
          <cell r="I5497" t="str">
            <v>R</v>
          </cell>
        </row>
        <row r="5498">
          <cell r="A5498" t="str">
            <v>PPE PZUZ</v>
          </cell>
          <cell r="B5498" t="str">
            <v>XXGF</v>
          </cell>
          <cell r="C5498" t="str">
            <v>P</v>
          </cell>
          <cell r="D5498">
            <v>67666760.31591775</v>
          </cell>
          <cell r="E5498" t="str">
            <v>SKL_PRZYPIS_WYK</v>
          </cell>
          <cell r="F5498" t="str">
            <v>PLAN</v>
          </cell>
          <cell r="G5498" t="str">
            <v>06</v>
          </cell>
          <cell r="H5498" t="str">
            <v>PKK</v>
          </cell>
          <cell r="I5498" t="str">
            <v>R</v>
          </cell>
        </row>
        <row r="5499">
          <cell r="A5499" t="str">
            <v>PPE PZUZ</v>
          </cell>
          <cell r="B5499" t="str">
            <v>XXGF</v>
          </cell>
          <cell r="C5499" t="str">
            <v>N</v>
          </cell>
          <cell r="D5499">
            <v>579114.2</v>
          </cell>
          <cell r="E5499" t="str">
            <v>SKL_PRZYPIS_WYK</v>
          </cell>
          <cell r="F5499" t="str">
            <v>PLAN</v>
          </cell>
          <cell r="G5499" t="str">
            <v>07</v>
          </cell>
          <cell r="H5499" t="str">
            <v>PKK</v>
          </cell>
          <cell r="I5499" t="str">
            <v>R</v>
          </cell>
        </row>
        <row r="5500">
          <cell r="A5500" t="str">
            <v>PPE PZUZ</v>
          </cell>
          <cell r="B5500" t="str">
            <v>XXGF</v>
          </cell>
          <cell r="C5500" t="str">
            <v>P</v>
          </cell>
          <cell r="D5500">
            <v>79182145.29779357</v>
          </cell>
          <cell r="E5500" t="str">
            <v>SKL_PRZYPIS_WYK</v>
          </cell>
          <cell r="F5500" t="str">
            <v>PLAN</v>
          </cell>
          <cell r="G5500" t="str">
            <v>07</v>
          </cell>
          <cell r="H5500" t="str">
            <v>PKK</v>
          </cell>
          <cell r="I5500" t="str">
            <v>R</v>
          </cell>
        </row>
        <row r="5501">
          <cell r="A5501" t="str">
            <v>PPE PZUZ</v>
          </cell>
          <cell r="B5501" t="str">
            <v>XXGF</v>
          </cell>
          <cell r="C5501" t="str">
            <v>N</v>
          </cell>
          <cell r="D5501">
            <v>767010.2</v>
          </cell>
          <cell r="E5501" t="str">
            <v>SKL_PRZYPIS_WYK</v>
          </cell>
          <cell r="F5501" t="str">
            <v>PLAN</v>
          </cell>
          <cell r="G5501" t="str">
            <v>08</v>
          </cell>
          <cell r="H5501" t="str">
            <v>PKK</v>
          </cell>
          <cell r="I5501" t="str">
            <v>R</v>
          </cell>
        </row>
        <row r="5502">
          <cell r="A5502" t="str">
            <v>PPE PZUZ</v>
          </cell>
          <cell r="B5502" t="str">
            <v>XXGF</v>
          </cell>
          <cell r="C5502" t="str">
            <v>P</v>
          </cell>
          <cell r="D5502">
            <v>90653675.21077211</v>
          </cell>
          <cell r="E5502" t="str">
            <v>SKL_PRZYPIS_WYK</v>
          </cell>
          <cell r="F5502" t="str">
            <v>PLAN</v>
          </cell>
          <cell r="G5502" t="str">
            <v>08</v>
          </cell>
          <cell r="H5502" t="str">
            <v>PKK</v>
          </cell>
          <cell r="I5502" t="str">
            <v>R</v>
          </cell>
        </row>
        <row r="5503">
          <cell r="A5503" t="str">
            <v>PPE PZUZ</v>
          </cell>
          <cell r="B5503" t="str">
            <v>XXGF</v>
          </cell>
          <cell r="C5503" t="str">
            <v>N</v>
          </cell>
          <cell r="D5503">
            <v>966512.2</v>
          </cell>
          <cell r="E5503" t="str">
            <v>SKL_PRZYPIS_WYK</v>
          </cell>
          <cell r="F5503" t="str">
            <v>PLAN</v>
          </cell>
          <cell r="G5503" t="str">
            <v>09</v>
          </cell>
          <cell r="H5503" t="str">
            <v>PKK</v>
          </cell>
          <cell r="I5503" t="str">
            <v>R</v>
          </cell>
        </row>
        <row r="5504">
          <cell r="A5504" t="str">
            <v>PPE PZUZ</v>
          </cell>
          <cell r="B5504" t="str">
            <v>XXGF</v>
          </cell>
          <cell r="C5504" t="str">
            <v>P</v>
          </cell>
          <cell r="D5504">
            <v>102215355.37811692</v>
          </cell>
          <cell r="E5504" t="str">
            <v>SKL_PRZYPIS_WYK</v>
          </cell>
          <cell r="F5504" t="str">
            <v>PLAN</v>
          </cell>
          <cell r="G5504" t="str">
            <v>09</v>
          </cell>
          <cell r="H5504" t="str">
            <v>PKK</v>
          </cell>
          <cell r="I5504" t="str">
            <v>R</v>
          </cell>
        </row>
        <row r="5505">
          <cell r="A5505" t="str">
            <v>PPE PZUZ</v>
          </cell>
          <cell r="B5505" t="str">
            <v>XXGF</v>
          </cell>
          <cell r="C5505" t="str">
            <v>N</v>
          </cell>
          <cell r="D5505">
            <v>1263764.2</v>
          </cell>
          <cell r="E5505" t="str">
            <v>SKL_PRZYPIS_WYK</v>
          </cell>
          <cell r="F5505" t="str">
            <v>PLAN</v>
          </cell>
          <cell r="G5505" t="str">
            <v>10</v>
          </cell>
          <cell r="H5505" t="str">
            <v>PKK</v>
          </cell>
          <cell r="I5505" t="str">
            <v>R</v>
          </cell>
        </row>
        <row r="5506">
          <cell r="A5506" t="str">
            <v>PPE PZUZ</v>
          </cell>
          <cell r="B5506" t="str">
            <v>XXGF</v>
          </cell>
          <cell r="C5506" t="str">
            <v>P</v>
          </cell>
          <cell r="D5506">
            <v>114163948.09322768</v>
          </cell>
          <cell r="E5506" t="str">
            <v>SKL_PRZYPIS_WYK</v>
          </cell>
          <cell r="F5506" t="str">
            <v>PLAN</v>
          </cell>
          <cell r="G5506" t="str">
            <v>10</v>
          </cell>
          <cell r="H5506" t="str">
            <v>PKK</v>
          </cell>
          <cell r="I5506" t="str">
            <v>R</v>
          </cell>
        </row>
        <row r="5507">
          <cell r="A5507" t="str">
            <v>PPE PZUZ</v>
          </cell>
          <cell r="B5507" t="str">
            <v>XXGF</v>
          </cell>
          <cell r="C5507" t="str">
            <v>N</v>
          </cell>
          <cell r="D5507">
            <v>1579016.2</v>
          </cell>
          <cell r="E5507" t="str">
            <v>SKL_PRZYPIS_WYK</v>
          </cell>
          <cell r="F5507" t="str">
            <v>PLAN</v>
          </cell>
          <cell r="G5507" t="str">
            <v>11</v>
          </cell>
          <cell r="H5507" t="str">
            <v>PKK</v>
          </cell>
          <cell r="I5507" t="str">
            <v>R</v>
          </cell>
        </row>
        <row r="5508">
          <cell r="A5508" t="str">
            <v>PPE PZUZ</v>
          </cell>
          <cell r="B5508" t="str">
            <v>XXGF</v>
          </cell>
          <cell r="C5508" t="str">
            <v>P</v>
          </cell>
          <cell r="D5508">
            <v>126089021.06270476</v>
          </cell>
          <cell r="E5508" t="str">
            <v>SKL_PRZYPIS_WYK</v>
          </cell>
          <cell r="F5508" t="str">
            <v>PLAN</v>
          </cell>
          <cell r="G5508" t="str">
            <v>11</v>
          </cell>
          <cell r="H5508" t="str">
            <v>PKK</v>
          </cell>
          <cell r="I5508" t="str">
            <v>R</v>
          </cell>
        </row>
        <row r="5509">
          <cell r="A5509" t="str">
            <v>PPE PZUZ</v>
          </cell>
          <cell r="B5509" t="str">
            <v>XXGF</v>
          </cell>
          <cell r="C5509" t="str">
            <v>P</v>
          </cell>
          <cell r="D5509">
            <v>400000</v>
          </cell>
          <cell r="E5509" t="str">
            <v>SKL_PRZYPIS_WYK</v>
          </cell>
          <cell r="F5509" t="str">
            <v>PLAN</v>
          </cell>
          <cell r="G5509" t="str">
            <v>11</v>
          </cell>
          <cell r="H5509" t="str">
            <v>PKK</v>
          </cell>
          <cell r="I5509" t="str">
            <v>T</v>
          </cell>
        </row>
        <row r="5510">
          <cell r="A5510" t="str">
            <v>PPE PZUZ</v>
          </cell>
          <cell r="B5510" t="str">
            <v>XXGF</v>
          </cell>
          <cell r="C5510" t="str">
            <v>N</v>
          </cell>
          <cell r="D5510">
            <v>1979408.2</v>
          </cell>
          <cell r="E5510" t="str">
            <v>SKL_PRZYPIS_WYK</v>
          </cell>
          <cell r="F5510" t="str">
            <v>PLAN</v>
          </cell>
          <cell r="G5510" t="str">
            <v>12</v>
          </cell>
          <cell r="H5510" t="str">
            <v>PKK</v>
          </cell>
          <cell r="I5510" t="str">
            <v>R</v>
          </cell>
        </row>
        <row r="5511">
          <cell r="A5511" t="str">
            <v>PPE PZUZ</v>
          </cell>
          <cell r="B5511" t="str">
            <v>XXGF</v>
          </cell>
          <cell r="C5511" t="str">
            <v>N</v>
          </cell>
          <cell r="D5511">
            <v>543680.91</v>
          </cell>
          <cell r="E5511" t="str">
            <v>SKL_PRZYPIS_WYK</v>
          </cell>
          <cell r="F5511" t="str">
            <v>PLAN</v>
          </cell>
          <cell r="G5511" t="str">
            <v>12</v>
          </cell>
          <cell r="H5511" t="str">
            <v>PKK</v>
          </cell>
          <cell r="I5511" t="str">
            <v>T</v>
          </cell>
        </row>
        <row r="5512">
          <cell r="A5512" t="str">
            <v>PPE PZUZ</v>
          </cell>
          <cell r="B5512" t="str">
            <v>XXGF</v>
          </cell>
          <cell r="C5512" t="str">
            <v>P</v>
          </cell>
          <cell r="D5512">
            <v>138234249.8391395</v>
          </cell>
          <cell r="E5512" t="str">
            <v>SKL_PRZYPIS_WYK</v>
          </cell>
          <cell r="F5512" t="str">
            <v>PLAN</v>
          </cell>
          <cell r="G5512" t="str">
            <v>12</v>
          </cell>
          <cell r="H5512" t="str">
            <v>PKK</v>
          </cell>
          <cell r="I5512" t="str">
            <v>R</v>
          </cell>
        </row>
        <row r="5513">
          <cell r="A5513" t="str">
            <v>PPE PZUZ</v>
          </cell>
          <cell r="B5513" t="str">
            <v>XXGF</v>
          </cell>
          <cell r="C5513" t="str">
            <v>P</v>
          </cell>
          <cell r="D5513">
            <v>15809114</v>
          </cell>
          <cell r="E5513" t="str">
            <v>SKL_PRZYPIS_WYK</v>
          </cell>
          <cell r="F5513" t="str">
            <v>PLAN</v>
          </cell>
          <cell r="G5513" t="str">
            <v>12</v>
          </cell>
          <cell r="H5513" t="str">
            <v>PKK</v>
          </cell>
          <cell r="I5513" t="str">
            <v>T</v>
          </cell>
        </row>
        <row r="5514">
          <cell r="A5514" t="str">
            <v>PPE PZUZ</v>
          </cell>
          <cell r="B5514" t="str">
            <v>XXGF</v>
          </cell>
          <cell r="C5514" t="str">
            <v>N</v>
          </cell>
          <cell r="D5514">
            <v>473947.46</v>
          </cell>
          <cell r="E5514" t="str">
            <v>SKL_PRZYPIS_WYK</v>
          </cell>
          <cell r="F5514" t="str">
            <v>PROGNOZA</v>
          </cell>
          <cell r="G5514" t="str">
            <v>10</v>
          </cell>
          <cell r="H5514" t="str">
            <v>PKK</v>
          </cell>
          <cell r="I5514" t="str">
            <v>R</v>
          </cell>
        </row>
        <row r="5515">
          <cell r="A5515" t="str">
            <v>PPE PZUZ</v>
          </cell>
          <cell r="B5515" t="str">
            <v>XXGF</v>
          </cell>
          <cell r="C5515" t="str">
            <v>N</v>
          </cell>
          <cell r="D5515">
            <v>88648.98</v>
          </cell>
          <cell r="E5515" t="str">
            <v>SKL_PRZYPIS_WYK</v>
          </cell>
          <cell r="F5515" t="str">
            <v>PROGNOZA</v>
          </cell>
          <cell r="G5515" t="str">
            <v>10</v>
          </cell>
          <cell r="H5515" t="str">
            <v>PKK</v>
          </cell>
          <cell r="I5515" t="str">
            <v>T</v>
          </cell>
        </row>
        <row r="5516">
          <cell r="A5516" t="str">
            <v>PPE PZUZ</v>
          </cell>
          <cell r="B5516" t="str">
            <v>XXGF</v>
          </cell>
          <cell r="C5516" t="str">
            <v>P</v>
          </cell>
          <cell r="D5516">
            <v>129532325.17801446</v>
          </cell>
          <cell r="E5516" t="str">
            <v>SKL_PRZYPIS_WYK</v>
          </cell>
          <cell r="F5516" t="str">
            <v>PROGNOZA</v>
          </cell>
          <cell r="G5516" t="str">
            <v>10</v>
          </cell>
          <cell r="H5516" t="str">
            <v>PKK</v>
          </cell>
          <cell r="I5516" t="str">
            <v>R</v>
          </cell>
        </row>
        <row r="5517">
          <cell r="A5517" t="str">
            <v>PPE PZUZ</v>
          </cell>
          <cell r="B5517" t="str">
            <v>XXGF</v>
          </cell>
          <cell r="C5517" t="str">
            <v>P</v>
          </cell>
          <cell r="D5517">
            <v>73596103.40999998</v>
          </cell>
          <cell r="E5517" t="str">
            <v>SKL_PRZYPIS_WYK</v>
          </cell>
          <cell r="F5517" t="str">
            <v>PROGNOZA</v>
          </cell>
          <cell r="G5517" t="str">
            <v>10</v>
          </cell>
          <cell r="H5517" t="str">
            <v>PKK</v>
          </cell>
          <cell r="I5517" t="str">
            <v>T</v>
          </cell>
        </row>
        <row r="5518">
          <cell r="A5518" t="str">
            <v>PPE PZUZ</v>
          </cell>
          <cell r="B5518" t="str">
            <v>XXGF</v>
          </cell>
          <cell r="C5518" t="str">
            <v>N</v>
          </cell>
          <cell r="D5518">
            <v>640783.7833333333</v>
          </cell>
          <cell r="E5518" t="str">
            <v>SKL_PRZYPIS_WYK</v>
          </cell>
          <cell r="F5518" t="str">
            <v>PROGNOZA</v>
          </cell>
          <cell r="G5518" t="str">
            <v>11</v>
          </cell>
          <cell r="H5518" t="str">
            <v>PKK</v>
          </cell>
          <cell r="I5518" t="str">
            <v>R</v>
          </cell>
        </row>
        <row r="5519">
          <cell r="A5519" t="str">
            <v>PPE PZUZ</v>
          </cell>
          <cell r="B5519" t="str">
            <v>XXGF</v>
          </cell>
          <cell r="C5519" t="str">
            <v>N</v>
          </cell>
          <cell r="D5519">
            <v>88648.98</v>
          </cell>
          <cell r="E5519" t="str">
            <v>SKL_PRZYPIS_WYK</v>
          </cell>
          <cell r="F5519" t="str">
            <v>PROGNOZA</v>
          </cell>
          <cell r="G5519" t="str">
            <v>11</v>
          </cell>
          <cell r="H5519" t="str">
            <v>PKK</v>
          </cell>
          <cell r="I5519" t="str">
            <v>T</v>
          </cell>
        </row>
        <row r="5520">
          <cell r="A5520" t="str">
            <v>PPE PZUZ</v>
          </cell>
          <cell r="B5520" t="str">
            <v>XXGF</v>
          </cell>
          <cell r="C5520" t="str">
            <v>P</v>
          </cell>
          <cell r="D5520">
            <v>140378483.5499822</v>
          </cell>
          <cell r="E5520" t="str">
            <v>SKL_PRZYPIS_WYK</v>
          </cell>
          <cell r="F5520" t="str">
            <v>PROGNOZA</v>
          </cell>
          <cell r="G5520" t="str">
            <v>11</v>
          </cell>
          <cell r="H5520" t="str">
            <v>PKK</v>
          </cell>
          <cell r="I5520" t="str">
            <v>R</v>
          </cell>
        </row>
        <row r="5521">
          <cell r="A5521" t="str">
            <v>PPE PZUZ</v>
          </cell>
          <cell r="B5521" t="str">
            <v>XXGF</v>
          </cell>
          <cell r="C5521" t="str">
            <v>P</v>
          </cell>
          <cell r="D5521">
            <v>73953957.40999998</v>
          </cell>
          <cell r="E5521" t="str">
            <v>SKL_PRZYPIS_WYK</v>
          </cell>
          <cell r="F5521" t="str">
            <v>PROGNOZA</v>
          </cell>
          <cell r="G5521" t="str">
            <v>11</v>
          </cell>
          <cell r="H5521" t="str">
            <v>PKK</v>
          </cell>
          <cell r="I5521" t="str">
            <v>T</v>
          </cell>
        </row>
        <row r="5522">
          <cell r="A5522" t="str">
            <v>PPE PZUZ</v>
          </cell>
          <cell r="B5522" t="str">
            <v>XXGF</v>
          </cell>
          <cell r="C5522" t="str">
            <v>N</v>
          </cell>
          <cell r="D5522">
            <v>807826.0476168077</v>
          </cell>
          <cell r="E5522" t="str">
            <v>SKL_PRZYPIS_WYK</v>
          </cell>
          <cell r="F5522" t="str">
            <v>PROGNOZA</v>
          </cell>
          <cell r="G5522" t="str">
            <v>12</v>
          </cell>
          <cell r="H5522" t="str">
            <v>PKK</v>
          </cell>
          <cell r="I5522" t="str">
            <v>R</v>
          </cell>
        </row>
        <row r="5523">
          <cell r="A5523" t="str">
            <v>PPE PZUZ</v>
          </cell>
          <cell r="B5523" t="str">
            <v>XXGF</v>
          </cell>
          <cell r="C5523" t="str">
            <v>N</v>
          </cell>
          <cell r="D5523">
            <v>88648.98</v>
          </cell>
          <cell r="E5523" t="str">
            <v>SKL_PRZYPIS_WYK</v>
          </cell>
          <cell r="F5523" t="str">
            <v>PROGNOZA</v>
          </cell>
          <cell r="G5523" t="str">
            <v>12</v>
          </cell>
          <cell r="H5523" t="str">
            <v>PKK</v>
          </cell>
          <cell r="I5523" t="str">
            <v>T</v>
          </cell>
        </row>
        <row r="5524">
          <cell r="A5524" t="str">
            <v>PPE PZUZ</v>
          </cell>
          <cell r="B5524" t="str">
            <v>XXGF</v>
          </cell>
          <cell r="C5524" t="str">
            <v>P</v>
          </cell>
          <cell r="D5524">
            <v>151048567.35215914</v>
          </cell>
          <cell r="E5524" t="str">
            <v>SKL_PRZYPIS_WYK</v>
          </cell>
          <cell r="F5524" t="str">
            <v>PROGNOZA</v>
          </cell>
          <cell r="G5524" t="str">
            <v>12</v>
          </cell>
          <cell r="H5524" t="str">
            <v>PKK</v>
          </cell>
          <cell r="I5524" t="str">
            <v>R</v>
          </cell>
        </row>
        <row r="5525">
          <cell r="A5525" t="str">
            <v>PPE PZUZ</v>
          </cell>
          <cell r="B5525" t="str">
            <v>XXGF</v>
          </cell>
          <cell r="C5525" t="str">
            <v>P</v>
          </cell>
          <cell r="D5525">
            <v>74308331.40999998</v>
          </cell>
          <cell r="E5525" t="str">
            <v>SKL_PRZYPIS_WYK</v>
          </cell>
          <cell r="F5525" t="str">
            <v>PROGNOZA</v>
          </cell>
          <cell r="G5525" t="str">
            <v>12</v>
          </cell>
          <cell r="H5525" t="str">
            <v>PKK</v>
          </cell>
          <cell r="I5525" t="str">
            <v>T</v>
          </cell>
        </row>
        <row r="5526">
          <cell r="A5526" t="str">
            <v>PPE PZUZ</v>
          </cell>
          <cell r="B5526" t="str">
            <v>XXGF</v>
          </cell>
          <cell r="C5526" t="str">
            <v>P</v>
          </cell>
          <cell r="D5526">
            <v>14224448.600000005</v>
          </cell>
          <cell r="E5526" t="str">
            <v>SKL_PRZYPIS_WYK</v>
          </cell>
          <cell r="F5526" t="str">
            <v>WYK_POP</v>
          </cell>
          <cell r="G5526" t="str">
            <v>01</v>
          </cell>
          <cell r="H5526" t="str">
            <v>PKK</v>
          </cell>
          <cell r="I5526" t="str">
            <v>R</v>
          </cell>
        </row>
        <row r="5527">
          <cell r="A5527" t="str">
            <v>PPE PZUZ</v>
          </cell>
          <cell r="B5527" t="str">
            <v>XXGF</v>
          </cell>
          <cell r="C5527" t="str">
            <v>P</v>
          </cell>
          <cell r="D5527">
            <v>49429428.84</v>
          </cell>
          <cell r="E5527" t="str">
            <v>SKL_PRZYPIS_WYK</v>
          </cell>
          <cell r="F5527" t="str">
            <v>WYK_POP</v>
          </cell>
          <cell r="G5527" t="str">
            <v>01</v>
          </cell>
          <cell r="H5527" t="str">
            <v>PKK</v>
          </cell>
          <cell r="I5527" t="str">
            <v>T</v>
          </cell>
        </row>
        <row r="5528">
          <cell r="A5528" t="str">
            <v>PPE PZUZ</v>
          </cell>
          <cell r="B5528" t="str">
            <v>XXGF</v>
          </cell>
          <cell r="C5528" t="str">
            <v>P</v>
          </cell>
          <cell r="D5528">
            <v>25800615.500000004</v>
          </cell>
          <cell r="E5528" t="str">
            <v>SKL_PRZYPIS_WYK</v>
          </cell>
          <cell r="F5528" t="str">
            <v>WYK_POP</v>
          </cell>
          <cell r="G5528" t="str">
            <v>02</v>
          </cell>
          <cell r="H5528" t="str">
            <v>PKK</v>
          </cell>
          <cell r="I5528" t="str">
            <v>R</v>
          </cell>
        </row>
        <row r="5529">
          <cell r="A5529" t="str">
            <v>PPE PZUZ</v>
          </cell>
          <cell r="B5529" t="str">
            <v>XXGF</v>
          </cell>
          <cell r="C5529" t="str">
            <v>P</v>
          </cell>
          <cell r="D5529">
            <v>61485860.269999996</v>
          </cell>
          <cell r="E5529" t="str">
            <v>SKL_PRZYPIS_WYK</v>
          </cell>
          <cell r="F5529" t="str">
            <v>WYK_POP</v>
          </cell>
          <cell r="G5529" t="str">
            <v>02</v>
          </cell>
          <cell r="H5529" t="str">
            <v>PKK</v>
          </cell>
          <cell r="I5529" t="str">
            <v>T</v>
          </cell>
        </row>
        <row r="5530">
          <cell r="A5530" t="str">
            <v>PPE PZUZ</v>
          </cell>
          <cell r="B5530" t="str">
            <v>XXGF</v>
          </cell>
          <cell r="C5530" t="str">
            <v>P</v>
          </cell>
          <cell r="D5530">
            <v>39121326.9</v>
          </cell>
          <cell r="E5530" t="str">
            <v>SKL_PRZYPIS_WYK</v>
          </cell>
          <cell r="F5530" t="str">
            <v>WYK_POP</v>
          </cell>
          <cell r="G5530" t="str">
            <v>03</v>
          </cell>
          <cell r="H5530" t="str">
            <v>PKK</v>
          </cell>
          <cell r="I5530" t="str">
            <v>R</v>
          </cell>
        </row>
        <row r="5531">
          <cell r="A5531" t="str">
            <v>PPE PZUZ</v>
          </cell>
          <cell r="B5531" t="str">
            <v>XXGF</v>
          </cell>
          <cell r="C5531" t="str">
            <v>P</v>
          </cell>
          <cell r="D5531">
            <v>66480216.33</v>
          </cell>
          <cell r="E5531" t="str">
            <v>SKL_PRZYPIS_WYK</v>
          </cell>
          <cell r="F5531" t="str">
            <v>WYK_POP</v>
          </cell>
          <cell r="G5531" t="str">
            <v>03</v>
          </cell>
          <cell r="H5531" t="str">
            <v>PKK</v>
          </cell>
          <cell r="I5531" t="str">
            <v>T</v>
          </cell>
        </row>
        <row r="5532">
          <cell r="A5532" t="str">
            <v>PPE PZUZ</v>
          </cell>
          <cell r="B5532" t="str">
            <v>XXGF</v>
          </cell>
          <cell r="C5532" t="str">
            <v>P</v>
          </cell>
          <cell r="D5532">
            <v>52516426.370000005</v>
          </cell>
          <cell r="E5532" t="str">
            <v>SKL_PRZYPIS_WYK</v>
          </cell>
          <cell r="F5532" t="str">
            <v>WYK_POP</v>
          </cell>
          <cell r="G5532" t="str">
            <v>04</v>
          </cell>
          <cell r="H5532" t="str">
            <v>PKK</v>
          </cell>
          <cell r="I5532" t="str">
            <v>R</v>
          </cell>
        </row>
        <row r="5533">
          <cell r="A5533" t="str">
            <v>PPE PZUZ</v>
          </cell>
          <cell r="B5533" t="str">
            <v>XXGF</v>
          </cell>
          <cell r="C5533" t="str">
            <v>P</v>
          </cell>
          <cell r="D5533">
            <v>69133038.73</v>
          </cell>
          <cell r="E5533" t="str">
            <v>SKL_PRZYPIS_WYK</v>
          </cell>
          <cell r="F5533" t="str">
            <v>WYK_POP</v>
          </cell>
          <cell r="G5533" t="str">
            <v>04</v>
          </cell>
          <cell r="H5533" t="str">
            <v>PKK</v>
          </cell>
          <cell r="I5533" t="str">
            <v>T</v>
          </cell>
        </row>
        <row r="5534">
          <cell r="A5534" t="str">
            <v>PPE PZUZ</v>
          </cell>
          <cell r="B5534" t="str">
            <v>XXGF</v>
          </cell>
          <cell r="C5534" t="str">
            <v>P</v>
          </cell>
          <cell r="D5534">
            <v>68536423.88000003</v>
          </cell>
          <cell r="E5534" t="str">
            <v>SKL_PRZYPIS_WYK</v>
          </cell>
          <cell r="F5534" t="str">
            <v>WYK_POP</v>
          </cell>
          <cell r="G5534" t="str">
            <v>05</v>
          </cell>
          <cell r="H5534" t="str">
            <v>PKK</v>
          </cell>
          <cell r="I5534" t="str">
            <v>R</v>
          </cell>
        </row>
        <row r="5535">
          <cell r="A5535" t="str">
            <v>PPE PZUZ</v>
          </cell>
          <cell r="B5535" t="str">
            <v>XXGF</v>
          </cell>
          <cell r="C5535" t="str">
            <v>P</v>
          </cell>
          <cell r="D5535">
            <v>70015226.21</v>
          </cell>
          <cell r="E5535" t="str">
            <v>SKL_PRZYPIS_WYK</v>
          </cell>
          <cell r="F5535" t="str">
            <v>WYK_POP</v>
          </cell>
          <cell r="G5535" t="str">
            <v>05</v>
          </cell>
          <cell r="H5535" t="str">
            <v>PKK</v>
          </cell>
          <cell r="I5535" t="str">
            <v>T</v>
          </cell>
        </row>
        <row r="5536">
          <cell r="A5536" t="str">
            <v>PPE PZUZ</v>
          </cell>
          <cell r="B5536" t="str">
            <v>XXGF</v>
          </cell>
          <cell r="C5536" t="str">
            <v>N</v>
          </cell>
          <cell r="D5536">
            <v>3717.53</v>
          </cell>
          <cell r="E5536" t="str">
            <v>SKL_PRZYPIS_WYK</v>
          </cell>
          <cell r="F5536" t="str">
            <v>WYK_POP</v>
          </cell>
          <cell r="G5536" t="str">
            <v>06</v>
          </cell>
          <cell r="H5536" t="str">
            <v>PKK</v>
          </cell>
          <cell r="I5536" t="str">
            <v>R</v>
          </cell>
        </row>
        <row r="5537">
          <cell r="A5537" t="str">
            <v>PPE PZUZ</v>
          </cell>
          <cell r="B5537" t="str">
            <v>XXGF</v>
          </cell>
          <cell r="C5537" t="str">
            <v>P</v>
          </cell>
          <cell r="D5537">
            <v>80632855.26</v>
          </cell>
          <cell r="E5537" t="str">
            <v>SKL_PRZYPIS_WYK</v>
          </cell>
          <cell r="F5537" t="str">
            <v>WYK_POP</v>
          </cell>
          <cell r="G5537" t="str">
            <v>06</v>
          </cell>
          <cell r="H5537" t="str">
            <v>PKK</v>
          </cell>
          <cell r="I5537" t="str">
            <v>R</v>
          </cell>
        </row>
        <row r="5538">
          <cell r="A5538" t="str">
            <v>PPE PZUZ</v>
          </cell>
          <cell r="B5538" t="str">
            <v>XXGF</v>
          </cell>
          <cell r="C5538" t="str">
            <v>P</v>
          </cell>
          <cell r="D5538">
            <v>70765818.77999999</v>
          </cell>
          <cell r="E5538" t="str">
            <v>SKL_PRZYPIS_WYK</v>
          </cell>
          <cell r="F5538" t="str">
            <v>WYK_POP</v>
          </cell>
          <cell r="G5538" t="str">
            <v>06</v>
          </cell>
          <cell r="H5538" t="str">
            <v>PKK</v>
          </cell>
          <cell r="I5538" t="str">
            <v>T</v>
          </cell>
        </row>
        <row r="5539">
          <cell r="A5539" t="str">
            <v>PPE PZUZ</v>
          </cell>
          <cell r="B5539" t="str">
            <v>XXGF</v>
          </cell>
          <cell r="C5539" t="str">
            <v>N</v>
          </cell>
          <cell r="D5539">
            <v>6072.49</v>
          </cell>
          <cell r="E5539" t="str">
            <v>SKL_PRZYPIS_WYK</v>
          </cell>
          <cell r="F5539" t="str">
            <v>WYK_POP</v>
          </cell>
          <cell r="G5539" t="str">
            <v>07</v>
          </cell>
          <cell r="H5539" t="str">
            <v>PKK</v>
          </cell>
          <cell r="I5539" t="str">
            <v>R</v>
          </cell>
        </row>
        <row r="5540">
          <cell r="A5540" t="str">
            <v>PPE PZUZ</v>
          </cell>
          <cell r="B5540" t="str">
            <v>XXGF</v>
          </cell>
          <cell r="C5540" t="str">
            <v>P</v>
          </cell>
          <cell r="D5540">
            <v>93237325.56999996</v>
          </cell>
          <cell r="E5540" t="str">
            <v>SKL_PRZYPIS_WYK</v>
          </cell>
          <cell r="F5540" t="str">
            <v>WYK_POP</v>
          </cell>
          <cell r="G5540" t="str">
            <v>07</v>
          </cell>
          <cell r="H5540" t="str">
            <v>PKK</v>
          </cell>
          <cell r="I5540" t="str">
            <v>R</v>
          </cell>
        </row>
        <row r="5541">
          <cell r="A5541" t="str">
            <v>PPE PZUZ</v>
          </cell>
          <cell r="B5541" t="str">
            <v>XXGF</v>
          </cell>
          <cell r="C5541" t="str">
            <v>P</v>
          </cell>
          <cell r="D5541">
            <v>71456179.94999999</v>
          </cell>
          <cell r="E5541" t="str">
            <v>SKL_PRZYPIS_WYK</v>
          </cell>
          <cell r="F5541" t="str">
            <v>WYK_POP</v>
          </cell>
          <cell r="G5541" t="str">
            <v>07</v>
          </cell>
          <cell r="H5541" t="str">
            <v>PKK</v>
          </cell>
          <cell r="I5541" t="str">
            <v>T</v>
          </cell>
        </row>
        <row r="5542">
          <cell r="A5542" t="str">
            <v>PPE PZUZ</v>
          </cell>
          <cell r="B5542" t="str">
            <v>XXGF</v>
          </cell>
          <cell r="C5542" t="str">
            <v>N</v>
          </cell>
          <cell r="D5542">
            <v>289385.8</v>
          </cell>
          <cell r="E5542" t="str">
            <v>SKL_PRZYPIS_WYK</v>
          </cell>
          <cell r="F5542" t="str">
            <v>WYK_POP</v>
          </cell>
          <cell r="G5542" t="str">
            <v>08</v>
          </cell>
          <cell r="H5542" t="str">
            <v>PKK</v>
          </cell>
          <cell r="I5542" t="str">
            <v>R</v>
          </cell>
        </row>
        <row r="5543">
          <cell r="A5543" t="str">
            <v>PPE PZUZ</v>
          </cell>
          <cell r="B5543" t="str">
            <v>XXGF</v>
          </cell>
          <cell r="C5543" t="str">
            <v>N</v>
          </cell>
          <cell r="D5543">
            <v>88648.98</v>
          </cell>
          <cell r="E5543" t="str">
            <v>SKL_PRZYPIS_WYK</v>
          </cell>
          <cell r="F5543" t="str">
            <v>WYK_POP</v>
          </cell>
          <cell r="G5543" t="str">
            <v>08</v>
          </cell>
          <cell r="H5543" t="str">
            <v>PKK</v>
          </cell>
          <cell r="I5543" t="str">
            <v>T</v>
          </cell>
        </row>
        <row r="5544">
          <cell r="A5544" t="str">
            <v>PPE PZUZ</v>
          </cell>
          <cell r="B5544" t="str">
            <v>XXGF</v>
          </cell>
          <cell r="C5544" t="str">
            <v>P</v>
          </cell>
          <cell r="D5544">
            <v>107080664.51999998</v>
          </cell>
          <cell r="E5544" t="str">
            <v>SKL_PRZYPIS_WYK</v>
          </cell>
          <cell r="F5544" t="str">
            <v>WYK_POP</v>
          </cell>
          <cell r="G5544" t="str">
            <v>08</v>
          </cell>
          <cell r="H5544" t="str">
            <v>PKK</v>
          </cell>
          <cell r="I5544" t="str">
            <v>R</v>
          </cell>
        </row>
        <row r="5545">
          <cell r="A5545" t="str">
            <v>PPE PZUZ</v>
          </cell>
          <cell r="B5545" t="str">
            <v>XXGF</v>
          </cell>
          <cell r="C5545" t="str">
            <v>P</v>
          </cell>
          <cell r="D5545">
            <v>72286241.86999997</v>
          </cell>
          <cell r="E5545" t="str">
            <v>SKL_PRZYPIS_WYK</v>
          </cell>
          <cell r="F5545" t="str">
            <v>WYK_POP</v>
          </cell>
          <cell r="G5545" t="str">
            <v>08</v>
          </cell>
          <cell r="H5545" t="str">
            <v>PKK</v>
          </cell>
          <cell r="I5545" t="str">
            <v>T</v>
          </cell>
        </row>
        <row r="5546">
          <cell r="A5546" t="str">
            <v>PPE PZUZ</v>
          </cell>
          <cell r="B5546" t="str">
            <v>XXGF</v>
          </cell>
          <cell r="C5546" t="str">
            <v>N</v>
          </cell>
          <cell r="D5546">
            <v>303735.27</v>
          </cell>
          <cell r="E5546" t="str">
            <v>SKL_PRZYPIS_WYK</v>
          </cell>
          <cell r="F5546" t="str">
            <v>WYK_POP</v>
          </cell>
          <cell r="G5546" t="str">
            <v>09</v>
          </cell>
          <cell r="H5546" t="str">
            <v>PKK</v>
          </cell>
          <cell r="I5546" t="str">
            <v>R</v>
          </cell>
        </row>
        <row r="5547">
          <cell r="A5547" t="str">
            <v>PPE PZUZ</v>
          </cell>
          <cell r="B5547" t="str">
            <v>XXGF</v>
          </cell>
          <cell r="C5547" t="str">
            <v>N</v>
          </cell>
          <cell r="D5547">
            <v>88648.98</v>
          </cell>
          <cell r="E5547" t="str">
            <v>SKL_PRZYPIS_WYK</v>
          </cell>
          <cell r="F5547" t="str">
            <v>WYK_POP</v>
          </cell>
          <cell r="G5547" t="str">
            <v>09</v>
          </cell>
          <cell r="H5547" t="str">
            <v>PKK</v>
          </cell>
          <cell r="I5547" t="str">
            <v>T</v>
          </cell>
        </row>
        <row r="5548">
          <cell r="A5548" t="str">
            <v>PPE PZUZ</v>
          </cell>
          <cell r="B5548" t="str">
            <v>XXGF</v>
          </cell>
          <cell r="C5548" t="str">
            <v>P</v>
          </cell>
          <cell r="D5548">
            <v>118482242.99000001</v>
          </cell>
          <cell r="E5548" t="str">
            <v>SKL_PRZYPIS_WYK</v>
          </cell>
          <cell r="F5548" t="str">
            <v>WYK_POP</v>
          </cell>
          <cell r="G5548" t="str">
            <v>09</v>
          </cell>
          <cell r="H5548" t="str">
            <v>PKK</v>
          </cell>
          <cell r="I5548" t="str">
            <v>R</v>
          </cell>
        </row>
        <row r="5549">
          <cell r="A5549" t="str">
            <v>PPE PZUZ</v>
          </cell>
          <cell r="B5549" t="str">
            <v>XXGF</v>
          </cell>
          <cell r="C5549" t="str">
            <v>P</v>
          </cell>
          <cell r="D5549">
            <v>73209566.15999998</v>
          </cell>
          <cell r="E5549" t="str">
            <v>SKL_PRZYPIS_WYK</v>
          </cell>
          <cell r="F5549" t="str">
            <v>WYK_POP</v>
          </cell>
          <cell r="G5549" t="str">
            <v>09</v>
          </cell>
          <cell r="H5549" t="str">
            <v>PKK</v>
          </cell>
          <cell r="I5549" t="str">
            <v>T</v>
          </cell>
        </row>
        <row r="5550">
          <cell r="A5550" t="str">
            <v>PPE TFI</v>
          </cell>
          <cell r="B5550" t="str">
            <v>XXGT</v>
          </cell>
          <cell r="C5550" t="str">
            <v>N</v>
          </cell>
          <cell r="D5550">
            <v>1049</v>
          </cell>
          <cell r="E5550" t="str">
            <v>L_UBEZP</v>
          </cell>
          <cell r="F5550" t="str">
            <v>PLAN</v>
          </cell>
          <cell r="G5550" t="str">
            <v>03</v>
          </cell>
          <cell r="H5550" t="str">
            <v>PKK</v>
          </cell>
          <cell r="I5550" t="str">
            <v>R</v>
          </cell>
        </row>
        <row r="5551">
          <cell r="A5551" t="str">
            <v>PPE TFI</v>
          </cell>
          <cell r="B5551" t="str">
            <v>XXGT</v>
          </cell>
          <cell r="C5551" t="str">
            <v>N</v>
          </cell>
          <cell r="D5551">
            <v>1479</v>
          </cell>
          <cell r="E5551" t="str">
            <v>L_UBEZP</v>
          </cell>
          <cell r="F5551" t="str">
            <v>PLAN</v>
          </cell>
          <cell r="G5551" t="str">
            <v>04</v>
          </cell>
          <cell r="H5551" t="str">
            <v>PKK</v>
          </cell>
          <cell r="I5551" t="str">
            <v>R</v>
          </cell>
        </row>
        <row r="5552">
          <cell r="A5552" t="str">
            <v>PPE TFI</v>
          </cell>
          <cell r="B5552" t="str">
            <v>XXGT</v>
          </cell>
          <cell r="C5552" t="str">
            <v>N</v>
          </cell>
          <cell r="D5552">
            <v>3527</v>
          </cell>
          <cell r="E5552" t="str">
            <v>L_UBEZP</v>
          </cell>
          <cell r="F5552" t="str">
            <v>PLAN</v>
          </cell>
          <cell r="G5552" t="str">
            <v>05</v>
          </cell>
          <cell r="H5552" t="str">
            <v>PKK</v>
          </cell>
          <cell r="I5552" t="str">
            <v>R</v>
          </cell>
        </row>
        <row r="5553">
          <cell r="A5553" t="str">
            <v>PPE TFI</v>
          </cell>
          <cell r="B5553" t="str">
            <v>XXGT</v>
          </cell>
          <cell r="C5553" t="str">
            <v>N</v>
          </cell>
          <cell r="D5553">
            <v>3857</v>
          </cell>
          <cell r="E5553" t="str">
            <v>L_UBEZP</v>
          </cell>
          <cell r="F5553" t="str">
            <v>PLAN</v>
          </cell>
          <cell r="G5553" t="str">
            <v>06</v>
          </cell>
          <cell r="H5553" t="str">
            <v>PKK</v>
          </cell>
          <cell r="I5553" t="str">
            <v>R</v>
          </cell>
        </row>
        <row r="5554">
          <cell r="A5554" t="str">
            <v>PPE TFI</v>
          </cell>
          <cell r="B5554" t="str">
            <v>XXGT</v>
          </cell>
          <cell r="C5554" t="str">
            <v>N</v>
          </cell>
          <cell r="D5554">
            <v>6698</v>
          </cell>
          <cell r="E5554" t="str">
            <v>L_UBEZP</v>
          </cell>
          <cell r="F5554" t="str">
            <v>PLAN</v>
          </cell>
          <cell r="G5554" t="str">
            <v>07</v>
          </cell>
          <cell r="H5554" t="str">
            <v>PKK</v>
          </cell>
          <cell r="I5554" t="str">
            <v>R</v>
          </cell>
        </row>
        <row r="5555">
          <cell r="A5555" t="str">
            <v>PPE TFI</v>
          </cell>
          <cell r="B5555" t="str">
            <v>XXGT</v>
          </cell>
          <cell r="C5555" t="str">
            <v>N</v>
          </cell>
          <cell r="D5555">
            <v>7112</v>
          </cell>
          <cell r="E5555" t="str">
            <v>L_UBEZP</v>
          </cell>
          <cell r="F5555" t="str">
            <v>PLAN</v>
          </cell>
          <cell r="G5555" t="str">
            <v>08</v>
          </cell>
          <cell r="H5555" t="str">
            <v>PKK</v>
          </cell>
          <cell r="I5555" t="str">
            <v>R</v>
          </cell>
        </row>
        <row r="5556">
          <cell r="A5556" t="str">
            <v>PPE TFI</v>
          </cell>
          <cell r="B5556" t="str">
            <v>XXGT</v>
          </cell>
          <cell r="C5556" t="str">
            <v>N</v>
          </cell>
          <cell r="D5556">
            <v>7505</v>
          </cell>
          <cell r="E5556" t="str">
            <v>L_UBEZP</v>
          </cell>
          <cell r="F5556" t="str">
            <v>PLAN</v>
          </cell>
          <cell r="G5556" t="str">
            <v>09</v>
          </cell>
          <cell r="H5556" t="str">
            <v>PKK</v>
          </cell>
          <cell r="I5556" t="str">
            <v>R</v>
          </cell>
        </row>
        <row r="5557">
          <cell r="A5557" t="str">
            <v>PPE TFI</v>
          </cell>
          <cell r="B5557" t="str">
            <v>XXGT</v>
          </cell>
          <cell r="C5557" t="str">
            <v>N</v>
          </cell>
          <cell r="D5557">
            <v>8529</v>
          </cell>
          <cell r="E5557" t="str">
            <v>L_UBEZP</v>
          </cell>
          <cell r="F5557" t="str">
            <v>PLAN</v>
          </cell>
          <cell r="G5557" t="str">
            <v>10</v>
          </cell>
          <cell r="H5557" t="str">
            <v>PKK</v>
          </cell>
          <cell r="I5557" t="str">
            <v>R</v>
          </cell>
        </row>
        <row r="5558">
          <cell r="A5558" t="str">
            <v>PPE TFI</v>
          </cell>
          <cell r="B5558" t="str">
            <v>XXGT</v>
          </cell>
          <cell r="C5558" t="str">
            <v>N</v>
          </cell>
          <cell r="D5558">
            <v>8975</v>
          </cell>
          <cell r="E5558" t="str">
            <v>L_UBEZP</v>
          </cell>
          <cell r="F5558" t="str">
            <v>PLAN</v>
          </cell>
          <cell r="G5558" t="str">
            <v>11</v>
          </cell>
          <cell r="H5558" t="str">
            <v>PKK</v>
          </cell>
          <cell r="I5558" t="str">
            <v>R</v>
          </cell>
        </row>
        <row r="5559">
          <cell r="A5559" t="str">
            <v>PPE TFI</v>
          </cell>
          <cell r="B5559" t="str">
            <v>XXGT</v>
          </cell>
          <cell r="C5559" t="str">
            <v>N</v>
          </cell>
          <cell r="D5559">
            <v>12427</v>
          </cell>
          <cell r="E5559" t="str">
            <v>L_UBEZP</v>
          </cell>
          <cell r="F5559" t="str">
            <v>PLAN</v>
          </cell>
          <cell r="G5559" t="str">
            <v>12</v>
          </cell>
          <cell r="H5559" t="str">
            <v>PKK</v>
          </cell>
          <cell r="I5559" t="str">
            <v>R</v>
          </cell>
        </row>
        <row r="5560">
          <cell r="A5560" t="str">
            <v>PPE TFI</v>
          </cell>
          <cell r="B5560" t="str">
            <v>XXGT</v>
          </cell>
          <cell r="C5560" t="str">
            <v>N</v>
          </cell>
          <cell r="D5560">
            <v>55600</v>
          </cell>
          <cell r="E5560" t="str">
            <v>PRZYPIS_MIES_WYK</v>
          </cell>
          <cell r="F5560" t="str">
            <v>PLAN</v>
          </cell>
          <cell r="G5560" t="str">
            <v>03</v>
          </cell>
          <cell r="H5560" t="str">
            <v>PKK</v>
          </cell>
          <cell r="I5560" t="str">
            <v>R</v>
          </cell>
        </row>
        <row r="5561">
          <cell r="A5561" t="str">
            <v>PPE TFI</v>
          </cell>
          <cell r="B5561" t="str">
            <v>XXGT</v>
          </cell>
          <cell r="C5561" t="str">
            <v>N</v>
          </cell>
          <cell r="D5561">
            <v>81700</v>
          </cell>
          <cell r="E5561" t="str">
            <v>PRZYPIS_MIES_WYK</v>
          </cell>
          <cell r="F5561" t="str">
            <v>PLAN</v>
          </cell>
          <cell r="G5561" t="str">
            <v>04</v>
          </cell>
          <cell r="H5561" t="str">
            <v>PKK</v>
          </cell>
          <cell r="I5561" t="str">
            <v>R</v>
          </cell>
        </row>
        <row r="5562">
          <cell r="A5562" t="str">
            <v>PPE TFI</v>
          </cell>
          <cell r="B5562" t="str">
            <v>XXGT</v>
          </cell>
          <cell r="C5562" t="str">
            <v>N</v>
          </cell>
          <cell r="D5562">
            <v>256530</v>
          </cell>
          <cell r="E5562" t="str">
            <v>PRZYPIS_MIES_WYK</v>
          </cell>
          <cell r="F5562" t="str">
            <v>PLAN</v>
          </cell>
          <cell r="G5562" t="str">
            <v>05</v>
          </cell>
          <cell r="H5562" t="str">
            <v>PKK</v>
          </cell>
          <cell r="I5562" t="str">
            <v>R</v>
          </cell>
        </row>
        <row r="5563">
          <cell r="A5563" t="str">
            <v>PPE TFI</v>
          </cell>
          <cell r="B5563" t="str">
            <v>XXGT</v>
          </cell>
          <cell r="C5563" t="str">
            <v>N</v>
          </cell>
          <cell r="D5563">
            <v>283630</v>
          </cell>
          <cell r="E5563" t="str">
            <v>PRZYPIS_MIES_WYK</v>
          </cell>
          <cell r="F5563" t="str">
            <v>PLAN</v>
          </cell>
          <cell r="G5563" t="str">
            <v>06</v>
          </cell>
          <cell r="H5563" t="str">
            <v>PKK</v>
          </cell>
          <cell r="I5563" t="str">
            <v>R</v>
          </cell>
        </row>
        <row r="5564">
          <cell r="A5564" t="str">
            <v>PPE TFI</v>
          </cell>
          <cell r="B5564" t="str">
            <v>XXGT</v>
          </cell>
          <cell r="C5564" t="str">
            <v>N</v>
          </cell>
          <cell r="D5564">
            <v>641112.3526794859</v>
          </cell>
          <cell r="E5564" t="str">
            <v>PRZYPIS_MIES_WYK</v>
          </cell>
          <cell r="F5564" t="str">
            <v>PLAN</v>
          </cell>
          <cell r="G5564" t="str">
            <v>07</v>
          </cell>
          <cell r="H5564" t="str">
            <v>PKK</v>
          </cell>
          <cell r="I5564" t="str">
            <v>R</v>
          </cell>
        </row>
        <row r="5565">
          <cell r="A5565" t="str">
            <v>PPE TFI</v>
          </cell>
          <cell r="B5565" t="str">
            <v>XXGT</v>
          </cell>
          <cell r="C5565" t="str">
            <v>N</v>
          </cell>
          <cell r="D5565">
            <v>672112.3526794859</v>
          </cell>
          <cell r="E5565" t="str">
            <v>PRZYPIS_MIES_WYK</v>
          </cell>
          <cell r="F5565" t="str">
            <v>PLAN</v>
          </cell>
          <cell r="G5565" t="str">
            <v>08</v>
          </cell>
          <cell r="H5565" t="str">
            <v>PKK</v>
          </cell>
          <cell r="I5565" t="str">
            <v>R</v>
          </cell>
        </row>
        <row r="5566">
          <cell r="A5566" t="str">
            <v>PPE TFI</v>
          </cell>
          <cell r="B5566" t="str">
            <v>XXGT</v>
          </cell>
          <cell r="C5566" t="str">
            <v>N</v>
          </cell>
          <cell r="D5566">
            <v>701712.3526794859</v>
          </cell>
          <cell r="E5566" t="str">
            <v>PRZYPIS_MIES_WYK</v>
          </cell>
          <cell r="F5566" t="str">
            <v>PLAN</v>
          </cell>
          <cell r="G5566" t="str">
            <v>09</v>
          </cell>
          <cell r="H5566" t="str">
            <v>PKK</v>
          </cell>
          <cell r="I5566" t="str">
            <v>R</v>
          </cell>
        </row>
        <row r="5567">
          <cell r="A5567" t="str">
            <v>PPE TFI</v>
          </cell>
          <cell r="B5567" t="str">
            <v>XXGT</v>
          </cell>
          <cell r="C5567" t="str">
            <v>N</v>
          </cell>
          <cell r="D5567">
            <v>790127.3526794859</v>
          </cell>
          <cell r="E5567" t="str">
            <v>PRZYPIS_MIES_WYK</v>
          </cell>
          <cell r="F5567" t="str">
            <v>PLAN</v>
          </cell>
          <cell r="G5567" t="str">
            <v>10</v>
          </cell>
          <cell r="H5567" t="str">
            <v>PKK</v>
          </cell>
          <cell r="I5567" t="str">
            <v>R</v>
          </cell>
        </row>
        <row r="5568">
          <cell r="A5568" t="str">
            <v>PPE TFI</v>
          </cell>
          <cell r="B5568" t="str">
            <v>XXGT</v>
          </cell>
          <cell r="C5568" t="str">
            <v>N</v>
          </cell>
          <cell r="D5568">
            <v>821630.8526794859</v>
          </cell>
          <cell r="E5568" t="str">
            <v>PRZYPIS_MIES_WYK</v>
          </cell>
          <cell r="F5568" t="str">
            <v>PLAN</v>
          </cell>
          <cell r="G5568" t="str">
            <v>11</v>
          </cell>
          <cell r="H5568" t="str">
            <v>PKK</v>
          </cell>
          <cell r="I5568" t="str">
            <v>R</v>
          </cell>
        </row>
        <row r="5569">
          <cell r="A5569" t="str">
            <v>PPE TFI</v>
          </cell>
          <cell r="B5569" t="str">
            <v>XXGT</v>
          </cell>
          <cell r="C5569" t="str">
            <v>N</v>
          </cell>
          <cell r="D5569">
            <v>1418747.3216475963</v>
          </cell>
          <cell r="E5569" t="str">
            <v>PRZYPIS_MIES_WYK</v>
          </cell>
          <cell r="F5569" t="str">
            <v>PLAN</v>
          </cell>
          <cell r="G5569" t="str">
            <v>12</v>
          </cell>
          <cell r="H5569" t="str">
            <v>PKK</v>
          </cell>
          <cell r="I5569" t="str">
            <v>R</v>
          </cell>
        </row>
        <row r="5570">
          <cell r="A5570" t="str">
            <v>PPE TFI</v>
          </cell>
          <cell r="B5570" t="str">
            <v>XXGT</v>
          </cell>
          <cell r="C5570" t="str">
            <v>N</v>
          </cell>
          <cell r="D5570">
            <v>5996938.31</v>
          </cell>
          <cell r="E5570" t="str">
            <v>PRZYPIS_MIES_WYK</v>
          </cell>
          <cell r="F5570" t="str">
            <v>PLAN</v>
          </cell>
          <cell r="G5570" t="str">
            <v>12</v>
          </cell>
          <cell r="H5570" t="str">
            <v>PKK</v>
          </cell>
          <cell r="I5570" t="str">
            <v>T</v>
          </cell>
        </row>
        <row r="5571">
          <cell r="A5571" t="str">
            <v>PPE TFI</v>
          </cell>
          <cell r="B5571" t="str">
            <v>XXGT</v>
          </cell>
          <cell r="C5571" t="str">
            <v>N</v>
          </cell>
          <cell r="D5571">
            <v>55600</v>
          </cell>
          <cell r="E5571" t="str">
            <v>SKL_PRZYPIS_WYK</v>
          </cell>
          <cell r="F5571" t="str">
            <v>PLAN</v>
          </cell>
          <cell r="G5571" t="str">
            <v>03</v>
          </cell>
          <cell r="H5571" t="str">
            <v>PKK</v>
          </cell>
          <cell r="I5571" t="str">
            <v>R</v>
          </cell>
        </row>
        <row r="5572">
          <cell r="A5572" t="str">
            <v>PPE TFI</v>
          </cell>
          <cell r="B5572" t="str">
            <v>XXGT</v>
          </cell>
          <cell r="C5572" t="str">
            <v>N</v>
          </cell>
          <cell r="D5572">
            <v>137300</v>
          </cell>
          <cell r="E5572" t="str">
            <v>SKL_PRZYPIS_WYK</v>
          </cell>
          <cell r="F5572" t="str">
            <v>PLAN</v>
          </cell>
          <cell r="G5572" t="str">
            <v>04</v>
          </cell>
          <cell r="H5572" t="str">
            <v>PKK</v>
          </cell>
          <cell r="I5572" t="str">
            <v>R</v>
          </cell>
        </row>
        <row r="5573">
          <cell r="A5573" t="str">
            <v>PPE TFI</v>
          </cell>
          <cell r="B5573" t="str">
            <v>XXGT</v>
          </cell>
          <cell r="C5573" t="str">
            <v>N</v>
          </cell>
          <cell r="D5573">
            <v>393830</v>
          </cell>
          <cell r="E5573" t="str">
            <v>SKL_PRZYPIS_WYK</v>
          </cell>
          <cell r="F5573" t="str">
            <v>PLAN</v>
          </cell>
          <cell r="G5573" t="str">
            <v>05</v>
          </cell>
          <cell r="H5573" t="str">
            <v>PKK</v>
          </cell>
          <cell r="I5573" t="str">
            <v>R</v>
          </cell>
        </row>
        <row r="5574">
          <cell r="A5574" t="str">
            <v>PPE TFI</v>
          </cell>
          <cell r="B5574" t="str">
            <v>XXGT</v>
          </cell>
          <cell r="C5574" t="str">
            <v>N</v>
          </cell>
          <cell r="D5574">
            <v>677460</v>
          </cell>
          <cell r="E5574" t="str">
            <v>SKL_PRZYPIS_WYK</v>
          </cell>
          <cell r="F5574" t="str">
            <v>PLAN</v>
          </cell>
          <cell r="G5574" t="str">
            <v>06</v>
          </cell>
          <cell r="H5574" t="str">
            <v>PKK</v>
          </cell>
          <cell r="I5574" t="str">
            <v>R</v>
          </cell>
        </row>
        <row r="5575">
          <cell r="A5575" t="str">
            <v>PPE TFI</v>
          </cell>
          <cell r="B5575" t="str">
            <v>XXGT</v>
          </cell>
          <cell r="C5575" t="str">
            <v>N</v>
          </cell>
          <cell r="D5575">
            <v>1318572.352679486</v>
          </cell>
          <cell r="E5575" t="str">
            <v>SKL_PRZYPIS_WYK</v>
          </cell>
          <cell r="F5575" t="str">
            <v>PLAN</v>
          </cell>
          <cell r="G5575" t="str">
            <v>07</v>
          </cell>
          <cell r="H5575" t="str">
            <v>PKK</v>
          </cell>
          <cell r="I5575" t="str">
            <v>R</v>
          </cell>
        </row>
        <row r="5576">
          <cell r="A5576" t="str">
            <v>PPE TFI</v>
          </cell>
          <cell r="B5576" t="str">
            <v>XXGT</v>
          </cell>
          <cell r="C5576" t="str">
            <v>N</v>
          </cell>
          <cell r="D5576">
            <v>1990684.7053589718</v>
          </cell>
          <cell r="E5576" t="str">
            <v>SKL_PRZYPIS_WYK</v>
          </cell>
          <cell r="F5576" t="str">
            <v>PLAN</v>
          </cell>
          <cell r="G5576" t="str">
            <v>08</v>
          </cell>
          <cell r="H5576" t="str">
            <v>PKK</v>
          </cell>
          <cell r="I5576" t="str">
            <v>R</v>
          </cell>
        </row>
        <row r="5577">
          <cell r="A5577" t="str">
            <v>PPE TFI</v>
          </cell>
          <cell r="B5577" t="str">
            <v>XXGT</v>
          </cell>
          <cell r="C5577" t="str">
            <v>N</v>
          </cell>
          <cell r="D5577">
            <v>2692397.058038458</v>
          </cell>
          <cell r="E5577" t="str">
            <v>SKL_PRZYPIS_WYK</v>
          </cell>
          <cell r="F5577" t="str">
            <v>PLAN</v>
          </cell>
          <cell r="G5577" t="str">
            <v>09</v>
          </cell>
          <cell r="H5577" t="str">
            <v>PKK</v>
          </cell>
          <cell r="I5577" t="str">
            <v>R</v>
          </cell>
        </row>
        <row r="5578">
          <cell r="A5578" t="str">
            <v>PPE TFI</v>
          </cell>
          <cell r="B5578" t="str">
            <v>XXGT</v>
          </cell>
          <cell r="C5578" t="str">
            <v>N</v>
          </cell>
          <cell r="D5578">
            <v>3482524.4107179437</v>
          </cell>
          <cell r="E5578" t="str">
            <v>SKL_PRZYPIS_WYK</v>
          </cell>
          <cell r="F5578" t="str">
            <v>PLAN</v>
          </cell>
          <cell r="G5578" t="str">
            <v>10</v>
          </cell>
          <cell r="H5578" t="str">
            <v>PKK</v>
          </cell>
          <cell r="I5578" t="str">
            <v>R</v>
          </cell>
        </row>
        <row r="5579">
          <cell r="A5579" t="str">
            <v>PPE TFI</v>
          </cell>
          <cell r="B5579" t="str">
            <v>XXGT</v>
          </cell>
          <cell r="C5579" t="str">
            <v>N</v>
          </cell>
          <cell r="D5579">
            <v>4304155.26339743</v>
          </cell>
          <cell r="E5579" t="str">
            <v>SKL_PRZYPIS_WYK</v>
          </cell>
          <cell r="F5579" t="str">
            <v>PLAN</v>
          </cell>
          <cell r="G5579" t="str">
            <v>11</v>
          </cell>
          <cell r="H5579" t="str">
            <v>PKK</v>
          </cell>
          <cell r="I5579" t="str">
            <v>R</v>
          </cell>
        </row>
        <row r="5580">
          <cell r="A5580" t="str">
            <v>PPE TFI</v>
          </cell>
          <cell r="B5580" t="str">
            <v>XXGT</v>
          </cell>
          <cell r="C5580" t="str">
            <v>N</v>
          </cell>
          <cell r="D5580">
            <v>5722902.585045027</v>
          </cell>
          <cell r="E5580" t="str">
            <v>SKL_PRZYPIS_WYK</v>
          </cell>
          <cell r="F5580" t="str">
            <v>PLAN</v>
          </cell>
          <cell r="G5580" t="str">
            <v>12</v>
          </cell>
          <cell r="H5580" t="str">
            <v>PKK</v>
          </cell>
          <cell r="I5580" t="str">
            <v>R</v>
          </cell>
        </row>
        <row r="5581">
          <cell r="A5581" t="str">
            <v>PPE TFI</v>
          </cell>
          <cell r="B5581" t="str">
            <v>XXGT</v>
          </cell>
          <cell r="C5581" t="str">
            <v>N</v>
          </cell>
          <cell r="D5581">
            <v>5996938.31</v>
          </cell>
          <cell r="E5581" t="str">
            <v>SKL_PRZYPIS_WYK</v>
          </cell>
          <cell r="F5581" t="str">
            <v>PLAN</v>
          </cell>
          <cell r="G5581" t="str">
            <v>12</v>
          </cell>
          <cell r="H5581" t="str">
            <v>PKK</v>
          </cell>
          <cell r="I5581" t="str">
            <v>T</v>
          </cell>
        </row>
        <row r="5582">
          <cell r="A5582" t="str">
            <v>Strefa Zysku</v>
          </cell>
          <cell r="B5582" t="str">
            <v>XXUL</v>
          </cell>
          <cell r="C5582" t="str">
            <v>N</v>
          </cell>
          <cell r="D5582">
            <v>387.4820619288745</v>
          </cell>
          <cell r="E5582" t="str">
            <v>L_UBEZP</v>
          </cell>
          <cell r="F5582" t="str">
            <v>PLAN</v>
          </cell>
          <cell r="G5582" t="str">
            <v>01</v>
          </cell>
          <cell r="H5582" t="str">
            <v>PSA</v>
          </cell>
          <cell r="I5582" t="str">
            <v>J</v>
          </cell>
        </row>
        <row r="5583">
          <cell r="A5583" t="str">
            <v>Strefa Zysku</v>
          </cell>
          <cell r="B5583" t="str">
            <v>XXUL</v>
          </cell>
          <cell r="C5583" t="str">
            <v>N</v>
          </cell>
          <cell r="D5583">
            <v>325.2880852802595</v>
          </cell>
          <cell r="E5583" t="str">
            <v>L_UBEZP</v>
          </cell>
          <cell r="F5583" t="str">
            <v>PLAN</v>
          </cell>
          <cell r="G5583" t="str">
            <v>01</v>
          </cell>
          <cell r="H5583" t="str">
            <v>PSA</v>
          </cell>
          <cell r="I5583" t="str">
            <v>P</v>
          </cell>
        </row>
        <row r="5584">
          <cell r="A5584" t="str">
            <v>Strefa Zysku</v>
          </cell>
          <cell r="B5584" t="str">
            <v>XXUL</v>
          </cell>
          <cell r="C5584" t="str">
            <v>P</v>
          </cell>
          <cell r="D5584">
            <v>794</v>
          </cell>
          <cell r="E5584" t="str">
            <v>L_UBEZP</v>
          </cell>
          <cell r="F5584" t="str">
            <v>PLAN</v>
          </cell>
          <cell r="G5584" t="str">
            <v>01</v>
          </cell>
          <cell r="H5584" t="str">
            <v>PSA</v>
          </cell>
          <cell r="I5584" t="str">
            <v>P</v>
          </cell>
        </row>
        <row r="5585">
          <cell r="A5585" t="str">
            <v>Strefa Zysku</v>
          </cell>
          <cell r="B5585" t="str">
            <v>XXUL</v>
          </cell>
          <cell r="C5585" t="str">
            <v>N</v>
          </cell>
          <cell r="D5585">
            <v>837.0551548221862</v>
          </cell>
          <cell r="E5585" t="str">
            <v>L_UBEZP</v>
          </cell>
          <cell r="F5585" t="str">
            <v>PLAN</v>
          </cell>
          <cell r="G5585" t="str">
            <v>02</v>
          </cell>
          <cell r="H5585" t="str">
            <v>PSA</v>
          </cell>
          <cell r="I5585" t="str">
            <v>J</v>
          </cell>
        </row>
        <row r="5586">
          <cell r="A5586" t="str">
            <v>Strefa Zysku</v>
          </cell>
          <cell r="B5586" t="str">
            <v>XXUL</v>
          </cell>
          <cell r="C5586" t="str">
            <v>N</v>
          </cell>
          <cell r="D5586">
            <v>675.8702132006487</v>
          </cell>
          <cell r="E5586" t="str">
            <v>L_UBEZP</v>
          </cell>
          <cell r="F5586" t="str">
            <v>PLAN</v>
          </cell>
          <cell r="G5586" t="str">
            <v>02</v>
          </cell>
          <cell r="H5586" t="str">
            <v>PSA</v>
          </cell>
          <cell r="I5586" t="str">
            <v>P</v>
          </cell>
        </row>
        <row r="5587">
          <cell r="A5587" t="str">
            <v>Strefa Zysku</v>
          </cell>
          <cell r="B5587" t="str">
            <v>XXUL</v>
          </cell>
          <cell r="C5587" t="str">
            <v>P</v>
          </cell>
          <cell r="D5587">
            <v>784</v>
          </cell>
          <cell r="E5587" t="str">
            <v>L_UBEZP</v>
          </cell>
          <cell r="F5587" t="str">
            <v>PLAN</v>
          </cell>
          <cell r="G5587" t="str">
            <v>02</v>
          </cell>
          <cell r="H5587" t="str">
            <v>PSA</v>
          </cell>
          <cell r="I5587" t="str">
            <v>P</v>
          </cell>
        </row>
        <row r="5588">
          <cell r="A5588" t="str">
            <v>Strefa Zysku</v>
          </cell>
          <cell r="B5588" t="str">
            <v>XXUL</v>
          </cell>
          <cell r="C5588" t="str">
            <v>N</v>
          </cell>
          <cell r="D5588">
            <v>1303.8103096443724</v>
          </cell>
          <cell r="E5588" t="str">
            <v>L_UBEZP</v>
          </cell>
          <cell r="F5588" t="str">
            <v>PLAN</v>
          </cell>
          <cell r="G5588" t="str">
            <v>03</v>
          </cell>
          <cell r="H5588" t="str">
            <v>PSA</v>
          </cell>
          <cell r="I5588" t="str">
            <v>J</v>
          </cell>
        </row>
        <row r="5589">
          <cell r="A5589" t="str">
            <v>Strefa Zysku</v>
          </cell>
          <cell r="B5589" t="str">
            <v>XXUL</v>
          </cell>
          <cell r="C5589" t="str">
            <v>N</v>
          </cell>
          <cell r="D5589">
            <v>1064.7404264012973</v>
          </cell>
          <cell r="E5589" t="str">
            <v>L_UBEZP</v>
          </cell>
          <cell r="F5589" t="str">
            <v>PLAN</v>
          </cell>
          <cell r="G5589" t="str">
            <v>03</v>
          </cell>
          <cell r="H5589" t="str">
            <v>PSA</v>
          </cell>
          <cell r="I5589" t="str">
            <v>P</v>
          </cell>
        </row>
        <row r="5590">
          <cell r="A5590" t="str">
            <v>Strefa Zysku</v>
          </cell>
          <cell r="B5590" t="str">
            <v>XXUL</v>
          </cell>
          <cell r="C5590" t="str">
            <v>P</v>
          </cell>
          <cell r="D5590">
            <v>779</v>
          </cell>
          <cell r="E5590" t="str">
            <v>L_UBEZP</v>
          </cell>
          <cell r="F5590" t="str">
            <v>PLAN</v>
          </cell>
          <cell r="G5590" t="str">
            <v>03</v>
          </cell>
          <cell r="H5590" t="str">
            <v>PSA</v>
          </cell>
          <cell r="I5590" t="str">
            <v>P</v>
          </cell>
        </row>
        <row r="5591">
          <cell r="A5591" t="str">
            <v>Strefa Zysku</v>
          </cell>
          <cell r="B5591" t="str">
            <v>XXUL</v>
          </cell>
          <cell r="C5591" t="str">
            <v>N</v>
          </cell>
          <cell r="D5591">
            <v>1799.5199489843399</v>
          </cell>
          <cell r="E5591" t="str">
            <v>L_UBEZP</v>
          </cell>
          <cell r="F5591" t="str">
            <v>PLAN</v>
          </cell>
          <cell r="G5591" t="str">
            <v>04</v>
          </cell>
          <cell r="H5591" t="str">
            <v>PSA</v>
          </cell>
          <cell r="I5591" t="str">
            <v>J</v>
          </cell>
        </row>
        <row r="5592">
          <cell r="A5592" t="str">
            <v>Strefa Zysku</v>
          </cell>
          <cell r="B5592" t="str">
            <v>XXUL</v>
          </cell>
          <cell r="C5592" t="str">
            <v>N</v>
          </cell>
          <cell r="D5592">
            <v>1471.130284948548</v>
          </cell>
          <cell r="E5592" t="str">
            <v>L_UBEZP</v>
          </cell>
          <cell r="F5592" t="str">
            <v>PLAN</v>
          </cell>
          <cell r="G5592" t="str">
            <v>04</v>
          </cell>
          <cell r="H5592" t="str">
            <v>PSA</v>
          </cell>
          <cell r="I5592" t="str">
            <v>P</v>
          </cell>
        </row>
        <row r="5593">
          <cell r="A5593" t="str">
            <v>Strefa Zysku</v>
          </cell>
          <cell r="B5593" t="str">
            <v>XXUL</v>
          </cell>
          <cell r="C5593" t="str">
            <v>P</v>
          </cell>
          <cell r="D5593">
            <v>769</v>
          </cell>
          <cell r="E5593" t="str">
            <v>L_UBEZP</v>
          </cell>
          <cell r="F5593" t="str">
            <v>PLAN</v>
          </cell>
          <cell r="G5593" t="str">
            <v>04</v>
          </cell>
          <cell r="H5593" t="str">
            <v>PSA</v>
          </cell>
          <cell r="I5593" t="str">
            <v>P</v>
          </cell>
        </row>
        <row r="5594">
          <cell r="A5594" t="str">
            <v>Strefa Zysku</v>
          </cell>
          <cell r="B5594" t="str">
            <v>XXUL</v>
          </cell>
          <cell r="C5594" t="str">
            <v>N</v>
          </cell>
          <cell r="D5594">
            <v>2285.866134770963</v>
          </cell>
          <cell r="E5594" t="str">
            <v>L_UBEZP</v>
          </cell>
          <cell r="F5594" t="str">
            <v>PLAN</v>
          </cell>
          <cell r="G5594" t="str">
            <v>05</v>
          </cell>
          <cell r="H5594" t="str">
            <v>PSA</v>
          </cell>
          <cell r="I5594" t="str">
            <v>J</v>
          </cell>
        </row>
        <row r="5595">
          <cell r="A5595" t="str">
            <v>Strefa Zysku</v>
          </cell>
          <cell r="B5595" t="str">
            <v>XXUL</v>
          </cell>
          <cell r="C5595" t="str">
            <v>N</v>
          </cell>
          <cell r="D5595">
            <v>1893.9945407893263</v>
          </cell>
          <cell r="E5595" t="str">
            <v>L_UBEZP</v>
          </cell>
          <cell r="F5595" t="str">
            <v>PLAN</v>
          </cell>
          <cell r="G5595" t="str">
            <v>05</v>
          </cell>
          <cell r="H5595" t="str">
            <v>PSA</v>
          </cell>
          <cell r="I5595" t="str">
            <v>P</v>
          </cell>
        </row>
        <row r="5596">
          <cell r="A5596" t="str">
            <v>Strefa Zysku</v>
          </cell>
          <cell r="B5596" t="str">
            <v>XXUL</v>
          </cell>
          <cell r="C5596" t="str">
            <v>P</v>
          </cell>
          <cell r="D5596">
            <v>766</v>
          </cell>
          <cell r="E5596" t="str">
            <v>L_UBEZP</v>
          </cell>
          <cell r="F5596" t="str">
            <v>PLAN</v>
          </cell>
          <cell r="G5596" t="str">
            <v>05</v>
          </cell>
          <cell r="H5596" t="str">
            <v>PSA</v>
          </cell>
          <cell r="I5596" t="str">
            <v>P</v>
          </cell>
        </row>
        <row r="5597">
          <cell r="A5597" t="str">
            <v>Strefa Zysku</v>
          </cell>
          <cell r="B5597" t="str">
            <v>XXUL</v>
          </cell>
          <cell r="C5597" t="str">
            <v>N</v>
          </cell>
          <cell r="D5597">
            <v>2765.075774110931</v>
          </cell>
          <cell r="E5597" t="str">
            <v>L_UBEZP</v>
          </cell>
          <cell r="F5597" t="str">
            <v>PLAN</v>
          </cell>
          <cell r="G5597" t="str">
            <v>06</v>
          </cell>
          <cell r="H5597" t="str">
            <v>PSA</v>
          </cell>
          <cell r="I5597" t="str">
            <v>J</v>
          </cell>
        </row>
        <row r="5598">
          <cell r="A5598" t="str">
            <v>Strefa Zysku</v>
          </cell>
          <cell r="B5598" t="str">
            <v>XXUL</v>
          </cell>
          <cell r="C5598" t="str">
            <v>N</v>
          </cell>
          <cell r="D5598">
            <v>2299.11773266991</v>
          </cell>
          <cell r="E5598" t="str">
            <v>L_UBEZP</v>
          </cell>
          <cell r="F5598" t="str">
            <v>PLAN</v>
          </cell>
          <cell r="G5598" t="str">
            <v>06</v>
          </cell>
          <cell r="H5598" t="str">
            <v>PSA</v>
          </cell>
          <cell r="I5598" t="str">
            <v>P</v>
          </cell>
        </row>
        <row r="5599">
          <cell r="A5599" t="str">
            <v>Strefa Zysku</v>
          </cell>
          <cell r="B5599" t="str">
            <v>XXUL</v>
          </cell>
          <cell r="C5599" t="str">
            <v>P</v>
          </cell>
          <cell r="D5599">
            <v>764</v>
          </cell>
          <cell r="E5599" t="str">
            <v>L_UBEZP</v>
          </cell>
          <cell r="F5599" t="str">
            <v>PLAN</v>
          </cell>
          <cell r="G5599" t="str">
            <v>06</v>
          </cell>
          <cell r="H5599" t="str">
            <v>PSA</v>
          </cell>
          <cell r="I5599" t="str">
            <v>P</v>
          </cell>
        </row>
        <row r="5600">
          <cell r="A5600" t="str">
            <v>Strefa Zysku</v>
          </cell>
          <cell r="B5600" t="str">
            <v>XXUL</v>
          </cell>
          <cell r="C5600" t="str">
            <v>N</v>
          </cell>
          <cell r="D5600">
            <v>3223.103351522024</v>
          </cell>
          <cell r="E5600" t="str">
            <v>L_UBEZP</v>
          </cell>
          <cell r="F5600" t="str">
            <v>PLAN</v>
          </cell>
          <cell r="G5600" t="str">
            <v>07</v>
          </cell>
          <cell r="H5600" t="str">
            <v>PSA</v>
          </cell>
          <cell r="I5600" t="str">
            <v>J</v>
          </cell>
        </row>
        <row r="5601">
          <cell r="A5601" t="str">
            <v>Strefa Zysku</v>
          </cell>
          <cell r="B5601" t="str">
            <v>XXUL</v>
          </cell>
          <cell r="C5601" t="str">
            <v>N</v>
          </cell>
          <cell r="D5601">
            <v>2678.6528392702344</v>
          </cell>
          <cell r="E5601" t="str">
            <v>L_UBEZP</v>
          </cell>
          <cell r="F5601" t="str">
            <v>PLAN</v>
          </cell>
          <cell r="G5601" t="str">
            <v>07</v>
          </cell>
          <cell r="H5601" t="str">
            <v>PSA</v>
          </cell>
          <cell r="I5601" t="str">
            <v>P</v>
          </cell>
        </row>
        <row r="5602">
          <cell r="A5602" t="str">
            <v>Strefa Zysku</v>
          </cell>
          <cell r="B5602" t="str">
            <v>XXUL</v>
          </cell>
          <cell r="C5602" t="str">
            <v>P</v>
          </cell>
          <cell r="D5602">
            <v>756.6</v>
          </cell>
          <cell r="E5602" t="str">
            <v>L_UBEZP</v>
          </cell>
          <cell r="F5602" t="str">
            <v>PLAN</v>
          </cell>
          <cell r="G5602" t="str">
            <v>07</v>
          </cell>
          <cell r="H5602" t="str">
            <v>PSA</v>
          </cell>
          <cell r="I5602" t="str">
            <v>P</v>
          </cell>
        </row>
        <row r="5603">
          <cell r="A5603" t="str">
            <v>Strefa Zysku</v>
          </cell>
          <cell r="B5603" t="str">
            <v>XXUL</v>
          </cell>
          <cell r="C5603" t="str">
            <v>N</v>
          </cell>
          <cell r="D5603">
            <v>3660.7447176386636</v>
          </cell>
          <cell r="E5603" t="str">
            <v>L_UBEZP</v>
          </cell>
          <cell r="F5603" t="str">
            <v>PLAN</v>
          </cell>
          <cell r="G5603" t="str">
            <v>08</v>
          </cell>
          <cell r="H5603" t="str">
            <v>PSA</v>
          </cell>
          <cell r="I5603" t="str">
            <v>J</v>
          </cell>
        </row>
        <row r="5604">
          <cell r="A5604" t="str">
            <v>Strefa Zysku</v>
          </cell>
          <cell r="B5604" t="str">
            <v>XXUL</v>
          </cell>
          <cell r="C5604" t="str">
            <v>N</v>
          </cell>
          <cell r="D5604">
            <v>3072.755499170721</v>
          </cell>
          <cell r="E5604" t="str">
            <v>L_UBEZP</v>
          </cell>
          <cell r="F5604" t="str">
            <v>PLAN</v>
          </cell>
          <cell r="G5604" t="str">
            <v>08</v>
          </cell>
          <cell r="H5604" t="str">
            <v>PSA</v>
          </cell>
          <cell r="I5604" t="str">
            <v>P</v>
          </cell>
        </row>
        <row r="5605">
          <cell r="A5605" t="str">
            <v>Strefa Zysku</v>
          </cell>
          <cell r="B5605" t="str">
            <v>XXUL</v>
          </cell>
          <cell r="C5605" t="str">
            <v>P</v>
          </cell>
          <cell r="D5605">
            <v>750.3428571428572</v>
          </cell>
          <cell r="E5605" t="str">
            <v>L_UBEZP</v>
          </cell>
          <cell r="F5605" t="str">
            <v>PLAN</v>
          </cell>
          <cell r="G5605" t="str">
            <v>08</v>
          </cell>
          <cell r="H5605" t="str">
            <v>PSA</v>
          </cell>
          <cell r="I5605" t="str">
            <v>P</v>
          </cell>
        </row>
        <row r="5606">
          <cell r="A5606" t="str">
            <v>Strefa Zysku</v>
          </cell>
          <cell r="B5606" t="str">
            <v>XXUL</v>
          </cell>
          <cell r="C5606" t="str">
            <v>N</v>
          </cell>
          <cell r="D5606">
            <v>4149.613661166396</v>
          </cell>
          <cell r="E5606" t="str">
            <v>L_UBEZP</v>
          </cell>
          <cell r="F5606" t="str">
            <v>PLAN</v>
          </cell>
          <cell r="G5606" t="str">
            <v>09</v>
          </cell>
          <cell r="H5606" t="str">
            <v>PSA</v>
          </cell>
          <cell r="I5606" t="str">
            <v>J</v>
          </cell>
        </row>
        <row r="5607">
          <cell r="A5607" t="str">
            <v>Strefa Zysku</v>
          </cell>
          <cell r="B5607" t="str">
            <v>XXUL</v>
          </cell>
          <cell r="C5607" t="str">
            <v>N</v>
          </cell>
          <cell r="D5607">
            <v>3514.5932656715318</v>
          </cell>
          <cell r="E5607" t="str">
            <v>L_UBEZP</v>
          </cell>
          <cell r="F5607" t="str">
            <v>PLAN</v>
          </cell>
          <cell r="G5607" t="str">
            <v>09</v>
          </cell>
          <cell r="H5607" t="str">
            <v>PSA</v>
          </cell>
          <cell r="I5607" t="str">
            <v>P</v>
          </cell>
        </row>
        <row r="5608">
          <cell r="A5608" t="str">
            <v>Strefa Zysku</v>
          </cell>
          <cell r="B5608" t="str">
            <v>XXUL</v>
          </cell>
          <cell r="C5608" t="str">
            <v>P</v>
          </cell>
          <cell r="D5608">
            <v>745.0857142857143</v>
          </cell>
          <cell r="E5608" t="str">
            <v>L_UBEZP</v>
          </cell>
          <cell r="F5608" t="str">
            <v>PLAN</v>
          </cell>
          <cell r="G5608" t="str">
            <v>09</v>
          </cell>
          <cell r="H5608" t="str">
            <v>PSA</v>
          </cell>
          <cell r="I5608" t="str">
            <v>P</v>
          </cell>
        </row>
        <row r="5609">
          <cell r="A5609" t="str">
            <v>Strefa Zysku</v>
          </cell>
          <cell r="B5609" t="str">
            <v>XXUL</v>
          </cell>
          <cell r="C5609" t="str">
            <v>N</v>
          </cell>
          <cell r="D5609">
            <v>4696.868815988582</v>
          </cell>
          <cell r="E5609" t="str">
            <v>L_UBEZP</v>
          </cell>
          <cell r="F5609" t="str">
            <v>PLAN</v>
          </cell>
          <cell r="G5609" t="str">
            <v>10</v>
          </cell>
          <cell r="H5609" t="str">
            <v>PSA</v>
          </cell>
          <cell r="I5609" t="str">
            <v>J</v>
          </cell>
        </row>
        <row r="5610">
          <cell r="A5610" t="str">
            <v>Strefa Zysku</v>
          </cell>
          <cell r="B5610" t="str">
            <v>XXUL</v>
          </cell>
          <cell r="C5610" t="str">
            <v>N</v>
          </cell>
          <cell r="D5610">
            <v>3972.963478872181</v>
          </cell>
          <cell r="E5610" t="str">
            <v>L_UBEZP</v>
          </cell>
          <cell r="F5610" t="str">
            <v>PLAN</v>
          </cell>
          <cell r="G5610" t="str">
            <v>10</v>
          </cell>
          <cell r="H5610" t="str">
            <v>PSA</v>
          </cell>
          <cell r="I5610" t="str">
            <v>P</v>
          </cell>
        </row>
        <row r="5611">
          <cell r="A5611" t="str">
            <v>Strefa Zysku</v>
          </cell>
          <cell r="B5611" t="str">
            <v>XXUL</v>
          </cell>
          <cell r="C5611" t="str">
            <v>P</v>
          </cell>
          <cell r="D5611">
            <v>740.8285714285714</v>
          </cell>
          <cell r="E5611" t="str">
            <v>L_UBEZP</v>
          </cell>
          <cell r="F5611" t="str">
            <v>PLAN</v>
          </cell>
          <cell r="G5611" t="str">
            <v>10</v>
          </cell>
          <cell r="H5611" t="str">
            <v>PSA</v>
          </cell>
          <cell r="I5611" t="str">
            <v>P</v>
          </cell>
        </row>
        <row r="5612">
          <cell r="A5612" t="str">
            <v>Strefa Zysku</v>
          </cell>
          <cell r="B5612" t="str">
            <v>XXUL</v>
          </cell>
          <cell r="C5612" t="str">
            <v>N</v>
          </cell>
          <cell r="D5612">
            <v>5250.12397081077</v>
          </cell>
          <cell r="E5612" t="str">
            <v>L_UBEZP</v>
          </cell>
          <cell r="F5612" t="str">
            <v>PLAN</v>
          </cell>
          <cell r="G5612" t="str">
            <v>11</v>
          </cell>
          <cell r="H5612" t="str">
            <v>PSA</v>
          </cell>
          <cell r="I5612" t="str">
            <v>J</v>
          </cell>
        </row>
        <row r="5613">
          <cell r="A5613" t="str">
            <v>Strefa Zysku</v>
          </cell>
          <cell r="B5613" t="str">
            <v>XXUL</v>
          </cell>
          <cell r="C5613" t="str">
            <v>N</v>
          </cell>
          <cell r="D5613">
            <v>4450.33369207283</v>
          </cell>
          <cell r="E5613" t="str">
            <v>L_UBEZP</v>
          </cell>
          <cell r="F5613" t="str">
            <v>PLAN</v>
          </cell>
          <cell r="G5613" t="str">
            <v>11</v>
          </cell>
          <cell r="H5613" t="str">
            <v>PSA</v>
          </cell>
          <cell r="I5613" t="str">
            <v>P</v>
          </cell>
        </row>
        <row r="5614">
          <cell r="A5614" t="str">
            <v>Strefa Zysku</v>
          </cell>
          <cell r="B5614" t="str">
            <v>XXUL</v>
          </cell>
          <cell r="C5614" t="str">
            <v>P</v>
          </cell>
          <cell r="D5614">
            <v>735.5714285714286</v>
          </cell>
          <cell r="E5614" t="str">
            <v>L_UBEZP</v>
          </cell>
          <cell r="F5614" t="str">
            <v>PLAN</v>
          </cell>
          <cell r="G5614" t="str">
            <v>11</v>
          </cell>
          <cell r="H5614" t="str">
            <v>PSA</v>
          </cell>
          <cell r="I5614" t="str">
            <v>P</v>
          </cell>
        </row>
        <row r="5615">
          <cell r="A5615" t="str">
            <v>Strefa Zysku</v>
          </cell>
          <cell r="B5615" t="str">
            <v>XXUL</v>
          </cell>
          <cell r="C5615" t="str">
            <v>N</v>
          </cell>
          <cell r="D5615">
            <v>5726.151548221862</v>
          </cell>
          <cell r="E5615" t="str">
            <v>L_UBEZP</v>
          </cell>
          <cell r="F5615" t="str">
            <v>PLAN</v>
          </cell>
          <cell r="G5615" t="str">
            <v>12</v>
          </cell>
          <cell r="H5615" t="str">
            <v>PSA</v>
          </cell>
          <cell r="I5615" t="str">
            <v>J</v>
          </cell>
        </row>
        <row r="5616">
          <cell r="A5616" t="str">
            <v>Strefa Zysku</v>
          </cell>
          <cell r="B5616" t="str">
            <v>XXUL</v>
          </cell>
          <cell r="C5616" t="str">
            <v>N</v>
          </cell>
          <cell r="D5616">
            <v>4883.668798673154</v>
          </cell>
          <cell r="E5616" t="str">
            <v>L_UBEZP</v>
          </cell>
          <cell r="F5616" t="str">
            <v>PLAN</v>
          </cell>
          <cell r="G5616" t="str">
            <v>12</v>
          </cell>
          <cell r="H5616" t="str">
            <v>PSA</v>
          </cell>
          <cell r="I5616" t="str">
            <v>P</v>
          </cell>
        </row>
        <row r="5617">
          <cell r="A5617" t="str">
            <v>Strefa Zysku</v>
          </cell>
          <cell r="B5617" t="str">
            <v>XXUL</v>
          </cell>
          <cell r="C5617" t="str">
            <v>P</v>
          </cell>
          <cell r="D5617">
            <v>732.3142857142857</v>
          </cell>
          <cell r="E5617" t="str">
            <v>L_UBEZP</v>
          </cell>
          <cell r="F5617" t="str">
            <v>PLAN</v>
          </cell>
          <cell r="G5617" t="str">
            <v>12</v>
          </cell>
          <cell r="H5617" t="str">
            <v>PSA</v>
          </cell>
          <cell r="I5617" t="str">
            <v>P</v>
          </cell>
        </row>
        <row r="5618">
          <cell r="A5618" t="str">
            <v>Strefa Zysku</v>
          </cell>
          <cell r="B5618" t="str">
            <v>XXUL</v>
          </cell>
          <cell r="C5618" t="str">
            <v>N</v>
          </cell>
          <cell r="D5618">
            <v>238</v>
          </cell>
          <cell r="E5618" t="str">
            <v>L_UBEZP</v>
          </cell>
          <cell r="F5618" t="str">
            <v>PROGNOZA</v>
          </cell>
          <cell r="G5618" t="str">
            <v>10</v>
          </cell>
          <cell r="H5618" t="str">
            <v>PSA</v>
          </cell>
          <cell r="I5618" t="str">
            <v>J</v>
          </cell>
        </row>
        <row r="5619">
          <cell r="A5619" t="str">
            <v>Strefa Zysku</v>
          </cell>
          <cell r="B5619" t="str">
            <v>XXUL</v>
          </cell>
          <cell r="C5619" t="str">
            <v>N</v>
          </cell>
          <cell r="D5619">
            <v>3</v>
          </cell>
          <cell r="E5619" t="str">
            <v>L_UBEZP</v>
          </cell>
          <cell r="F5619" t="str">
            <v>PROGNOZA</v>
          </cell>
          <cell r="G5619" t="str">
            <v>10</v>
          </cell>
          <cell r="H5619" t="str">
            <v>PSA</v>
          </cell>
          <cell r="I5619" t="str">
            <v>P</v>
          </cell>
        </row>
        <row r="5620">
          <cell r="A5620" t="str">
            <v>Strefa Zysku</v>
          </cell>
          <cell r="B5620" t="str">
            <v>XXUL</v>
          </cell>
          <cell r="C5620" t="str">
            <v>P</v>
          </cell>
          <cell r="D5620">
            <v>73</v>
          </cell>
          <cell r="E5620" t="str">
            <v>L_UBEZP</v>
          </cell>
          <cell r="F5620" t="str">
            <v>PROGNOZA</v>
          </cell>
          <cell r="G5620" t="str">
            <v>10</v>
          </cell>
          <cell r="H5620" t="str">
            <v>PSA</v>
          </cell>
          <cell r="I5620" t="str">
            <v>P</v>
          </cell>
        </row>
        <row r="5621">
          <cell r="A5621" t="str">
            <v>Strefa Zysku</v>
          </cell>
          <cell r="B5621" t="str">
            <v>XXUL</v>
          </cell>
          <cell r="C5621" t="str">
            <v>N</v>
          </cell>
          <cell r="D5621">
            <v>531</v>
          </cell>
          <cell r="E5621" t="str">
            <v>L_UBEZP</v>
          </cell>
          <cell r="F5621" t="str">
            <v>PROGNOZA</v>
          </cell>
          <cell r="G5621" t="str">
            <v>11</v>
          </cell>
          <cell r="H5621" t="str">
            <v>PSA</v>
          </cell>
          <cell r="I5621" t="str">
            <v>J</v>
          </cell>
        </row>
        <row r="5622">
          <cell r="A5622" t="str">
            <v>Strefa Zysku</v>
          </cell>
          <cell r="B5622" t="str">
            <v>XXUL</v>
          </cell>
          <cell r="C5622" t="str">
            <v>N</v>
          </cell>
          <cell r="D5622">
            <v>6</v>
          </cell>
          <cell r="E5622" t="str">
            <v>L_UBEZP</v>
          </cell>
          <cell r="F5622" t="str">
            <v>PROGNOZA</v>
          </cell>
          <cell r="G5622" t="str">
            <v>11</v>
          </cell>
          <cell r="H5622" t="str">
            <v>PSA</v>
          </cell>
          <cell r="I5622" t="str">
            <v>P</v>
          </cell>
        </row>
        <row r="5623">
          <cell r="A5623" t="str">
            <v>Strefa Zysku</v>
          </cell>
          <cell r="B5623" t="str">
            <v>XXUL</v>
          </cell>
          <cell r="C5623" t="str">
            <v>P</v>
          </cell>
          <cell r="D5623">
            <v>193</v>
          </cell>
          <cell r="E5623" t="str">
            <v>L_UBEZP</v>
          </cell>
          <cell r="F5623" t="str">
            <v>PROGNOZA</v>
          </cell>
          <cell r="G5623" t="str">
            <v>11</v>
          </cell>
          <cell r="H5623" t="str">
            <v>PSA</v>
          </cell>
          <cell r="I5623" t="str">
            <v>P</v>
          </cell>
        </row>
        <row r="5624">
          <cell r="A5624" t="str">
            <v>Strefa Zysku</v>
          </cell>
          <cell r="B5624" t="str">
            <v>XXUL</v>
          </cell>
          <cell r="C5624" t="str">
            <v>N</v>
          </cell>
          <cell r="D5624">
            <v>780</v>
          </cell>
          <cell r="E5624" t="str">
            <v>L_UBEZP</v>
          </cell>
          <cell r="F5624" t="str">
            <v>PROGNOZA</v>
          </cell>
          <cell r="G5624" t="str">
            <v>12</v>
          </cell>
          <cell r="H5624" t="str">
            <v>PSA</v>
          </cell>
          <cell r="I5624" t="str">
            <v>J</v>
          </cell>
        </row>
        <row r="5625">
          <cell r="A5625" t="str">
            <v>Strefa Zysku</v>
          </cell>
          <cell r="B5625" t="str">
            <v>XXUL</v>
          </cell>
          <cell r="C5625" t="str">
            <v>N</v>
          </cell>
          <cell r="D5625">
            <v>9</v>
          </cell>
          <cell r="E5625" t="str">
            <v>L_UBEZP</v>
          </cell>
          <cell r="F5625" t="str">
            <v>PROGNOZA</v>
          </cell>
          <cell r="G5625" t="str">
            <v>12</v>
          </cell>
          <cell r="H5625" t="str">
            <v>PSA</v>
          </cell>
          <cell r="I5625" t="str">
            <v>P</v>
          </cell>
        </row>
        <row r="5626">
          <cell r="A5626" t="str">
            <v>Strefa Zysku</v>
          </cell>
          <cell r="B5626" t="str">
            <v>XXUL</v>
          </cell>
          <cell r="C5626" t="str">
            <v>P</v>
          </cell>
          <cell r="D5626">
            <v>308</v>
          </cell>
          <cell r="E5626" t="str">
            <v>L_UBEZP</v>
          </cell>
          <cell r="F5626" t="str">
            <v>PROGNOZA</v>
          </cell>
          <cell r="G5626" t="str">
            <v>12</v>
          </cell>
          <cell r="H5626" t="str">
            <v>PSA</v>
          </cell>
          <cell r="I5626" t="str">
            <v>P</v>
          </cell>
        </row>
        <row r="5627">
          <cell r="A5627" t="str">
            <v>Strefa Zysku</v>
          </cell>
          <cell r="B5627" t="str">
            <v>XXUL</v>
          </cell>
          <cell r="C5627" t="str">
            <v>N</v>
          </cell>
          <cell r="D5627">
            <v>7854047.243161099</v>
          </cell>
          <cell r="E5627" t="str">
            <v>PRZYPIS_MIES_WYK</v>
          </cell>
          <cell r="F5627" t="str">
            <v>PLAN</v>
          </cell>
          <cell r="G5627" t="str">
            <v>01</v>
          </cell>
          <cell r="H5627" t="str">
            <v>PSA</v>
          </cell>
          <cell r="I5627" t="str">
            <v>J</v>
          </cell>
        </row>
        <row r="5628">
          <cell r="A5628" t="str">
            <v>Strefa Zysku</v>
          </cell>
          <cell r="B5628" t="str">
            <v>XXUL</v>
          </cell>
          <cell r="C5628" t="str">
            <v>N</v>
          </cell>
          <cell r="D5628">
            <v>243515.072384123</v>
          </cell>
          <cell r="E5628" t="str">
            <v>PRZYPIS_MIES_WYK</v>
          </cell>
          <cell r="F5628" t="str">
            <v>PLAN</v>
          </cell>
          <cell r="G5628" t="str">
            <v>01</v>
          </cell>
          <cell r="H5628" t="str">
            <v>PSA</v>
          </cell>
          <cell r="I5628" t="str">
            <v>P</v>
          </cell>
        </row>
        <row r="5629">
          <cell r="A5629" t="str">
            <v>Strefa Zysku</v>
          </cell>
          <cell r="B5629" t="str">
            <v>XXUL</v>
          </cell>
          <cell r="C5629" t="str">
            <v>P</v>
          </cell>
          <cell r="D5629">
            <v>215666</v>
          </cell>
          <cell r="E5629" t="str">
            <v>PRZYPIS_MIES_WYK</v>
          </cell>
          <cell r="F5629" t="str">
            <v>PLAN</v>
          </cell>
          <cell r="G5629" t="str">
            <v>01</v>
          </cell>
          <cell r="H5629" t="str">
            <v>PSA</v>
          </cell>
          <cell r="I5629" t="str">
            <v>P</v>
          </cell>
        </row>
        <row r="5630">
          <cell r="A5630" t="str">
            <v>Strefa Zysku</v>
          </cell>
          <cell r="B5630" t="str">
            <v>XXUL</v>
          </cell>
          <cell r="C5630" t="str">
            <v>N</v>
          </cell>
          <cell r="D5630">
            <v>8878020.917515334</v>
          </cell>
          <cell r="E5630" t="str">
            <v>PRZYPIS_MIES_WYK</v>
          </cell>
          <cell r="F5630" t="str">
            <v>PLAN</v>
          </cell>
          <cell r="G5630" t="str">
            <v>02</v>
          </cell>
          <cell r="H5630" t="str">
            <v>PSA</v>
          </cell>
          <cell r="I5630" t="str">
            <v>J</v>
          </cell>
        </row>
        <row r="5631">
          <cell r="A5631" t="str">
            <v>Strefa Zysku</v>
          </cell>
          <cell r="B5631" t="str">
            <v>XXUL</v>
          </cell>
          <cell r="C5631" t="str">
            <v>N</v>
          </cell>
          <cell r="D5631">
            <v>317294.1085761845</v>
          </cell>
          <cell r="E5631" t="str">
            <v>PRZYPIS_MIES_WYK</v>
          </cell>
          <cell r="F5631" t="str">
            <v>PLAN</v>
          </cell>
          <cell r="G5631" t="str">
            <v>02</v>
          </cell>
          <cell r="H5631" t="str">
            <v>PSA</v>
          </cell>
          <cell r="I5631" t="str">
            <v>P</v>
          </cell>
        </row>
        <row r="5632">
          <cell r="A5632" t="str">
            <v>Strefa Zysku</v>
          </cell>
          <cell r="B5632" t="str">
            <v>XXUL</v>
          </cell>
          <cell r="C5632" t="str">
            <v>P</v>
          </cell>
          <cell r="D5632">
            <v>217791</v>
          </cell>
          <cell r="E5632" t="str">
            <v>PRZYPIS_MIES_WYK</v>
          </cell>
          <cell r="F5632" t="str">
            <v>PLAN</v>
          </cell>
          <cell r="G5632" t="str">
            <v>02</v>
          </cell>
          <cell r="H5632" t="str">
            <v>PSA</v>
          </cell>
          <cell r="I5632" t="str">
            <v>P</v>
          </cell>
        </row>
        <row r="5633">
          <cell r="A5633" t="str">
            <v>Strefa Zysku</v>
          </cell>
          <cell r="B5633" t="str">
            <v>XXUL</v>
          </cell>
          <cell r="C5633" t="str">
            <v>N</v>
          </cell>
          <cell r="D5633">
            <v>10130928.266223807</v>
          </cell>
          <cell r="E5633" t="str">
            <v>PRZYPIS_MIES_WYK</v>
          </cell>
          <cell r="F5633" t="str">
            <v>PLAN</v>
          </cell>
          <cell r="G5633" t="str">
            <v>03</v>
          </cell>
          <cell r="H5633" t="str">
            <v>PSA</v>
          </cell>
          <cell r="I5633" t="str">
            <v>J</v>
          </cell>
        </row>
        <row r="5634">
          <cell r="A5634" t="str">
            <v>Strefa Zysku</v>
          </cell>
          <cell r="B5634" t="str">
            <v>XXUL</v>
          </cell>
          <cell r="C5634" t="str">
            <v>N</v>
          </cell>
          <cell r="D5634">
            <v>413781.57364776835</v>
          </cell>
          <cell r="E5634" t="str">
            <v>PRZYPIS_MIES_WYK</v>
          </cell>
          <cell r="F5634" t="str">
            <v>PLAN</v>
          </cell>
          <cell r="G5634" t="str">
            <v>03</v>
          </cell>
          <cell r="H5634" t="str">
            <v>PSA</v>
          </cell>
          <cell r="I5634" t="str">
            <v>P</v>
          </cell>
        </row>
        <row r="5635">
          <cell r="A5635" t="str">
            <v>Strefa Zysku</v>
          </cell>
          <cell r="B5635" t="str">
            <v>XXUL</v>
          </cell>
          <cell r="C5635" t="str">
            <v>P</v>
          </cell>
          <cell r="D5635">
            <v>219416</v>
          </cell>
          <cell r="E5635" t="str">
            <v>PRZYPIS_MIES_WYK</v>
          </cell>
          <cell r="F5635" t="str">
            <v>PLAN</v>
          </cell>
          <cell r="G5635" t="str">
            <v>03</v>
          </cell>
          <cell r="H5635" t="str">
            <v>PSA</v>
          </cell>
          <cell r="I5635" t="str">
            <v>P</v>
          </cell>
        </row>
        <row r="5636">
          <cell r="A5636" t="str">
            <v>Strefa Zysku</v>
          </cell>
          <cell r="B5636" t="str">
            <v>XXUL</v>
          </cell>
          <cell r="C5636" t="str">
            <v>N</v>
          </cell>
          <cell r="D5636">
            <v>11727845.430917261</v>
          </cell>
          <cell r="E5636" t="str">
            <v>PRZYPIS_MIES_WYK</v>
          </cell>
          <cell r="F5636" t="str">
            <v>PLAN</v>
          </cell>
          <cell r="G5636" t="str">
            <v>04</v>
          </cell>
          <cell r="H5636" t="str">
            <v>PSA</v>
          </cell>
          <cell r="I5636" t="str">
            <v>J</v>
          </cell>
        </row>
        <row r="5637">
          <cell r="A5637" t="str">
            <v>Strefa Zysku</v>
          </cell>
          <cell r="B5637" t="str">
            <v>XXUL</v>
          </cell>
          <cell r="C5637" t="str">
            <v>N</v>
          </cell>
          <cell r="D5637">
            <v>451194.9539107912</v>
          </cell>
          <cell r="E5637" t="str">
            <v>PRZYPIS_MIES_WYK</v>
          </cell>
          <cell r="F5637" t="str">
            <v>PLAN</v>
          </cell>
          <cell r="G5637" t="str">
            <v>04</v>
          </cell>
          <cell r="H5637" t="str">
            <v>PSA</v>
          </cell>
          <cell r="I5637" t="str">
            <v>P</v>
          </cell>
        </row>
        <row r="5638">
          <cell r="A5638" t="str">
            <v>Strefa Zysku</v>
          </cell>
          <cell r="B5638" t="str">
            <v>XXUL</v>
          </cell>
          <cell r="C5638" t="str">
            <v>P</v>
          </cell>
          <cell r="D5638">
            <v>221041</v>
          </cell>
          <cell r="E5638" t="str">
            <v>PRZYPIS_MIES_WYK</v>
          </cell>
          <cell r="F5638" t="str">
            <v>PLAN</v>
          </cell>
          <cell r="G5638" t="str">
            <v>04</v>
          </cell>
          <cell r="H5638" t="str">
            <v>PSA</v>
          </cell>
          <cell r="I5638" t="str">
            <v>P</v>
          </cell>
        </row>
        <row r="5639">
          <cell r="A5639" t="str">
            <v>Strefa Zysku</v>
          </cell>
          <cell r="B5639" t="str">
            <v>XXUL</v>
          </cell>
          <cell r="C5639" t="str">
            <v>N</v>
          </cell>
          <cell r="D5639">
            <v>12457054.701555992</v>
          </cell>
          <cell r="E5639" t="str">
            <v>PRZYPIS_MIES_WYK</v>
          </cell>
          <cell r="F5639" t="str">
            <v>PLAN</v>
          </cell>
          <cell r="G5639" t="str">
            <v>05</v>
          </cell>
          <cell r="H5639" t="str">
            <v>PSA</v>
          </cell>
          <cell r="I5639" t="str">
            <v>J</v>
          </cell>
        </row>
        <row r="5640">
          <cell r="A5640" t="str">
            <v>Strefa Zysku</v>
          </cell>
          <cell r="B5640" t="str">
            <v>XXUL</v>
          </cell>
          <cell r="C5640" t="str">
            <v>N</v>
          </cell>
          <cell r="D5640">
            <v>530587.5984882338</v>
          </cell>
          <cell r="E5640" t="str">
            <v>PRZYPIS_MIES_WYK</v>
          </cell>
          <cell r="F5640" t="str">
            <v>PLAN</v>
          </cell>
          <cell r="G5640" t="str">
            <v>05</v>
          </cell>
          <cell r="H5640" t="str">
            <v>PSA</v>
          </cell>
          <cell r="I5640" t="str">
            <v>P</v>
          </cell>
        </row>
        <row r="5641">
          <cell r="A5641" t="str">
            <v>Strefa Zysku</v>
          </cell>
          <cell r="B5641" t="str">
            <v>XXUL</v>
          </cell>
          <cell r="C5641" t="str">
            <v>P</v>
          </cell>
          <cell r="D5641">
            <v>222666</v>
          </cell>
          <cell r="E5641" t="str">
            <v>PRZYPIS_MIES_WYK</v>
          </cell>
          <cell r="F5641" t="str">
            <v>PLAN</v>
          </cell>
          <cell r="G5641" t="str">
            <v>05</v>
          </cell>
          <cell r="H5641" t="str">
            <v>PSA</v>
          </cell>
          <cell r="I5641" t="str">
            <v>P</v>
          </cell>
        </row>
        <row r="5642">
          <cell r="A5642" t="str">
            <v>Strefa Zysku</v>
          </cell>
          <cell r="B5642" t="str">
            <v>XXUL</v>
          </cell>
          <cell r="C5642" t="str">
            <v>N</v>
          </cell>
          <cell r="D5642">
            <v>12373599.190024639</v>
          </cell>
          <cell r="E5642" t="str">
            <v>PRZYPIS_MIES_WYK</v>
          </cell>
          <cell r="F5642" t="str">
            <v>PLAN</v>
          </cell>
          <cell r="G5642" t="str">
            <v>06</v>
          </cell>
          <cell r="H5642" t="str">
            <v>PSA</v>
          </cell>
          <cell r="I5642" t="str">
            <v>J</v>
          </cell>
        </row>
        <row r="5643">
          <cell r="A5643" t="str">
            <v>Strefa Zysku</v>
          </cell>
          <cell r="B5643" t="str">
            <v>XXUL</v>
          </cell>
          <cell r="C5643" t="str">
            <v>N</v>
          </cell>
          <cell r="D5643">
            <v>503008.07371347153</v>
          </cell>
          <cell r="E5643" t="str">
            <v>PRZYPIS_MIES_WYK</v>
          </cell>
          <cell r="F5643" t="str">
            <v>PLAN</v>
          </cell>
          <cell r="G5643" t="str">
            <v>06</v>
          </cell>
          <cell r="H5643" t="str">
            <v>PSA</v>
          </cell>
          <cell r="I5643" t="str">
            <v>P</v>
          </cell>
        </row>
        <row r="5644">
          <cell r="A5644" t="str">
            <v>Strefa Zysku</v>
          </cell>
          <cell r="B5644" t="str">
            <v>XXUL</v>
          </cell>
          <cell r="C5644" t="str">
            <v>P</v>
          </cell>
          <cell r="D5644">
            <v>224291</v>
          </cell>
          <cell r="E5644" t="str">
            <v>PRZYPIS_MIES_WYK</v>
          </cell>
          <cell r="F5644" t="str">
            <v>PLAN</v>
          </cell>
          <cell r="G5644" t="str">
            <v>06</v>
          </cell>
          <cell r="H5644" t="str">
            <v>PSA</v>
          </cell>
          <cell r="I5644" t="str">
            <v>P</v>
          </cell>
        </row>
        <row r="5645">
          <cell r="A5645" t="str">
            <v>Strefa Zysku</v>
          </cell>
          <cell r="B5645" t="str">
            <v>XXUL</v>
          </cell>
          <cell r="C5645" t="str">
            <v>N</v>
          </cell>
          <cell r="D5645">
            <v>11056834.347613677</v>
          </cell>
          <cell r="E5645" t="str">
            <v>PRZYPIS_MIES_WYK</v>
          </cell>
          <cell r="F5645" t="str">
            <v>PLAN</v>
          </cell>
          <cell r="G5645" t="str">
            <v>07</v>
          </cell>
          <cell r="H5645" t="str">
            <v>PSA</v>
          </cell>
          <cell r="I5645" t="str">
            <v>J</v>
          </cell>
        </row>
        <row r="5646">
          <cell r="A5646" t="str">
            <v>Strefa Zysku</v>
          </cell>
          <cell r="B5646" t="str">
            <v>XXUL</v>
          </cell>
          <cell r="C5646" t="str">
            <v>N</v>
          </cell>
          <cell r="D5646">
            <v>464650.630566739</v>
          </cell>
          <cell r="E5646" t="str">
            <v>PRZYPIS_MIES_WYK</v>
          </cell>
          <cell r="F5646" t="str">
            <v>PLAN</v>
          </cell>
          <cell r="G5646" t="str">
            <v>07</v>
          </cell>
          <cell r="H5646" t="str">
            <v>PSA</v>
          </cell>
          <cell r="I5646" t="str">
            <v>P</v>
          </cell>
        </row>
        <row r="5647">
          <cell r="A5647" t="str">
            <v>Strefa Zysku</v>
          </cell>
          <cell r="B5647" t="str">
            <v>XXUL</v>
          </cell>
          <cell r="C5647" t="str">
            <v>P</v>
          </cell>
          <cell r="D5647">
            <v>225916</v>
          </cell>
          <cell r="E5647" t="str">
            <v>PRZYPIS_MIES_WYK</v>
          </cell>
          <cell r="F5647" t="str">
            <v>PLAN</v>
          </cell>
          <cell r="G5647" t="str">
            <v>07</v>
          </cell>
          <cell r="H5647" t="str">
            <v>PSA</v>
          </cell>
          <cell r="I5647" t="str">
            <v>P</v>
          </cell>
        </row>
        <row r="5648">
          <cell r="A5648" t="str">
            <v>Strefa Zysku</v>
          </cell>
          <cell r="B5648" t="str">
            <v>XXUL</v>
          </cell>
          <cell r="C5648" t="str">
            <v>N</v>
          </cell>
          <cell r="D5648">
            <v>11984148.699663848</v>
          </cell>
          <cell r="E5648" t="str">
            <v>PRZYPIS_MIES_WYK</v>
          </cell>
          <cell r="F5648" t="str">
            <v>PLAN</v>
          </cell>
          <cell r="G5648" t="str">
            <v>08</v>
          </cell>
          <cell r="H5648" t="str">
            <v>PSA</v>
          </cell>
          <cell r="I5648" t="str">
            <v>J</v>
          </cell>
        </row>
        <row r="5649">
          <cell r="A5649" t="str">
            <v>Strefa Zysku</v>
          </cell>
          <cell r="B5649" t="str">
            <v>XXUL</v>
          </cell>
          <cell r="C5649" t="str">
            <v>N</v>
          </cell>
          <cell r="D5649">
            <v>532069.6501999149</v>
          </cell>
          <cell r="E5649" t="str">
            <v>PRZYPIS_MIES_WYK</v>
          </cell>
          <cell r="F5649" t="str">
            <v>PLAN</v>
          </cell>
          <cell r="G5649" t="str">
            <v>08</v>
          </cell>
          <cell r="H5649" t="str">
            <v>PSA</v>
          </cell>
          <cell r="I5649" t="str">
            <v>P</v>
          </cell>
        </row>
        <row r="5650">
          <cell r="A5650" t="str">
            <v>Strefa Zysku</v>
          </cell>
          <cell r="B5650" t="str">
            <v>XXUL</v>
          </cell>
          <cell r="C5650" t="str">
            <v>P</v>
          </cell>
          <cell r="D5650">
            <v>227541</v>
          </cell>
          <cell r="E5650" t="str">
            <v>PRZYPIS_MIES_WYK</v>
          </cell>
          <cell r="F5650" t="str">
            <v>PLAN</v>
          </cell>
          <cell r="G5650" t="str">
            <v>08</v>
          </cell>
          <cell r="H5650" t="str">
            <v>PSA</v>
          </cell>
          <cell r="I5650" t="str">
            <v>P</v>
          </cell>
        </row>
        <row r="5651">
          <cell r="A5651" t="str">
            <v>Strefa Zysku</v>
          </cell>
          <cell r="B5651" t="str">
            <v>XXUL</v>
          </cell>
          <cell r="C5651" t="str">
            <v>N</v>
          </cell>
          <cell r="D5651">
            <v>14080907.885549437</v>
          </cell>
          <cell r="E5651" t="str">
            <v>PRZYPIS_MIES_WYK</v>
          </cell>
          <cell r="F5651" t="str">
            <v>PLAN</v>
          </cell>
          <cell r="G5651" t="str">
            <v>09</v>
          </cell>
          <cell r="H5651" t="str">
            <v>PSA</v>
          </cell>
          <cell r="I5651" t="str">
            <v>J</v>
          </cell>
        </row>
        <row r="5652">
          <cell r="A5652" t="str">
            <v>Strefa Zysku</v>
          </cell>
          <cell r="B5652" t="str">
            <v>XXUL</v>
          </cell>
          <cell r="C5652" t="str">
            <v>N</v>
          </cell>
          <cell r="D5652">
            <v>658306.6561632352</v>
          </cell>
          <cell r="E5652" t="str">
            <v>PRZYPIS_MIES_WYK</v>
          </cell>
          <cell r="F5652" t="str">
            <v>PLAN</v>
          </cell>
          <cell r="G5652" t="str">
            <v>09</v>
          </cell>
          <cell r="H5652" t="str">
            <v>PSA</v>
          </cell>
          <cell r="I5652" t="str">
            <v>P</v>
          </cell>
        </row>
        <row r="5653">
          <cell r="A5653" t="str">
            <v>Strefa Zysku</v>
          </cell>
          <cell r="B5653" t="str">
            <v>XXUL</v>
          </cell>
          <cell r="C5653" t="str">
            <v>P</v>
          </cell>
          <cell r="D5653">
            <v>228666</v>
          </cell>
          <cell r="E5653" t="str">
            <v>PRZYPIS_MIES_WYK</v>
          </cell>
          <cell r="F5653" t="str">
            <v>PLAN</v>
          </cell>
          <cell r="G5653" t="str">
            <v>09</v>
          </cell>
          <cell r="H5653" t="str">
            <v>PSA</v>
          </cell>
          <cell r="I5653" t="str">
            <v>P</v>
          </cell>
        </row>
        <row r="5654">
          <cell r="A5654" t="str">
            <v>Strefa Zysku</v>
          </cell>
          <cell r="B5654" t="str">
            <v>XXUL</v>
          </cell>
          <cell r="C5654" t="str">
            <v>N</v>
          </cell>
          <cell r="D5654">
            <v>13989478.29260664</v>
          </cell>
          <cell r="E5654" t="str">
            <v>PRZYPIS_MIES_WYK</v>
          </cell>
          <cell r="F5654" t="str">
            <v>PLAN</v>
          </cell>
          <cell r="G5654" t="str">
            <v>10</v>
          </cell>
          <cell r="H5654" t="str">
            <v>PSA</v>
          </cell>
          <cell r="I5654" t="str">
            <v>J</v>
          </cell>
        </row>
        <row r="5655">
          <cell r="A5655" t="str">
            <v>Strefa Zysku</v>
          </cell>
          <cell r="B5655" t="str">
            <v>XXUL</v>
          </cell>
          <cell r="C5655" t="str">
            <v>N</v>
          </cell>
          <cell r="D5655">
            <v>667892.5121711663</v>
          </cell>
          <cell r="E5655" t="str">
            <v>PRZYPIS_MIES_WYK</v>
          </cell>
          <cell r="F5655" t="str">
            <v>PLAN</v>
          </cell>
          <cell r="G5655" t="str">
            <v>10</v>
          </cell>
          <cell r="H5655" t="str">
            <v>PSA</v>
          </cell>
          <cell r="I5655" t="str">
            <v>P</v>
          </cell>
        </row>
        <row r="5656">
          <cell r="A5656" t="str">
            <v>Strefa Zysku</v>
          </cell>
          <cell r="B5656" t="str">
            <v>XXUL</v>
          </cell>
          <cell r="C5656" t="str">
            <v>P</v>
          </cell>
          <cell r="D5656">
            <v>229791</v>
          </cell>
          <cell r="E5656" t="str">
            <v>PRZYPIS_MIES_WYK</v>
          </cell>
          <cell r="F5656" t="str">
            <v>PLAN</v>
          </cell>
          <cell r="G5656" t="str">
            <v>10</v>
          </cell>
          <cell r="H5656" t="str">
            <v>PSA</v>
          </cell>
          <cell r="I5656" t="str">
            <v>P</v>
          </cell>
        </row>
        <row r="5657">
          <cell r="A5657" t="str">
            <v>Strefa Zysku</v>
          </cell>
          <cell r="B5657" t="str">
            <v>XXUL</v>
          </cell>
          <cell r="C5657" t="str">
            <v>N</v>
          </cell>
          <cell r="D5657">
            <v>14483349.29260664</v>
          </cell>
          <cell r="E5657" t="str">
            <v>PRZYPIS_MIES_WYK</v>
          </cell>
          <cell r="F5657" t="str">
            <v>PLAN</v>
          </cell>
          <cell r="G5657" t="str">
            <v>11</v>
          </cell>
          <cell r="H5657" t="str">
            <v>PSA</v>
          </cell>
          <cell r="I5657" t="str">
            <v>J</v>
          </cell>
        </row>
        <row r="5658">
          <cell r="A5658" t="str">
            <v>Strefa Zysku</v>
          </cell>
          <cell r="B5658" t="str">
            <v>XXUL</v>
          </cell>
          <cell r="C5658" t="str">
            <v>N</v>
          </cell>
          <cell r="D5658">
            <v>722260.5121711663</v>
          </cell>
          <cell r="E5658" t="str">
            <v>PRZYPIS_MIES_WYK</v>
          </cell>
          <cell r="F5658" t="str">
            <v>PLAN</v>
          </cell>
          <cell r="G5658" t="str">
            <v>11</v>
          </cell>
          <cell r="H5658" t="str">
            <v>PSA</v>
          </cell>
          <cell r="I5658" t="str">
            <v>P</v>
          </cell>
        </row>
        <row r="5659">
          <cell r="A5659" t="str">
            <v>Strefa Zysku</v>
          </cell>
          <cell r="B5659" t="str">
            <v>XXUL</v>
          </cell>
          <cell r="C5659" t="str">
            <v>P</v>
          </cell>
          <cell r="D5659">
            <v>230916</v>
          </cell>
          <cell r="E5659" t="str">
            <v>PRZYPIS_MIES_WYK</v>
          </cell>
          <cell r="F5659" t="str">
            <v>PLAN</v>
          </cell>
          <cell r="G5659" t="str">
            <v>11</v>
          </cell>
          <cell r="H5659" t="str">
            <v>PSA</v>
          </cell>
          <cell r="I5659" t="str">
            <v>P</v>
          </cell>
        </row>
        <row r="5660">
          <cell r="A5660" t="str">
            <v>Strefa Zysku</v>
          </cell>
          <cell r="B5660" t="str">
            <v>XXUL</v>
          </cell>
          <cell r="C5660" t="str">
            <v>N</v>
          </cell>
          <cell r="D5660">
            <v>13112177.859398924</v>
          </cell>
          <cell r="E5660" t="str">
            <v>PRZYPIS_MIES_WYK</v>
          </cell>
          <cell r="F5660" t="str">
            <v>PLAN</v>
          </cell>
          <cell r="G5660" t="str">
            <v>12</v>
          </cell>
          <cell r="H5660" t="str">
            <v>PSA</v>
          </cell>
          <cell r="I5660" t="str">
            <v>J</v>
          </cell>
        </row>
        <row r="5661">
          <cell r="A5661" t="str">
            <v>Strefa Zysku</v>
          </cell>
          <cell r="B5661" t="str">
            <v>XXUL</v>
          </cell>
          <cell r="C5661" t="str">
            <v>N</v>
          </cell>
          <cell r="D5661">
            <v>693555.9363237452</v>
          </cell>
          <cell r="E5661" t="str">
            <v>PRZYPIS_MIES_WYK</v>
          </cell>
          <cell r="F5661" t="str">
            <v>PLAN</v>
          </cell>
          <cell r="G5661" t="str">
            <v>12</v>
          </cell>
          <cell r="H5661" t="str">
            <v>PSA</v>
          </cell>
          <cell r="I5661" t="str">
            <v>P</v>
          </cell>
        </row>
        <row r="5662">
          <cell r="A5662" t="str">
            <v>Strefa Zysku</v>
          </cell>
          <cell r="B5662" t="str">
            <v>XXUL</v>
          </cell>
          <cell r="C5662" t="str">
            <v>P</v>
          </cell>
          <cell r="D5662">
            <v>232041</v>
          </cell>
          <cell r="E5662" t="str">
            <v>PRZYPIS_MIES_WYK</v>
          </cell>
          <cell r="F5662" t="str">
            <v>PLAN</v>
          </cell>
          <cell r="G5662" t="str">
            <v>12</v>
          </cell>
          <cell r="H5662" t="str">
            <v>PSA</v>
          </cell>
          <cell r="I5662" t="str">
            <v>P</v>
          </cell>
        </row>
        <row r="5663">
          <cell r="A5663" t="str">
            <v>Strefa Zysku</v>
          </cell>
          <cell r="B5663" t="str">
            <v>XXUL</v>
          </cell>
          <cell r="C5663" t="str">
            <v>N</v>
          </cell>
          <cell r="D5663">
            <v>5282037</v>
          </cell>
          <cell r="E5663" t="str">
            <v>PRZYPIS_MIES_WYK</v>
          </cell>
          <cell r="F5663" t="str">
            <v>PROGNOZA</v>
          </cell>
          <cell r="G5663" t="str">
            <v>10</v>
          </cell>
          <cell r="H5663" t="str">
            <v>PSA</v>
          </cell>
          <cell r="I5663" t="str">
            <v>J</v>
          </cell>
        </row>
        <row r="5664">
          <cell r="A5664" t="str">
            <v>Strefa Zysku</v>
          </cell>
          <cell r="B5664" t="str">
            <v>XXUL</v>
          </cell>
          <cell r="C5664" t="str">
            <v>N</v>
          </cell>
          <cell r="D5664">
            <v>6340</v>
          </cell>
          <cell r="E5664" t="str">
            <v>PRZYPIS_MIES_WYK</v>
          </cell>
          <cell r="F5664" t="str">
            <v>PROGNOZA</v>
          </cell>
          <cell r="G5664" t="str">
            <v>10</v>
          </cell>
          <cell r="H5664" t="str">
            <v>PSA</v>
          </cell>
          <cell r="I5664" t="str">
            <v>P</v>
          </cell>
        </row>
        <row r="5665">
          <cell r="A5665" t="str">
            <v>Strefa Zysku</v>
          </cell>
          <cell r="B5665" t="str">
            <v>XXUL</v>
          </cell>
          <cell r="C5665" t="str">
            <v>P</v>
          </cell>
          <cell r="D5665">
            <v>1964242</v>
          </cell>
          <cell r="E5665" t="str">
            <v>PRZYPIS_MIES_WYK</v>
          </cell>
          <cell r="F5665" t="str">
            <v>PROGNOZA</v>
          </cell>
          <cell r="G5665" t="str">
            <v>10</v>
          </cell>
          <cell r="H5665" t="str">
            <v>PSA</v>
          </cell>
          <cell r="I5665" t="str">
            <v>P</v>
          </cell>
        </row>
        <row r="5666">
          <cell r="A5666" t="str">
            <v>Strefa Zysku</v>
          </cell>
          <cell r="B5666" t="str">
            <v>XXUL</v>
          </cell>
          <cell r="C5666" t="str">
            <v>N</v>
          </cell>
          <cell r="D5666">
            <v>6548280</v>
          </cell>
          <cell r="E5666" t="str">
            <v>PRZYPIS_MIES_WYK</v>
          </cell>
          <cell r="F5666" t="str">
            <v>PROGNOZA</v>
          </cell>
          <cell r="G5666" t="str">
            <v>11</v>
          </cell>
          <cell r="H5666" t="str">
            <v>PSA</v>
          </cell>
          <cell r="I5666" t="str">
            <v>J</v>
          </cell>
        </row>
        <row r="5667">
          <cell r="A5667" t="str">
            <v>Strefa Zysku</v>
          </cell>
          <cell r="B5667" t="str">
            <v>XXUL</v>
          </cell>
          <cell r="C5667" t="str">
            <v>N</v>
          </cell>
          <cell r="D5667">
            <v>8130</v>
          </cell>
          <cell r="E5667" t="str">
            <v>PRZYPIS_MIES_WYK</v>
          </cell>
          <cell r="F5667" t="str">
            <v>PROGNOZA</v>
          </cell>
          <cell r="G5667" t="str">
            <v>11</v>
          </cell>
          <cell r="H5667" t="str">
            <v>PSA</v>
          </cell>
          <cell r="I5667" t="str">
            <v>P</v>
          </cell>
        </row>
        <row r="5668">
          <cell r="A5668" t="str">
            <v>Strefa Zysku</v>
          </cell>
          <cell r="B5668" t="str">
            <v>XXUL</v>
          </cell>
          <cell r="C5668" t="str">
            <v>P</v>
          </cell>
          <cell r="D5668">
            <v>2679436</v>
          </cell>
          <cell r="E5668" t="str">
            <v>PRZYPIS_MIES_WYK</v>
          </cell>
          <cell r="F5668" t="str">
            <v>PROGNOZA</v>
          </cell>
          <cell r="G5668" t="str">
            <v>11</v>
          </cell>
          <cell r="H5668" t="str">
            <v>PSA</v>
          </cell>
          <cell r="I5668" t="str">
            <v>P</v>
          </cell>
        </row>
        <row r="5669">
          <cell r="A5669" t="str">
            <v>Strefa Zysku</v>
          </cell>
          <cell r="B5669" t="str">
            <v>XXUL</v>
          </cell>
          <cell r="C5669" t="str">
            <v>N</v>
          </cell>
          <cell r="D5669">
            <v>6194708</v>
          </cell>
          <cell r="E5669" t="str">
            <v>PRZYPIS_MIES_WYK</v>
          </cell>
          <cell r="F5669" t="str">
            <v>PROGNOZA</v>
          </cell>
          <cell r="G5669" t="str">
            <v>12</v>
          </cell>
          <cell r="H5669" t="str">
            <v>PSA</v>
          </cell>
          <cell r="I5669" t="str">
            <v>J</v>
          </cell>
        </row>
        <row r="5670">
          <cell r="A5670" t="str">
            <v>Strefa Zysku</v>
          </cell>
          <cell r="B5670" t="str">
            <v>XXUL</v>
          </cell>
          <cell r="C5670" t="str">
            <v>N</v>
          </cell>
          <cell r="D5670">
            <v>9570</v>
          </cell>
          <cell r="E5670" t="str">
            <v>PRZYPIS_MIES_WYK</v>
          </cell>
          <cell r="F5670" t="str">
            <v>PROGNOZA</v>
          </cell>
          <cell r="G5670" t="str">
            <v>12</v>
          </cell>
          <cell r="H5670" t="str">
            <v>PSA</v>
          </cell>
          <cell r="I5670" t="str">
            <v>P</v>
          </cell>
        </row>
        <row r="5671">
          <cell r="A5671" t="str">
            <v>Strefa Zysku</v>
          </cell>
          <cell r="B5671" t="str">
            <v>XXUL</v>
          </cell>
          <cell r="C5671" t="str">
            <v>P</v>
          </cell>
          <cell r="D5671">
            <v>2666757</v>
          </cell>
          <cell r="E5671" t="str">
            <v>PRZYPIS_MIES_WYK</v>
          </cell>
          <cell r="F5671" t="str">
            <v>PROGNOZA</v>
          </cell>
          <cell r="G5671" t="str">
            <v>12</v>
          </cell>
          <cell r="H5671" t="str">
            <v>PSA</v>
          </cell>
          <cell r="I5671" t="str">
            <v>P</v>
          </cell>
        </row>
        <row r="5672">
          <cell r="A5672" t="str">
            <v>Strefa Zysku</v>
          </cell>
          <cell r="B5672" t="str">
            <v>XXUL</v>
          </cell>
          <cell r="C5672" t="str">
            <v>N</v>
          </cell>
          <cell r="D5672">
            <v>7854047.243161099</v>
          </cell>
          <cell r="E5672" t="str">
            <v>SKL_PRZYPIS_WYK</v>
          </cell>
          <cell r="F5672" t="str">
            <v>PLAN</v>
          </cell>
          <cell r="G5672" t="str">
            <v>01</v>
          </cell>
          <cell r="H5672" t="str">
            <v>PSA</v>
          </cell>
          <cell r="I5672" t="str">
            <v>J</v>
          </cell>
        </row>
        <row r="5673">
          <cell r="A5673" t="str">
            <v>Strefa Zysku</v>
          </cell>
          <cell r="B5673" t="str">
            <v>XXUL</v>
          </cell>
          <cell r="C5673" t="str">
            <v>N</v>
          </cell>
          <cell r="D5673">
            <v>243515.072384123</v>
          </cell>
          <cell r="E5673" t="str">
            <v>SKL_PRZYPIS_WYK</v>
          </cell>
          <cell r="F5673" t="str">
            <v>PLAN</v>
          </cell>
          <cell r="G5673" t="str">
            <v>01</v>
          </cell>
          <cell r="H5673" t="str">
            <v>PSA</v>
          </cell>
          <cell r="I5673" t="str">
            <v>P</v>
          </cell>
        </row>
        <row r="5674">
          <cell r="A5674" t="str">
            <v>Strefa Zysku</v>
          </cell>
          <cell r="B5674" t="str">
            <v>XXUL</v>
          </cell>
          <cell r="C5674" t="str">
            <v>P</v>
          </cell>
          <cell r="D5674">
            <v>215666</v>
          </cell>
          <cell r="E5674" t="str">
            <v>SKL_PRZYPIS_WYK</v>
          </cell>
          <cell r="F5674" t="str">
            <v>PLAN</v>
          </cell>
          <cell r="G5674" t="str">
            <v>01</v>
          </cell>
          <cell r="H5674" t="str">
            <v>PSA</v>
          </cell>
          <cell r="I5674" t="str">
            <v>P</v>
          </cell>
        </row>
        <row r="5675">
          <cell r="A5675" t="str">
            <v>Strefa Zysku</v>
          </cell>
          <cell r="B5675" t="str">
            <v>XXUL</v>
          </cell>
          <cell r="C5675" t="str">
            <v>N</v>
          </cell>
          <cell r="D5675">
            <v>16732068.160676435</v>
          </cell>
          <cell r="E5675" t="str">
            <v>SKL_PRZYPIS_WYK</v>
          </cell>
          <cell r="F5675" t="str">
            <v>PLAN</v>
          </cell>
          <cell r="G5675" t="str">
            <v>02</v>
          </cell>
          <cell r="H5675" t="str">
            <v>PSA</v>
          </cell>
          <cell r="I5675" t="str">
            <v>J</v>
          </cell>
        </row>
        <row r="5676">
          <cell r="A5676" t="str">
            <v>Strefa Zysku</v>
          </cell>
          <cell r="B5676" t="str">
            <v>XXUL</v>
          </cell>
          <cell r="C5676" t="str">
            <v>N</v>
          </cell>
          <cell r="D5676">
            <v>560809.1809603076</v>
          </cell>
          <cell r="E5676" t="str">
            <v>SKL_PRZYPIS_WYK</v>
          </cell>
          <cell r="F5676" t="str">
            <v>PLAN</v>
          </cell>
          <cell r="G5676" t="str">
            <v>02</v>
          </cell>
          <cell r="H5676" t="str">
            <v>PSA</v>
          </cell>
          <cell r="I5676" t="str">
            <v>P</v>
          </cell>
        </row>
        <row r="5677">
          <cell r="A5677" t="str">
            <v>Strefa Zysku</v>
          </cell>
          <cell r="B5677" t="str">
            <v>XXUL</v>
          </cell>
          <cell r="C5677" t="str">
            <v>P</v>
          </cell>
          <cell r="D5677">
            <v>433457</v>
          </cell>
          <cell r="E5677" t="str">
            <v>SKL_PRZYPIS_WYK</v>
          </cell>
          <cell r="F5677" t="str">
            <v>PLAN</v>
          </cell>
          <cell r="G5677" t="str">
            <v>02</v>
          </cell>
          <cell r="H5677" t="str">
            <v>PSA</v>
          </cell>
          <cell r="I5677" t="str">
            <v>P</v>
          </cell>
        </row>
        <row r="5678">
          <cell r="A5678" t="str">
            <v>Strefa Zysku</v>
          </cell>
          <cell r="B5678" t="str">
            <v>XXUL</v>
          </cell>
          <cell r="C5678" t="str">
            <v>N</v>
          </cell>
          <cell r="D5678">
            <v>26862996.42690024</v>
          </cell>
          <cell r="E5678" t="str">
            <v>SKL_PRZYPIS_WYK</v>
          </cell>
          <cell r="F5678" t="str">
            <v>PLAN</v>
          </cell>
          <cell r="G5678" t="str">
            <v>03</v>
          </cell>
          <cell r="H5678" t="str">
            <v>PSA</v>
          </cell>
          <cell r="I5678" t="str">
            <v>J</v>
          </cell>
        </row>
        <row r="5679">
          <cell r="A5679" t="str">
            <v>Strefa Zysku</v>
          </cell>
          <cell r="B5679" t="str">
            <v>XXUL</v>
          </cell>
          <cell r="C5679" t="str">
            <v>N</v>
          </cell>
          <cell r="D5679">
            <v>974590.7546080758</v>
          </cell>
          <cell r="E5679" t="str">
            <v>SKL_PRZYPIS_WYK</v>
          </cell>
          <cell r="F5679" t="str">
            <v>PLAN</v>
          </cell>
          <cell r="G5679" t="str">
            <v>03</v>
          </cell>
          <cell r="H5679" t="str">
            <v>PSA</v>
          </cell>
          <cell r="I5679" t="str">
            <v>P</v>
          </cell>
        </row>
        <row r="5680">
          <cell r="A5680" t="str">
            <v>Strefa Zysku</v>
          </cell>
          <cell r="B5680" t="str">
            <v>XXUL</v>
          </cell>
          <cell r="C5680" t="str">
            <v>P</v>
          </cell>
          <cell r="D5680">
            <v>652873</v>
          </cell>
          <cell r="E5680" t="str">
            <v>SKL_PRZYPIS_WYK</v>
          </cell>
          <cell r="F5680" t="str">
            <v>PLAN</v>
          </cell>
          <cell r="G5680" t="str">
            <v>03</v>
          </cell>
          <cell r="H5680" t="str">
            <v>PSA</v>
          </cell>
          <cell r="I5680" t="str">
            <v>P</v>
          </cell>
        </row>
        <row r="5681">
          <cell r="A5681" t="str">
            <v>Strefa Zysku</v>
          </cell>
          <cell r="B5681" t="str">
            <v>XXUL</v>
          </cell>
          <cell r="C5681" t="str">
            <v>N</v>
          </cell>
          <cell r="D5681">
            <v>38590841.8578175</v>
          </cell>
          <cell r="E5681" t="str">
            <v>SKL_PRZYPIS_WYK</v>
          </cell>
          <cell r="F5681" t="str">
            <v>PLAN</v>
          </cell>
          <cell r="G5681" t="str">
            <v>04</v>
          </cell>
          <cell r="H5681" t="str">
            <v>PSA</v>
          </cell>
          <cell r="I5681" t="str">
            <v>J</v>
          </cell>
        </row>
        <row r="5682">
          <cell r="A5682" t="str">
            <v>Strefa Zysku</v>
          </cell>
          <cell r="B5682" t="str">
            <v>XXUL</v>
          </cell>
          <cell r="C5682" t="str">
            <v>N</v>
          </cell>
          <cell r="D5682">
            <v>1425785.708518867</v>
          </cell>
          <cell r="E5682" t="str">
            <v>SKL_PRZYPIS_WYK</v>
          </cell>
          <cell r="F5682" t="str">
            <v>PLAN</v>
          </cell>
          <cell r="G5682" t="str">
            <v>04</v>
          </cell>
          <cell r="H5682" t="str">
            <v>PSA</v>
          </cell>
          <cell r="I5682" t="str">
            <v>P</v>
          </cell>
        </row>
        <row r="5683">
          <cell r="A5683" t="str">
            <v>Strefa Zysku</v>
          </cell>
          <cell r="B5683" t="str">
            <v>XXUL</v>
          </cell>
          <cell r="C5683" t="str">
            <v>P</v>
          </cell>
          <cell r="D5683">
            <v>873914</v>
          </cell>
          <cell r="E5683" t="str">
            <v>SKL_PRZYPIS_WYK</v>
          </cell>
          <cell r="F5683" t="str">
            <v>PLAN</v>
          </cell>
          <cell r="G5683" t="str">
            <v>04</v>
          </cell>
          <cell r="H5683" t="str">
            <v>PSA</v>
          </cell>
          <cell r="I5683" t="str">
            <v>P</v>
          </cell>
        </row>
        <row r="5684">
          <cell r="A5684" t="str">
            <v>Strefa Zysku</v>
          </cell>
          <cell r="B5684" t="str">
            <v>XXUL</v>
          </cell>
          <cell r="C5684" t="str">
            <v>N</v>
          </cell>
          <cell r="D5684">
            <v>51047896.55937349</v>
          </cell>
          <cell r="E5684" t="str">
            <v>SKL_PRZYPIS_WYK</v>
          </cell>
          <cell r="F5684" t="str">
            <v>PLAN</v>
          </cell>
          <cell r="G5684" t="str">
            <v>05</v>
          </cell>
          <cell r="H5684" t="str">
            <v>PSA</v>
          </cell>
          <cell r="I5684" t="str">
            <v>J</v>
          </cell>
        </row>
        <row r="5685">
          <cell r="A5685" t="str">
            <v>Strefa Zysku</v>
          </cell>
          <cell r="B5685" t="str">
            <v>XXUL</v>
          </cell>
          <cell r="C5685" t="str">
            <v>N</v>
          </cell>
          <cell r="D5685">
            <v>1956373.307007101</v>
          </cell>
          <cell r="E5685" t="str">
            <v>SKL_PRZYPIS_WYK</v>
          </cell>
          <cell r="F5685" t="str">
            <v>PLAN</v>
          </cell>
          <cell r="G5685" t="str">
            <v>05</v>
          </cell>
          <cell r="H5685" t="str">
            <v>PSA</v>
          </cell>
          <cell r="I5685" t="str">
            <v>P</v>
          </cell>
        </row>
        <row r="5686">
          <cell r="A5686" t="str">
            <v>Strefa Zysku</v>
          </cell>
          <cell r="B5686" t="str">
            <v>XXUL</v>
          </cell>
          <cell r="C5686" t="str">
            <v>P</v>
          </cell>
          <cell r="D5686">
            <v>1096580</v>
          </cell>
          <cell r="E5686" t="str">
            <v>SKL_PRZYPIS_WYK</v>
          </cell>
          <cell r="F5686" t="str">
            <v>PLAN</v>
          </cell>
          <cell r="G5686" t="str">
            <v>05</v>
          </cell>
          <cell r="H5686" t="str">
            <v>PSA</v>
          </cell>
          <cell r="I5686" t="str">
            <v>P</v>
          </cell>
        </row>
        <row r="5687">
          <cell r="A5687" t="str">
            <v>Strefa Zysku</v>
          </cell>
          <cell r="B5687" t="str">
            <v>XXUL</v>
          </cell>
          <cell r="C5687" t="str">
            <v>N</v>
          </cell>
          <cell r="D5687">
            <v>63421495.74939813</v>
          </cell>
          <cell r="E5687" t="str">
            <v>SKL_PRZYPIS_WYK</v>
          </cell>
          <cell r="F5687" t="str">
            <v>PLAN</v>
          </cell>
          <cell r="G5687" t="str">
            <v>06</v>
          </cell>
          <cell r="H5687" t="str">
            <v>PSA</v>
          </cell>
          <cell r="I5687" t="str">
            <v>J</v>
          </cell>
        </row>
        <row r="5688">
          <cell r="A5688" t="str">
            <v>Strefa Zysku</v>
          </cell>
          <cell r="B5688" t="str">
            <v>XXUL</v>
          </cell>
          <cell r="C5688" t="str">
            <v>N</v>
          </cell>
          <cell r="D5688">
            <v>2459381.380720572</v>
          </cell>
          <cell r="E5688" t="str">
            <v>SKL_PRZYPIS_WYK</v>
          </cell>
          <cell r="F5688" t="str">
            <v>PLAN</v>
          </cell>
          <cell r="G5688" t="str">
            <v>06</v>
          </cell>
          <cell r="H5688" t="str">
            <v>PSA</v>
          </cell>
          <cell r="I5688" t="str">
            <v>P</v>
          </cell>
        </row>
        <row r="5689">
          <cell r="A5689" t="str">
            <v>Strefa Zysku</v>
          </cell>
          <cell r="B5689" t="str">
            <v>XXUL</v>
          </cell>
          <cell r="C5689" t="str">
            <v>P</v>
          </cell>
          <cell r="D5689">
            <v>1320871</v>
          </cell>
          <cell r="E5689" t="str">
            <v>SKL_PRZYPIS_WYK</v>
          </cell>
          <cell r="F5689" t="str">
            <v>PLAN</v>
          </cell>
          <cell r="G5689" t="str">
            <v>06</v>
          </cell>
          <cell r="H5689" t="str">
            <v>PSA</v>
          </cell>
          <cell r="I5689" t="str">
            <v>P</v>
          </cell>
        </row>
        <row r="5690">
          <cell r="A5690" t="str">
            <v>Strefa Zysku</v>
          </cell>
          <cell r="B5690" t="str">
            <v>XXUL</v>
          </cell>
          <cell r="C5690" t="str">
            <v>N</v>
          </cell>
          <cell r="D5690">
            <v>74478330.0970118</v>
          </cell>
          <cell r="E5690" t="str">
            <v>SKL_PRZYPIS_WYK</v>
          </cell>
          <cell r="F5690" t="str">
            <v>PLAN</v>
          </cell>
          <cell r="G5690" t="str">
            <v>07</v>
          </cell>
          <cell r="H5690" t="str">
            <v>PSA</v>
          </cell>
          <cell r="I5690" t="str">
            <v>J</v>
          </cell>
        </row>
        <row r="5691">
          <cell r="A5691" t="str">
            <v>Strefa Zysku</v>
          </cell>
          <cell r="B5691" t="str">
            <v>XXUL</v>
          </cell>
          <cell r="C5691" t="str">
            <v>N</v>
          </cell>
          <cell r="D5691">
            <v>2924032.011287311</v>
          </cell>
          <cell r="E5691" t="str">
            <v>SKL_PRZYPIS_WYK</v>
          </cell>
          <cell r="F5691" t="str">
            <v>PLAN</v>
          </cell>
          <cell r="G5691" t="str">
            <v>07</v>
          </cell>
          <cell r="H5691" t="str">
            <v>PSA</v>
          </cell>
          <cell r="I5691" t="str">
            <v>P</v>
          </cell>
        </row>
        <row r="5692">
          <cell r="A5692" t="str">
            <v>Strefa Zysku</v>
          </cell>
          <cell r="B5692" t="str">
            <v>XXUL</v>
          </cell>
          <cell r="C5692" t="str">
            <v>P</v>
          </cell>
          <cell r="D5692">
            <v>1546787</v>
          </cell>
          <cell r="E5692" t="str">
            <v>SKL_PRZYPIS_WYK</v>
          </cell>
          <cell r="F5692" t="str">
            <v>PLAN</v>
          </cell>
          <cell r="G5692" t="str">
            <v>07</v>
          </cell>
          <cell r="H5692" t="str">
            <v>PSA</v>
          </cell>
          <cell r="I5692" t="str">
            <v>P</v>
          </cell>
        </row>
        <row r="5693">
          <cell r="A5693" t="str">
            <v>Strefa Zysku</v>
          </cell>
          <cell r="B5693" t="str">
            <v>XXUL</v>
          </cell>
          <cell r="C5693" t="str">
            <v>N</v>
          </cell>
          <cell r="D5693">
            <v>86462478.79667565</v>
          </cell>
          <cell r="E5693" t="str">
            <v>SKL_PRZYPIS_WYK</v>
          </cell>
          <cell r="F5693" t="str">
            <v>PLAN</v>
          </cell>
          <cell r="G5693" t="str">
            <v>08</v>
          </cell>
          <cell r="H5693" t="str">
            <v>PSA</v>
          </cell>
          <cell r="I5693" t="str">
            <v>J</v>
          </cell>
        </row>
        <row r="5694">
          <cell r="A5694" t="str">
            <v>Strefa Zysku</v>
          </cell>
          <cell r="B5694" t="str">
            <v>XXUL</v>
          </cell>
          <cell r="C5694" t="str">
            <v>N</v>
          </cell>
          <cell r="D5694">
            <v>3456101.6614872264</v>
          </cell>
          <cell r="E5694" t="str">
            <v>SKL_PRZYPIS_WYK</v>
          </cell>
          <cell r="F5694" t="str">
            <v>PLAN</v>
          </cell>
          <cell r="G5694" t="str">
            <v>08</v>
          </cell>
          <cell r="H5694" t="str">
            <v>PSA</v>
          </cell>
          <cell r="I5694" t="str">
            <v>P</v>
          </cell>
        </row>
        <row r="5695">
          <cell r="A5695" t="str">
            <v>Strefa Zysku</v>
          </cell>
          <cell r="B5695" t="str">
            <v>XXUL</v>
          </cell>
          <cell r="C5695" t="str">
            <v>P</v>
          </cell>
          <cell r="D5695">
            <v>1774328</v>
          </cell>
          <cell r="E5695" t="str">
            <v>SKL_PRZYPIS_WYK</v>
          </cell>
          <cell r="F5695" t="str">
            <v>PLAN</v>
          </cell>
          <cell r="G5695" t="str">
            <v>08</v>
          </cell>
          <cell r="H5695" t="str">
            <v>PSA</v>
          </cell>
          <cell r="I5695" t="str">
            <v>P</v>
          </cell>
        </row>
        <row r="5696">
          <cell r="A5696" t="str">
            <v>Strefa Zysku</v>
          </cell>
          <cell r="B5696" t="str">
            <v>XXUL</v>
          </cell>
          <cell r="C5696" t="str">
            <v>N</v>
          </cell>
          <cell r="D5696">
            <v>100543386.6822251</v>
          </cell>
          <cell r="E5696" t="str">
            <v>SKL_PRZYPIS_WYK</v>
          </cell>
          <cell r="F5696" t="str">
            <v>PLAN</v>
          </cell>
          <cell r="G5696" t="str">
            <v>09</v>
          </cell>
          <cell r="H5696" t="str">
            <v>PSA</v>
          </cell>
          <cell r="I5696" t="str">
            <v>J</v>
          </cell>
        </row>
        <row r="5697">
          <cell r="A5697" t="str">
            <v>Strefa Zysku</v>
          </cell>
          <cell r="B5697" t="str">
            <v>XXUL</v>
          </cell>
          <cell r="C5697" t="str">
            <v>N</v>
          </cell>
          <cell r="D5697">
            <v>4114408.3176504616</v>
          </cell>
          <cell r="E5697" t="str">
            <v>SKL_PRZYPIS_WYK</v>
          </cell>
          <cell r="F5697" t="str">
            <v>PLAN</v>
          </cell>
          <cell r="G5697" t="str">
            <v>09</v>
          </cell>
          <cell r="H5697" t="str">
            <v>PSA</v>
          </cell>
          <cell r="I5697" t="str">
            <v>P</v>
          </cell>
        </row>
        <row r="5698">
          <cell r="A5698" t="str">
            <v>Strefa Zysku</v>
          </cell>
          <cell r="B5698" t="str">
            <v>XXUL</v>
          </cell>
          <cell r="C5698" t="str">
            <v>P</v>
          </cell>
          <cell r="D5698">
            <v>2002994</v>
          </cell>
          <cell r="E5698" t="str">
            <v>SKL_PRZYPIS_WYK</v>
          </cell>
          <cell r="F5698" t="str">
            <v>PLAN</v>
          </cell>
          <cell r="G5698" t="str">
            <v>09</v>
          </cell>
          <cell r="H5698" t="str">
            <v>PSA</v>
          </cell>
          <cell r="I5698" t="str">
            <v>P</v>
          </cell>
        </row>
        <row r="5699">
          <cell r="A5699" t="str">
            <v>Strefa Zysku</v>
          </cell>
          <cell r="B5699" t="str">
            <v>XXUL</v>
          </cell>
          <cell r="C5699" t="str">
            <v>N</v>
          </cell>
          <cell r="D5699">
            <v>114532864.97483173</v>
          </cell>
          <cell r="E5699" t="str">
            <v>SKL_PRZYPIS_WYK</v>
          </cell>
          <cell r="F5699" t="str">
            <v>PLAN</v>
          </cell>
          <cell r="G5699" t="str">
            <v>10</v>
          </cell>
          <cell r="H5699" t="str">
            <v>PSA</v>
          </cell>
          <cell r="I5699" t="str">
            <v>J</v>
          </cell>
        </row>
        <row r="5700">
          <cell r="A5700" t="str">
            <v>Strefa Zysku</v>
          </cell>
          <cell r="B5700" t="str">
            <v>XXUL</v>
          </cell>
          <cell r="C5700" t="str">
            <v>N</v>
          </cell>
          <cell r="D5700">
            <v>4782300.829821628</v>
          </cell>
          <cell r="E5700" t="str">
            <v>SKL_PRZYPIS_WYK</v>
          </cell>
          <cell r="F5700" t="str">
            <v>PLAN</v>
          </cell>
          <cell r="G5700" t="str">
            <v>10</v>
          </cell>
          <cell r="H5700" t="str">
            <v>PSA</v>
          </cell>
          <cell r="I5700" t="str">
            <v>P</v>
          </cell>
        </row>
        <row r="5701">
          <cell r="A5701" t="str">
            <v>Strefa Zysku</v>
          </cell>
          <cell r="B5701" t="str">
            <v>XXUL</v>
          </cell>
          <cell r="C5701" t="str">
            <v>P</v>
          </cell>
          <cell r="D5701">
            <v>2232785</v>
          </cell>
          <cell r="E5701" t="str">
            <v>SKL_PRZYPIS_WYK</v>
          </cell>
          <cell r="F5701" t="str">
            <v>PLAN</v>
          </cell>
          <cell r="G5701" t="str">
            <v>10</v>
          </cell>
          <cell r="H5701" t="str">
            <v>PSA</v>
          </cell>
          <cell r="I5701" t="str">
            <v>P</v>
          </cell>
        </row>
        <row r="5702">
          <cell r="A5702" t="str">
            <v>Strefa Zysku</v>
          </cell>
          <cell r="B5702" t="str">
            <v>XXUL</v>
          </cell>
          <cell r="C5702" t="str">
            <v>N</v>
          </cell>
          <cell r="D5702">
            <v>129016214.26743835</v>
          </cell>
          <cell r="E5702" t="str">
            <v>SKL_PRZYPIS_WYK</v>
          </cell>
          <cell r="F5702" t="str">
            <v>PLAN</v>
          </cell>
          <cell r="G5702" t="str">
            <v>11</v>
          </cell>
          <cell r="H5702" t="str">
            <v>PSA</v>
          </cell>
          <cell r="I5702" t="str">
            <v>J</v>
          </cell>
        </row>
        <row r="5703">
          <cell r="A5703" t="str">
            <v>Strefa Zysku</v>
          </cell>
          <cell r="B5703" t="str">
            <v>XXUL</v>
          </cell>
          <cell r="C5703" t="str">
            <v>N</v>
          </cell>
          <cell r="D5703">
            <v>5504561.341992794</v>
          </cell>
          <cell r="E5703" t="str">
            <v>SKL_PRZYPIS_WYK</v>
          </cell>
          <cell r="F5703" t="str">
            <v>PLAN</v>
          </cell>
          <cell r="G5703" t="str">
            <v>11</v>
          </cell>
          <cell r="H5703" t="str">
            <v>PSA</v>
          </cell>
          <cell r="I5703" t="str">
            <v>P</v>
          </cell>
        </row>
        <row r="5704">
          <cell r="A5704" t="str">
            <v>Strefa Zysku</v>
          </cell>
          <cell r="B5704" t="str">
            <v>XXUL</v>
          </cell>
          <cell r="C5704" t="str">
            <v>P</v>
          </cell>
          <cell r="D5704">
            <v>2463701</v>
          </cell>
          <cell r="E5704" t="str">
            <v>SKL_PRZYPIS_WYK</v>
          </cell>
          <cell r="F5704" t="str">
            <v>PLAN</v>
          </cell>
          <cell r="G5704" t="str">
            <v>11</v>
          </cell>
          <cell r="H5704" t="str">
            <v>PSA</v>
          </cell>
          <cell r="I5704" t="str">
            <v>P</v>
          </cell>
        </row>
        <row r="5705">
          <cell r="A5705" t="str">
            <v>Strefa Zysku</v>
          </cell>
          <cell r="B5705" t="str">
            <v>XXUL</v>
          </cell>
          <cell r="C5705" t="str">
            <v>N</v>
          </cell>
          <cell r="D5705">
            <v>142128392.1268373</v>
          </cell>
          <cell r="E5705" t="str">
            <v>SKL_PRZYPIS_WYK</v>
          </cell>
          <cell r="F5705" t="str">
            <v>PLAN</v>
          </cell>
          <cell r="G5705" t="str">
            <v>12</v>
          </cell>
          <cell r="H5705" t="str">
            <v>PSA</v>
          </cell>
          <cell r="I5705" t="str">
            <v>J</v>
          </cell>
        </row>
        <row r="5706">
          <cell r="A5706" t="str">
            <v>Strefa Zysku</v>
          </cell>
          <cell r="B5706" t="str">
            <v>XXUL</v>
          </cell>
          <cell r="C5706" t="str">
            <v>N</v>
          </cell>
          <cell r="D5706">
            <v>6198117.278316539</v>
          </cell>
          <cell r="E5706" t="str">
            <v>SKL_PRZYPIS_WYK</v>
          </cell>
          <cell r="F5706" t="str">
            <v>PLAN</v>
          </cell>
          <cell r="G5706" t="str">
            <v>12</v>
          </cell>
          <cell r="H5706" t="str">
            <v>PSA</v>
          </cell>
          <cell r="I5706" t="str">
            <v>P</v>
          </cell>
        </row>
        <row r="5707">
          <cell r="A5707" t="str">
            <v>Strefa Zysku</v>
          </cell>
          <cell r="B5707" t="str">
            <v>XXUL</v>
          </cell>
          <cell r="C5707" t="str">
            <v>P</v>
          </cell>
          <cell r="D5707">
            <v>2695742</v>
          </cell>
          <cell r="E5707" t="str">
            <v>SKL_PRZYPIS_WYK</v>
          </cell>
          <cell r="F5707" t="str">
            <v>PLAN</v>
          </cell>
          <cell r="G5707" t="str">
            <v>12</v>
          </cell>
          <cell r="H5707" t="str">
            <v>PSA</v>
          </cell>
          <cell r="I5707" t="str">
            <v>P</v>
          </cell>
        </row>
        <row r="5708">
          <cell r="A5708" t="str">
            <v>Strefa Zysku</v>
          </cell>
          <cell r="B5708" t="str">
            <v>XXUL</v>
          </cell>
          <cell r="C5708" t="str">
            <v>N</v>
          </cell>
          <cell r="D5708">
            <v>5282037</v>
          </cell>
          <cell r="E5708" t="str">
            <v>SKL_PRZYPIS_WYK</v>
          </cell>
          <cell r="F5708" t="str">
            <v>PROGNOZA</v>
          </cell>
          <cell r="G5708" t="str">
            <v>10</v>
          </cell>
          <cell r="H5708" t="str">
            <v>PSA</v>
          </cell>
          <cell r="I5708" t="str">
            <v>J</v>
          </cell>
        </row>
        <row r="5709">
          <cell r="A5709" t="str">
            <v>Strefa Zysku</v>
          </cell>
          <cell r="B5709" t="str">
            <v>XXUL</v>
          </cell>
          <cell r="C5709" t="str">
            <v>N</v>
          </cell>
          <cell r="D5709">
            <v>6340</v>
          </cell>
          <cell r="E5709" t="str">
            <v>SKL_PRZYPIS_WYK</v>
          </cell>
          <cell r="F5709" t="str">
            <v>PROGNOZA</v>
          </cell>
          <cell r="G5709" t="str">
            <v>10</v>
          </cell>
          <cell r="H5709" t="str">
            <v>PSA</v>
          </cell>
          <cell r="I5709" t="str">
            <v>P</v>
          </cell>
        </row>
        <row r="5710">
          <cell r="A5710" t="str">
            <v>Strefa Zysku</v>
          </cell>
          <cell r="B5710" t="str">
            <v>XXUL</v>
          </cell>
          <cell r="C5710" t="str">
            <v>P</v>
          </cell>
          <cell r="D5710">
            <v>1964242</v>
          </cell>
          <cell r="E5710" t="str">
            <v>SKL_PRZYPIS_WYK</v>
          </cell>
          <cell r="F5710" t="str">
            <v>PROGNOZA</v>
          </cell>
          <cell r="G5710" t="str">
            <v>10</v>
          </cell>
          <cell r="H5710" t="str">
            <v>PSA</v>
          </cell>
          <cell r="I5710" t="str">
            <v>P</v>
          </cell>
        </row>
        <row r="5711">
          <cell r="A5711" t="str">
            <v>Strefa Zysku</v>
          </cell>
          <cell r="B5711" t="str">
            <v>XXUL</v>
          </cell>
          <cell r="C5711" t="str">
            <v>N</v>
          </cell>
          <cell r="D5711">
            <v>11830317</v>
          </cell>
          <cell r="E5711" t="str">
            <v>SKL_PRZYPIS_WYK</v>
          </cell>
          <cell r="F5711" t="str">
            <v>PROGNOZA</v>
          </cell>
          <cell r="G5711" t="str">
            <v>11</v>
          </cell>
          <cell r="H5711" t="str">
            <v>PSA</v>
          </cell>
          <cell r="I5711" t="str">
            <v>J</v>
          </cell>
        </row>
        <row r="5712">
          <cell r="A5712" t="str">
            <v>Strefa Zysku</v>
          </cell>
          <cell r="B5712" t="str">
            <v>XXUL</v>
          </cell>
          <cell r="C5712" t="str">
            <v>N</v>
          </cell>
          <cell r="D5712">
            <v>14470</v>
          </cell>
          <cell r="E5712" t="str">
            <v>SKL_PRZYPIS_WYK</v>
          </cell>
          <cell r="F5712" t="str">
            <v>PROGNOZA</v>
          </cell>
          <cell r="G5712" t="str">
            <v>11</v>
          </cell>
          <cell r="H5712" t="str">
            <v>PSA</v>
          </cell>
          <cell r="I5712" t="str">
            <v>P</v>
          </cell>
        </row>
        <row r="5713">
          <cell r="A5713" t="str">
            <v>Strefa Zysku</v>
          </cell>
          <cell r="B5713" t="str">
            <v>XXUL</v>
          </cell>
          <cell r="C5713" t="str">
            <v>P</v>
          </cell>
          <cell r="D5713">
            <v>4643678</v>
          </cell>
          <cell r="E5713" t="str">
            <v>SKL_PRZYPIS_WYK</v>
          </cell>
          <cell r="F5713" t="str">
            <v>PROGNOZA</v>
          </cell>
          <cell r="G5713" t="str">
            <v>11</v>
          </cell>
          <cell r="H5713" t="str">
            <v>PSA</v>
          </cell>
          <cell r="I5713" t="str">
            <v>P</v>
          </cell>
        </row>
        <row r="5714">
          <cell r="A5714" t="str">
            <v>Strefa Zysku</v>
          </cell>
          <cell r="B5714" t="str">
            <v>XXUL</v>
          </cell>
          <cell r="C5714" t="str">
            <v>N</v>
          </cell>
          <cell r="D5714">
            <v>18025025</v>
          </cell>
          <cell r="E5714" t="str">
            <v>SKL_PRZYPIS_WYK</v>
          </cell>
          <cell r="F5714" t="str">
            <v>PROGNOZA</v>
          </cell>
          <cell r="G5714" t="str">
            <v>12</v>
          </cell>
          <cell r="H5714" t="str">
            <v>PSA</v>
          </cell>
          <cell r="I5714" t="str">
            <v>J</v>
          </cell>
        </row>
        <row r="5715">
          <cell r="A5715" t="str">
            <v>Strefa Zysku</v>
          </cell>
          <cell r="B5715" t="str">
            <v>XXUL</v>
          </cell>
          <cell r="C5715" t="str">
            <v>N</v>
          </cell>
          <cell r="D5715">
            <v>24040</v>
          </cell>
          <cell r="E5715" t="str">
            <v>SKL_PRZYPIS_WYK</v>
          </cell>
          <cell r="F5715" t="str">
            <v>PROGNOZA</v>
          </cell>
          <cell r="G5715" t="str">
            <v>12</v>
          </cell>
          <cell r="H5715" t="str">
            <v>PSA</v>
          </cell>
          <cell r="I5715" t="str">
            <v>P</v>
          </cell>
        </row>
        <row r="5716">
          <cell r="A5716" t="str">
            <v>Strefa Zysku</v>
          </cell>
          <cell r="B5716" t="str">
            <v>XXUL</v>
          </cell>
          <cell r="C5716" t="str">
            <v>P</v>
          </cell>
          <cell r="D5716">
            <v>7310435</v>
          </cell>
          <cell r="E5716" t="str">
            <v>SKL_PRZYPIS_WYK</v>
          </cell>
          <cell r="F5716" t="str">
            <v>PROGNOZA</v>
          </cell>
          <cell r="G5716" t="str">
            <v>12</v>
          </cell>
          <cell r="H5716" t="str">
            <v>PSA</v>
          </cell>
          <cell r="I5716" t="str">
            <v>P</v>
          </cell>
        </row>
        <row r="5717">
          <cell r="A5717" t="str">
            <v>TFI</v>
          </cell>
          <cell r="B5717" t="str">
            <v>XTFI</v>
          </cell>
          <cell r="C5717" t="str">
            <v>N</v>
          </cell>
          <cell r="D5717">
            <v>3</v>
          </cell>
          <cell r="E5717" t="str">
            <v>L_UBEZP</v>
          </cell>
          <cell r="F5717" t="str">
            <v>PLAN</v>
          </cell>
          <cell r="G5717" t="str">
            <v>01</v>
          </cell>
          <cell r="H5717" t="str">
            <v>PKK</v>
          </cell>
          <cell r="I5717" t="str">
            <v>RAZEM</v>
          </cell>
        </row>
        <row r="5718">
          <cell r="A5718" t="str">
            <v>TFI</v>
          </cell>
          <cell r="B5718" t="str">
            <v>XTFI</v>
          </cell>
          <cell r="C5718" t="str">
            <v>N</v>
          </cell>
          <cell r="D5718">
            <v>343</v>
          </cell>
          <cell r="E5718" t="str">
            <v>L_UBEZP</v>
          </cell>
          <cell r="F5718" t="str">
            <v>PLAN</v>
          </cell>
          <cell r="G5718" t="str">
            <v>01</v>
          </cell>
          <cell r="H5718" t="str">
            <v>POU</v>
          </cell>
          <cell r="I5718" t="str">
            <v>RAZEM</v>
          </cell>
        </row>
        <row r="5719">
          <cell r="A5719" t="str">
            <v>TFI</v>
          </cell>
          <cell r="B5719" t="str">
            <v>XTFI</v>
          </cell>
          <cell r="C5719" t="str">
            <v>N</v>
          </cell>
          <cell r="D5719">
            <v>400.63116447576374</v>
          </cell>
          <cell r="E5719" t="str">
            <v>L_UBEZP</v>
          </cell>
          <cell r="F5719" t="str">
            <v>PLAN</v>
          </cell>
          <cell r="G5719" t="str">
            <v>01</v>
          </cell>
          <cell r="H5719" t="str">
            <v>PSA</v>
          </cell>
          <cell r="I5719" t="str">
            <v>RAZEM</v>
          </cell>
        </row>
        <row r="5720">
          <cell r="A5720" t="str">
            <v>TFI</v>
          </cell>
          <cell r="B5720" t="str">
            <v>XTFI</v>
          </cell>
          <cell r="C5720" t="str">
            <v>N</v>
          </cell>
          <cell r="D5720">
            <v>3</v>
          </cell>
          <cell r="E5720" t="str">
            <v>L_UBEZP</v>
          </cell>
          <cell r="F5720" t="str">
            <v>PLAN</v>
          </cell>
          <cell r="G5720" t="str">
            <v>02</v>
          </cell>
          <cell r="H5720" t="str">
            <v>PKK</v>
          </cell>
          <cell r="I5720" t="str">
            <v>RAZEM</v>
          </cell>
        </row>
        <row r="5721">
          <cell r="A5721" t="str">
            <v>TFI</v>
          </cell>
          <cell r="B5721" t="str">
            <v>XTFI</v>
          </cell>
          <cell r="C5721" t="str">
            <v>N</v>
          </cell>
          <cell r="D5721">
            <v>769</v>
          </cell>
          <cell r="E5721" t="str">
            <v>L_UBEZP</v>
          </cell>
          <cell r="F5721" t="str">
            <v>PLAN</v>
          </cell>
          <cell r="G5721" t="str">
            <v>02</v>
          </cell>
          <cell r="H5721" t="str">
            <v>POU</v>
          </cell>
          <cell r="I5721" t="str">
            <v>RAZEM</v>
          </cell>
        </row>
        <row r="5722">
          <cell r="A5722" t="str">
            <v>TFI</v>
          </cell>
          <cell r="B5722" t="str">
            <v>XTFI</v>
          </cell>
          <cell r="C5722" t="str">
            <v>N</v>
          </cell>
          <cell r="D5722">
            <v>817.5779111894093</v>
          </cell>
          <cell r="E5722" t="str">
            <v>L_UBEZP</v>
          </cell>
          <cell r="F5722" t="str">
            <v>PLAN</v>
          </cell>
          <cell r="G5722" t="str">
            <v>02</v>
          </cell>
          <cell r="H5722" t="str">
            <v>PSA</v>
          </cell>
          <cell r="I5722" t="str">
            <v>RAZEM</v>
          </cell>
        </row>
        <row r="5723">
          <cell r="A5723" t="str">
            <v>TFI</v>
          </cell>
          <cell r="B5723" t="str">
            <v>XTFI</v>
          </cell>
          <cell r="C5723" t="str">
            <v>N</v>
          </cell>
          <cell r="D5723">
            <v>54</v>
          </cell>
          <cell r="E5723" t="str">
            <v>L_UBEZP</v>
          </cell>
          <cell r="F5723" t="str">
            <v>PLAN</v>
          </cell>
          <cell r="G5723" t="str">
            <v>03</v>
          </cell>
          <cell r="H5723" t="str">
            <v>PKK</v>
          </cell>
          <cell r="I5723" t="str">
            <v>RAZEM</v>
          </cell>
        </row>
        <row r="5724">
          <cell r="A5724" t="str">
            <v>TFI</v>
          </cell>
          <cell r="B5724" t="str">
            <v>XTFI</v>
          </cell>
          <cell r="C5724" t="str">
            <v>N</v>
          </cell>
          <cell r="D5724">
            <v>1198</v>
          </cell>
          <cell r="E5724" t="str">
            <v>L_UBEZP</v>
          </cell>
          <cell r="F5724" t="str">
            <v>PLAN</v>
          </cell>
          <cell r="G5724" t="str">
            <v>03</v>
          </cell>
          <cell r="H5724" t="str">
            <v>POU</v>
          </cell>
          <cell r="I5724" t="str">
            <v>RAZEM</v>
          </cell>
        </row>
        <row r="5725">
          <cell r="A5725" t="str">
            <v>TFI</v>
          </cell>
          <cell r="B5725" t="str">
            <v>XTFI</v>
          </cell>
          <cell r="C5725" t="str">
            <v>N</v>
          </cell>
          <cell r="D5725">
            <v>1269.1558223788188</v>
          </cell>
          <cell r="E5725" t="str">
            <v>L_UBEZP</v>
          </cell>
          <cell r="F5725" t="str">
            <v>PLAN</v>
          </cell>
          <cell r="G5725" t="str">
            <v>03</v>
          </cell>
          <cell r="H5725" t="str">
            <v>PSA</v>
          </cell>
          <cell r="I5725" t="str">
            <v>RAZEM</v>
          </cell>
        </row>
        <row r="5726">
          <cell r="A5726" t="str">
            <v>TFI</v>
          </cell>
          <cell r="B5726" t="str">
            <v>XTFI</v>
          </cell>
          <cell r="C5726" t="str">
            <v>N</v>
          </cell>
          <cell r="D5726">
            <v>12</v>
          </cell>
          <cell r="E5726" t="str">
            <v>L_UBEZP</v>
          </cell>
          <cell r="F5726" t="str">
            <v>PLAN</v>
          </cell>
          <cell r="G5726" t="str">
            <v>04</v>
          </cell>
          <cell r="H5726" t="str">
            <v>PKK</v>
          </cell>
          <cell r="I5726" t="str">
            <v>RAZEM</v>
          </cell>
        </row>
        <row r="5727">
          <cell r="A5727" t="str">
            <v>TFI</v>
          </cell>
          <cell r="B5727" t="str">
            <v>XTFI</v>
          </cell>
          <cell r="C5727" t="str">
            <v>N</v>
          </cell>
          <cell r="D5727">
            <v>1646</v>
          </cell>
          <cell r="E5727" t="str">
            <v>L_UBEZP</v>
          </cell>
          <cell r="F5727" t="str">
            <v>PLAN</v>
          </cell>
          <cell r="G5727" t="str">
            <v>04</v>
          </cell>
          <cell r="H5727" t="str">
            <v>POU</v>
          </cell>
          <cell r="I5727" t="str">
            <v>RAZEM</v>
          </cell>
        </row>
        <row r="5728">
          <cell r="A5728" t="str">
            <v>TFI</v>
          </cell>
          <cell r="B5728" t="str">
            <v>XTFI</v>
          </cell>
          <cell r="C5728" t="str">
            <v>N</v>
          </cell>
          <cell r="D5728">
            <v>1760.6196967734377</v>
          </cell>
          <cell r="E5728" t="str">
            <v>L_UBEZP</v>
          </cell>
          <cell r="F5728" t="str">
            <v>PLAN</v>
          </cell>
          <cell r="G5728" t="str">
            <v>04</v>
          </cell>
          <cell r="H5728" t="str">
            <v>PSA</v>
          </cell>
          <cell r="I5728" t="str">
            <v>RAZEM</v>
          </cell>
        </row>
        <row r="5729">
          <cell r="A5729" t="str">
            <v>TFI</v>
          </cell>
          <cell r="B5729" t="str">
            <v>XTFI</v>
          </cell>
          <cell r="C5729" t="str">
            <v>N</v>
          </cell>
          <cell r="D5729">
            <v>105</v>
          </cell>
          <cell r="E5729" t="str">
            <v>L_UBEZP</v>
          </cell>
          <cell r="F5729" t="str">
            <v>PLAN</v>
          </cell>
          <cell r="G5729" t="str">
            <v>05</v>
          </cell>
          <cell r="H5729" t="str">
            <v>PKK</v>
          </cell>
          <cell r="I5729" t="str">
            <v>RAZEM</v>
          </cell>
        </row>
        <row r="5730">
          <cell r="A5730" t="str">
            <v>TFI</v>
          </cell>
          <cell r="B5730" t="str">
            <v>XTFI</v>
          </cell>
          <cell r="C5730" t="str">
            <v>N</v>
          </cell>
          <cell r="D5730">
            <v>2119</v>
          </cell>
          <cell r="E5730" t="str">
            <v>L_UBEZP</v>
          </cell>
          <cell r="F5730" t="str">
            <v>PLAN</v>
          </cell>
          <cell r="G5730" t="str">
            <v>05</v>
          </cell>
          <cell r="H5730" t="str">
            <v>POU</v>
          </cell>
          <cell r="I5730" t="str">
            <v>RAZEM</v>
          </cell>
        </row>
        <row r="5731">
          <cell r="A5731" t="str">
            <v>TFI</v>
          </cell>
          <cell r="B5731" t="str">
            <v>XTFI</v>
          </cell>
          <cell r="C5731" t="str">
            <v>N</v>
          </cell>
          <cell r="D5731">
            <v>2314.9809035789044</v>
          </cell>
          <cell r="E5731" t="str">
            <v>L_UBEZP</v>
          </cell>
          <cell r="F5731" t="str">
            <v>PLAN</v>
          </cell>
          <cell r="G5731" t="str">
            <v>05</v>
          </cell>
          <cell r="H5731" t="str">
            <v>PSA</v>
          </cell>
          <cell r="I5731" t="str">
            <v>RAZEM</v>
          </cell>
        </row>
        <row r="5732">
          <cell r="A5732" t="str">
            <v>TFI</v>
          </cell>
          <cell r="B5732" t="str">
            <v>XTFI</v>
          </cell>
          <cell r="C5732" t="str">
            <v>N</v>
          </cell>
          <cell r="D5732">
            <v>215</v>
          </cell>
          <cell r="E5732" t="str">
            <v>L_UBEZP</v>
          </cell>
          <cell r="F5732" t="str">
            <v>PLAN</v>
          </cell>
          <cell r="G5732" t="str">
            <v>06</v>
          </cell>
          <cell r="H5732" t="str">
            <v>PKK</v>
          </cell>
          <cell r="I5732" t="str">
            <v>RAZEM</v>
          </cell>
        </row>
        <row r="5733">
          <cell r="A5733" t="str">
            <v>TFI</v>
          </cell>
          <cell r="B5733" t="str">
            <v>XTFI</v>
          </cell>
          <cell r="C5733" t="str">
            <v>N</v>
          </cell>
          <cell r="D5733">
            <v>2592</v>
          </cell>
          <cell r="E5733" t="str">
            <v>L_UBEZP</v>
          </cell>
          <cell r="F5733" t="str">
            <v>PLAN</v>
          </cell>
          <cell r="G5733" t="str">
            <v>06</v>
          </cell>
          <cell r="H5733" t="str">
            <v>POU</v>
          </cell>
          <cell r="I5733" t="str">
            <v>RAZEM</v>
          </cell>
        </row>
        <row r="5734">
          <cell r="A5734" t="str">
            <v>TFI</v>
          </cell>
          <cell r="B5734" t="str">
            <v>XTFI</v>
          </cell>
          <cell r="C5734" t="str">
            <v>N</v>
          </cell>
          <cell r="D5734">
            <v>2883.3687370275484</v>
          </cell>
          <cell r="E5734" t="str">
            <v>L_UBEZP</v>
          </cell>
          <cell r="F5734" t="str">
            <v>PLAN</v>
          </cell>
          <cell r="G5734" t="str">
            <v>06</v>
          </cell>
          <cell r="H5734" t="str">
            <v>PSA</v>
          </cell>
          <cell r="I5734" t="str">
            <v>RAZEM</v>
          </cell>
        </row>
        <row r="5735">
          <cell r="A5735" t="str">
            <v>TFI</v>
          </cell>
          <cell r="B5735" t="str">
            <v>XTFI</v>
          </cell>
          <cell r="C5735" t="str">
            <v>N</v>
          </cell>
          <cell r="D5735">
            <v>140</v>
          </cell>
          <cell r="E5735" t="str">
            <v>L_UBEZP</v>
          </cell>
          <cell r="F5735" t="str">
            <v>PLAN</v>
          </cell>
          <cell r="G5735" t="str">
            <v>07</v>
          </cell>
          <cell r="H5735" t="str">
            <v>PKK</v>
          </cell>
          <cell r="I5735" t="str">
            <v>RAZEM</v>
          </cell>
        </row>
        <row r="5736">
          <cell r="A5736" t="str">
            <v>TFI</v>
          </cell>
          <cell r="B5736" t="str">
            <v>XTFI</v>
          </cell>
          <cell r="C5736" t="str">
            <v>N</v>
          </cell>
          <cell r="D5736">
            <v>3072</v>
          </cell>
          <cell r="E5736" t="str">
            <v>L_UBEZP</v>
          </cell>
          <cell r="F5736" t="str">
            <v>PLAN</v>
          </cell>
          <cell r="G5736" t="str">
            <v>07</v>
          </cell>
          <cell r="H5736" t="str">
            <v>POU</v>
          </cell>
          <cell r="I5736" t="str">
            <v>RAZEM</v>
          </cell>
        </row>
        <row r="5737">
          <cell r="A5737" t="str">
            <v>TFI</v>
          </cell>
          <cell r="B5737" t="str">
            <v>XTFI</v>
          </cell>
          <cell r="C5737" t="str">
            <v>N</v>
          </cell>
          <cell r="D5737">
            <v>3370.9733241084787</v>
          </cell>
          <cell r="E5737" t="str">
            <v>L_UBEZP</v>
          </cell>
          <cell r="F5737" t="str">
            <v>PLAN</v>
          </cell>
          <cell r="G5737" t="str">
            <v>07</v>
          </cell>
          <cell r="H5737" t="str">
            <v>PSA</v>
          </cell>
          <cell r="I5737" t="str">
            <v>RAZEM</v>
          </cell>
        </row>
        <row r="5738">
          <cell r="A5738" t="str">
            <v>TFI</v>
          </cell>
          <cell r="B5738" t="str">
            <v>XTFI</v>
          </cell>
          <cell r="C5738" t="str">
            <v>N</v>
          </cell>
          <cell r="D5738">
            <v>155</v>
          </cell>
          <cell r="E5738" t="str">
            <v>L_UBEZP</v>
          </cell>
          <cell r="F5738" t="str">
            <v>PLAN</v>
          </cell>
          <cell r="G5738" t="str">
            <v>08</v>
          </cell>
          <cell r="H5738" t="str">
            <v>PKK</v>
          </cell>
          <cell r="I5738" t="str">
            <v>RAZEM</v>
          </cell>
        </row>
        <row r="5739">
          <cell r="A5739" t="str">
            <v>TFI</v>
          </cell>
          <cell r="B5739" t="str">
            <v>XTFI</v>
          </cell>
          <cell r="C5739" t="str">
            <v>N</v>
          </cell>
          <cell r="D5739">
            <v>3588</v>
          </cell>
          <cell r="E5739" t="str">
            <v>L_UBEZP</v>
          </cell>
          <cell r="F5739" t="str">
            <v>PLAN</v>
          </cell>
          <cell r="G5739" t="str">
            <v>08</v>
          </cell>
          <cell r="H5739" t="str">
            <v>POU</v>
          </cell>
          <cell r="I5739" t="str">
            <v>RAZEM</v>
          </cell>
        </row>
        <row r="5740">
          <cell r="A5740" t="str">
            <v>TFI</v>
          </cell>
          <cell r="B5740" t="str">
            <v>XTFI</v>
          </cell>
          <cell r="C5740" t="str">
            <v>N</v>
          </cell>
          <cell r="D5740">
            <v>3904.6463480407865</v>
          </cell>
          <cell r="E5740" t="str">
            <v>L_UBEZP</v>
          </cell>
          <cell r="F5740" t="str">
            <v>PLAN</v>
          </cell>
          <cell r="G5740" t="str">
            <v>08</v>
          </cell>
          <cell r="H5740" t="str">
            <v>PSA</v>
          </cell>
          <cell r="I5740" t="str">
            <v>RAZEM</v>
          </cell>
        </row>
        <row r="5741">
          <cell r="A5741" t="str">
            <v>TFI</v>
          </cell>
          <cell r="B5741" t="str">
            <v>XTFI</v>
          </cell>
          <cell r="C5741" t="str">
            <v>N</v>
          </cell>
          <cell r="D5741">
            <v>306</v>
          </cell>
          <cell r="E5741" t="str">
            <v>L_UBEZP</v>
          </cell>
          <cell r="F5741" t="str">
            <v>PLAN</v>
          </cell>
          <cell r="G5741" t="str">
            <v>09</v>
          </cell>
          <cell r="H5741" t="str">
            <v>PKK</v>
          </cell>
          <cell r="I5741" t="str">
            <v>RAZEM</v>
          </cell>
        </row>
        <row r="5742">
          <cell r="A5742" t="str">
            <v>TFI</v>
          </cell>
          <cell r="B5742" t="str">
            <v>XTFI</v>
          </cell>
          <cell r="C5742" t="str">
            <v>N</v>
          </cell>
          <cell r="D5742">
            <v>4112</v>
          </cell>
          <cell r="E5742" t="str">
            <v>L_UBEZP</v>
          </cell>
          <cell r="F5742" t="str">
            <v>PLAN</v>
          </cell>
          <cell r="G5742" t="str">
            <v>09</v>
          </cell>
          <cell r="H5742" t="str">
            <v>POU</v>
          </cell>
          <cell r="I5742" t="str">
            <v>RAZEM</v>
          </cell>
        </row>
        <row r="5743">
          <cell r="A5743" t="str">
            <v>TFI</v>
          </cell>
          <cell r="B5743" t="str">
            <v>XTFI</v>
          </cell>
          <cell r="C5743" t="str">
            <v>N</v>
          </cell>
          <cell r="D5743">
            <v>4489.608327567799</v>
          </cell>
          <cell r="E5743" t="str">
            <v>L_UBEZP</v>
          </cell>
          <cell r="F5743" t="str">
            <v>PLAN</v>
          </cell>
          <cell r="G5743" t="str">
            <v>09</v>
          </cell>
          <cell r="H5743" t="str">
            <v>PSA</v>
          </cell>
          <cell r="I5743" t="str">
            <v>RAZEM</v>
          </cell>
        </row>
        <row r="5744">
          <cell r="A5744" t="str">
            <v>TFI</v>
          </cell>
          <cell r="B5744" t="str">
            <v>XTFI</v>
          </cell>
          <cell r="C5744" t="str">
            <v>N</v>
          </cell>
          <cell r="D5744">
            <v>515</v>
          </cell>
          <cell r="E5744" t="str">
            <v>L_UBEZP</v>
          </cell>
          <cell r="F5744" t="str">
            <v>PLAN</v>
          </cell>
          <cell r="G5744" t="str">
            <v>10</v>
          </cell>
          <cell r="H5744" t="str">
            <v>PKK</v>
          </cell>
          <cell r="I5744" t="str">
            <v>RAZEM</v>
          </cell>
        </row>
        <row r="5745">
          <cell r="A5745" t="str">
            <v>TFI</v>
          </cell>
          <cell r="B5745" t="str">
            <v>XTFI</v>
          </cell>
          <cell r="C5745" t="str">
            <v>N</v>
          </cell>
          <cell r="D5745">
            <v>4693</v>
          </cell>
          <cell r="E5745" t="str">
            <v>L_UBEZP</v>
          </cell>
          <cell r="F5745" t="str">
            <v>PLAN</v>
          </cell>
          <cell r="G5745" t="str">
            <v>10</v>
          </cell>
          <cell r="H5745" t="str">
            <v>POU</v>
          </cell>
          <cell r="I5745" t="str">
            <v>RAZEM</v>
          </cell>
        </row>
        <row r="5746">
          <cell r="A5746" t="str">
            <v>TFI</v>
          </cell>
          <cell r="B5746" t="str">
            <v>XTFI</v>
          </cell>
          <cell r="C5746" t="str">
            <v>N</v>
          </cell>
          <cell r="D5746">
            <v>5175.425829297459</v>
          </cell>
          <cell r="E5746" t="str">
            <v>L_UBEZP</v>
          </cell>
          <cell r="F5746" t="str">
            <v>PLAN</v>
          </cell>
          <cell r="G5746" t="str">
            <v>10</v>
          </cell>
          <cell r="H5746" t="str">
            <v>PSA</v>
          </cell>
          <cell r="I5746" t="str">
            <v>RAZEM</v>
          </cell>
        </row>
        <row r="5747">
          <cell r="A5747" t="str">
            <v>TFI</v>
          </cell>
          <cell r="B5747" t="str">
            <v>XTFI</v>
          </cell>
          <cell r="C5747" t="str">
            <v>N</v>
          </cell>
          <cell r="D5747">
            <v>832</v>
          </cell>
          <cell r="E5747" t="str">
            <v>L_UBEZP</v>
          </cell>
          <cell r="F5747" t="str">
            <v>PLAN</v>
          </cell>
          <cell r="G5747" t="str">
            <v>11</v>
          </cell>
          <cell r="H5747" t="str">
            <v>PKK</v>
          </cell>
          <cell r="I5747" t="str">
            <v>RAZEM</v>
          </cell>
        </row>
        <row r="5748">
          <cell r="A5748" t="str">
            <v>TFI</v>
          </cell>
          <cell r="B5748" t="str">
            <v>XTFI</v>
          </cell>
          <cell r="C5748" t="str">
            <v>N</v>
          </cell>
          <cell r="D5748">
            <v>5256</v>
          </cell>
          <cell r="E5748" t="str">
            <v>L_UBEZP</v>
          </cell>
          <cell r="F5748" t="str">
            <v>PLAN</v>
          </cell>
          <cell r="G5748" t="str">
            <v>11</v>
          </cell>
          <cell r="H5748" t="str">
            <v>POU</v>
          </cell>
          <cell r="I5748" t="str">
            <v>RAZEM</v>
          </cell>
        </row>
        <row r="5749">
          <cell r="A5749" t="str">
            <v>TFI</v>
          </cell>
          <cell r="B5749" t="str">
            <v>XTFI</v>
          </cell>
          <cell r="C5749" t="str">
            <v>N</v>
          </cell>
          <cell r="D5749">
            <v>5764.24333102712</v>
          </cell>
          <cell r="E5749" t="str">
            <v>L_UBEZP</v>
          </cell>
          <cell r="F5749" t="str">
            <v>PLAN</v>
          </cell>
          <cell r="G5749" t="str">
            <v>11</v>
          </cell>
          <cell r="H5749" t="str">
            <v>PSA</v>
          </cell>
          <cell r="I5749" t="str">
            <v>RAZEM</v>
          </cell>
        </row>
        <row r="5750">
          <cell r="A5750" t="str">
            <v>TFI</v>
          </cell>
          <cell r="B5750" t="str">
            <v>XTFI</v>
          </cell>
          <cell r="C5750" t="str">
            <v>N</v>
          </cell>
          <cell r="D5750">
            <v>1376</v>
          </cell>
          <cell r="E5750" t="str">
            <v>L_UBEZP</v>
          </cell>
          <cell r="F5750" t="str">
            <v>PLAN</v>
          </cell>
          <cell r="G5750" t="str">
            <v>12</v>
          </cell>
          <cell r="H5750" t="str">
            <v>PKK</v>
          </cell>
          <cell r="I5750" t="str">
            <v>RAZEM</v>
          </cell>
        </row>
        <row r="5751">
          <cell r="A5751" t="str">
            <v>TFI</v>
          </cell>
          <cell r="B5751" t="str">
            <v>XTFI</v>
          </cell>
          <cell r="C5751" t="str">
            <v>N</v>
          </cell>
          <cell r="D5751">
            <v>5819</v>
          </cell>
          <cell r="E5751" t="str">
            <v>L_UBEZP</v>
          </cell>
          <cell r="F5751" t="str">
            <v>PLAN</v>
          </cell>
          <cell r="G5751" t="str">
            <v>12</v>
          </cell>
          <cell r="H5751" t="str">
            <v>POU</v>
          </cell>
          <cell r="I5751" t="str">
            <v>RAZEM</v>
          </cell>
        </row>
        <row r="5752">
          <cell r="A5752" t="str">
            <v>TFI</v>
          </cell>
          <cell r="B5752" t="str">
            <v>XTFI</v>
          </cell>
          <cell r="C5752" t="str">
            <v>N</v>
          </cell>
          <cell r="D5752">
            <v>6379</v>
          </cell>
          <cell r="E5752" t="str">
            <v>L_UBEZP</v>
          </cell>
          <cell r="F5752" t="str">
            <v>PLAN</v>
          </cell>
          <cell r="G5752" t="str">
            <v>12</v>
          </cell>
          <cell r="H5752" t="str">
            <v>PSA</v>
          </cell>
          <cell r="I5752" t="str">
            <v>RAZEM</v>
          </cell>
        </row>
        <row r="5753">
          <cell r="A5753" t="str">
            <v>TFI</v>
          </cell>
          <cell r="B5753" t="str">
            <v>XTFI</v>
          </cell>
          <cell r="C5753" t="str">
            <v>N</v>
          </cell>
          <cell r="D5753">
            <v>222</v>
          </cell>
          <cell r="E5753" t="str">
            <v>L_UBEZP</v>
          </cell>
          <cell r="F5753" t="str">
            <v>PROGNOZA</v>
          </cell>
          <cell r="G5753" t="str">
            <v>10</v>
          </cell>
          <cell r="H5753" t="str">
            <v>POU</v>
          </cell>
          <cell r="I5753" t="str">
            <v>RAZEM</v>
          </cell>
        </row>
        <row r="5754">
          <cell r="A5754" t="str">
            <v>TFI</v>
          </cell>
          <cell r="B5754" t="str">
            <v>XTFI</v>
          </cell>
          <cell r="C5754" t="str">
            <v>N</v>
          </cell>
          <cell r="D5754">
            <v>5801.083333333333</v>
          </cell>
          <cell r="E5754" t="str">
            <v>L_UBEZP</v>
          </cell>
          <cell r="F5754" t="str">
            <v>PROGNOZA</v>
          </cell>
          <cell r="G5754" t="str">
            <v>10</v>
          </cell>
          <cell r="H5754" t="str">
            <v>PSA</v>
          </cell>
          <cell r="I5754" t="str">
            <v>RAZEM</v>
          </cell>
        </row>
        <row r="5755">
          <cell r="A5755" t="str">
            <v>TFI</v>
          </cell>
          <cell r="B5755" t="str">
            <v>XTFI</v>
          </cell>
          <cell r="C5755" t="str">
            <v>N</v>
          </cell>
          <cell r="D5755">
            <v>236</v>
          </cell>
          <cell r="E5755" t="str">
            <v>L_UBEZP</v>
          </cell>
          <cell r="F5755" t="str">
            <v>PROGNOZA</v>
          </cell>
          <cell r="G5755" t="str">
            <v>11</v>
          </cell>
          <cell r="H5755" t="str">
            <v>POU</v>
          </cell>
          <cell r="I5755" t="str">
            <v>RAZEM</v>
          </cell>
        </row>
        <row r="5756">
          <cell r="A5756" t="str">
            <v>TFI</v>
          </cell>
          <cell r="B5756" t="str">
            <v>XTFI</v>
          </cell>
          <cell r="C5756" t="str">
            <v>N</v>
          </cell>
          <cell r="D5756">
            <v>6190.9</v>
          </cell>
          <cell r="E5756" t="str">
            <v>L_UBEZP</v>
          </cell>
          <cell r="F5756" t="str">
            <v>PROGNOZA</v>
          </cell>
          <cell r="G5756" t="str">
            <v>11</v>
          </cell>
          <cell r="H5756" t="str">
            <v>PSA</v>
          </cell>
          <cell r="I5756" t="str">
            <v>RAZEM</v>
          </cell>
        </row>
        <row r="5757">
          <cell r="A5757" t="str">
            <v>TFI</v>
          </cell>
          <cell r="B5757" t="str">
            <v>XTFI</v>
          </cell>
          <cell r="C5757" t="str">
            <v>N</v>
          </cell>
          <cell r="D5757">
            <v>251</v>
          </cell>
          <cell r="E5757" t="str">
            <v>L_UBEZP</v>
          </cell>
          <cell r="F5757" t="str">
            <v>PROGNOZA</v>
          </cell>
          <cell r="G5757" t="str">
            <v>12</v>
          </cell>
          <cell r="H5757" t="str">
            <v>POU</v>
          </cell>
          <cell r="I5757" t="str">
            <v>RAZEM</v>
          </cell>
        </row>
        <row r="5758">
          <cell r="A5758" t="str">
            <v>TFI</v>
          </cell>
          <cell r="B5758" t="str">
            <v>XTFI</v>
          </cell>
          <cell r="C5758" t="str">
            <v>N</v>
          </cell>
          <cell r="D5758">
            <v>6623.716666666666</v>
          </cell>
          <cell r="E5758" t="str">
            <v>L_UBEZP</v>
          </cell>
          <cell r="F5758" t="str">
            <v>PROGNOZA</v>
          </cell>
          <cell r="G5758" t="str">
            <v>12</v>
          </cell>
          <cell r="H5758" t="str">
            <v>PSA</v>
          </cell>
          <cell r="I5758" t="str">
            <v>RAZEM</v>
          </cell>
        </row>
        <row r="5759">
          <cell r="A5759" t="str">
            <v>TFI</v>
          </cell>
          <cell r="B5759" t="str">
            <v>XTFI</v>
          </cell>
          <cell r="C5759" t="str">
            <v>N</v>
          </cell>
          <cell r="D5759">
            <v>16</v>
          </cell>
          <cell r="E5759" t="str">
            <v>L_UBEZP</v>
          </cell>
          <cell r="F5759" t="str">
            <v>WYK_POP</v>
          </cell>
          <cell r="G5759" t="str">
            <v>01</v>
          </cell>
          <cell r="H5759" t="str">
            <v>PION</v>
          </cell>
          <cell r="I5759" t="str">
            <v>RAZEM</v>
          </cell>
        </row>
        <row r="5760">
          <cell r="A5760" t="str">
            <v>TFI</v>
          </cell>
          <cell r="B5760" t="str">
            <v>XTFI</v>
          </cell>
          <cell r="C5760" t="str">
            <v>N</v>
          </cell>
          <cell r="D5760">
            <v>23</v>
          </cell>
          <cell r="E5760" t="str">
            <v>L_UBEZP</v>
          </cell>
          <cell r="F5760" t="str">
            <v>WYK_POP</v>
          </cell>
          <cell r="G5760" t="str">
            <v>01</v>
          </cell>
          <cell r="H5760" t="str">
            <v>PKK</v>
          </cell>
          <cell r="I5760" t="str">
            <v>RAZEM</v>
          </cell>
        </row>
        <row r="5761">
          <cell r="A5761" t="str">
            <v>TFI</v>
          </cell>
          <cell r="B5761" t="str">
            <v>XTFI</v>
          </cell>
          <cell r="C5761" t="str">
            <v>N</v>
          </cell>
          <cell r="D5761">
            <v>42</v>
          </cell>
          <cell r="E5761" t="str">
            <v>L_UBEZP</v>
          </cell>
          <cell r="F5761" t="str">
            <v>WYK_POP</v>
          </cell>
          <cell r="G5761" t="str">
            <v>01</v>
          </cell>
          <cell r="H5761" t="str">
            <v>POU</v>
          </cell>
          <cell r="I5761" t="str">
            <v>RAZEM</v>
          </cell>
        </row>
        <row r="5762">
          <cell r="A5762" t="str">
            <v>TFI</v>
          </cell>
          <cell r="B5762" t="str">
            <v>XTFI</v>
          </cell>
          <cell r="C5762" t="str">
            <v>N</v>
          </cell>
          <cell r="D5762">
            <v>417</v>
          </cell>
          <cell r="E5762" t="str">
            <v>L_UBEZP</v>
          </cell>
          <cell r="F5762" t="str">
            <v>WYK_POP</v>
          </cell>
          <cell r="G5762" t="str">
            <v>01</v>
          </cell>
          <cell r="H5762" t="str">
            <v>PSA</v>
          </cell>
          <cell r="I5762" t="str">
            <v>RAZEM</v>
          </cell>
        </row>
        <row r="5763">
          <cell r="A5763" t="str">
            <v>TFI</v>
          </cell>
          <cell r="B5763" t="str">
            <v>XTFI</v>
          </cell>
          <cell r="C5763" t="str">
            <v>N</v>
          </cell>
          <cell r="D5763">
            <v>40</v>
          </cell>
          <cell r="E5763" t="str">
            <v>L_UBEZP</v>
          </cell>
          <cell r="F5763" t="str">
            <v>WYK_POP</v>
          </cell>
          <cell r="G5763" t="str">
            <v>02</v>
          </cell>
          <cell r="H5763" t="str">
            <v>PION</v>
          </cell>
          <cell r="I5763" t="str">
            <v>RAZEM</v>
          </cell>
        </row>
        <row r="5764">
          <cell r="A5764" t="str">
            <v>TFI</v>
          </cell>
          <cell r="B5764" t="str">
            <v>XTFI</v>
          </cell>
          <cell r="C5764" t="str">
            <v>N</v>
          </cell>
          <cell r="D5764">
            <v>42</v>
          </cell>
          <cell r="E5764" t="str">
            <v>L_UBEZP</v>
          </cell>
          <cell r="F5764" t="str">
            <v>WYK_POP</v>
          </cell>
          <cell r="G5764" t="str">
            <v>02</v>
          </cell>
          <cell r="H5764" t="str">
            <v>PKK</v>
          </cell>
          <cell r="I5764" t="str">
            <v>RAZEM</v>
          </cell>
        </row>
        <row r="5765">
          <cell r="A5765" t="str">
            <v>TFI</v>
          </cell>
          <cell r="B5765" t="str">
            <v>XTFI</v>
          </cell>
          <cell r="C5765" t="str">
            <v>N</v>
          </cell>
          <cell r="D5765">
            <v>55</v>
          </cell>
          <cell r="E5765" t="str">
            <v>L_UBEZP</v>
          </cell>
          <cell r="F5765" t="str">
            <v>WYK_POP</v>
          </cell>
          <cell r="G5765" t="str">
            <v>02</v>
          </cell>
          <cell r="H5765" t="str">
            <v>POU</v>
          </cell>
          <cell r="I5765" t="str">
            <v>RAZEM</v>
          </cell>
        </row>
        <row r="5766">
          <cell r="A5766" t="str">
            <v>TFI</v>
          </cell>
          <cell r="B5766" t="str">
            <v>XTFI</v>
          </cell>
          <cell r="C5766" t="str">
            <v>N</v>
          </cell>
          <cell r="D5766">
            <v>944</v>
          </cell>
          <cell r="E5766" t="str">
            <v>L_UBEZP</v>
          </cell>
          <cell r="F5766" t="str">
            <v>WYK_POP</v>
          </cell>
          <cell r="G5766" t="str">
            <v>02</v>
          </cell>
          <cell r="H5766" t="str">
            <v>PSA</v>
          </cell>
          <cell r="I5766" t="str">
            <v>RAZEM</v>
          </cell>
        </row>
        <row r="5767">
          <cell r="A5767" t="str">
            <v>TFI</v>
          </cell>
          <cell r="B5767" t="str">
            <v>XTFI</v>
          </cell>
          <cell r="C5767" t="str">
            <v>N</v>
          </cell>
          <cell r="D5767">
            <v>58</v>
          </cell>
          <cell r="E5767" t="str">
            <v>L_UBEZP</v>
          </cell>
          <cell r="F5767" t="str">
            <v>WYK_POP</v>
          </cell>
          <cell r="G5767" t="str">
            <v>03</v>
          </cell>
          <cell r="H5767" t="str">
            <v>PION</v>
          </cell>
          <cell r="I5767" t="str">
            <v>RAZEM</v>
          </cell>
        </row>
        <row r="5768">
          <cell r="A5768" t="str">
            <v>TFI</v>
          </cell>
          <cell r="B5768" t="str">
            <v>XTFI</v>
          </cell>
          <cell r="C5768" t="str">
            <v>N</v>
          </cell>
          <cell r="D5768">
            <v>76</v>
          </cell>
          <cell r="E5768" t="str">
            <v>L_UBEZP</v>
          </cell>
          <cell r="F5768" t="str">
            <v>WYK_POP</v>
          </cell>
          <cell r="G5768" t="str">
            <v>03</v>
          </cell>
          <cell r="H5768" t="str">
            <v>PKK</v>
          </cell>
          <cell r="I5768" t="str">
            <v>RAZEM</v>
          </cell>
        </row>
        <row r="5769">
          <cell r="A5769" t="str">
            <v>TFI</v>
          </cell>
          <cell r="B5769" t="str">
            <v>XTFI</v>
          </cell>
          <cell r="C5769" t="str">
            <v>N</v>
          </cell>
          <cell r="D5769">
            <v>79</v>
          </cell>
          <cell r="E5769" t="str">
            <v>L_UBEZP</v>
          </cell>
          <cell r="F5769" t="str">
            <v>WYK_POP</v>
          </cell>
          <cell r="G5769" t="str">
            <v>03</v>
          </cell>
          <cell r="H5769" t="str">
            <v>POU</v>
          </cell>
          <cell r="I5769" t="str">
            <v>RAZEM</v>
          </cell>
        </row>
        <row r="5770">
          <cell r="A5770" t="str">
            <v>TFI</v>
          </cell>
          <cell r="B5770" t="str">
            <v>XTFI</v>
          </cell>
          <cell r="C5770" t="str">
            <v>N</v>
          </cell>
          <cell r="D5770">
            <v>1573</v>
          </cell>
          <cell r="E5770" t="str">
            <v>L_UBEZP</v>
          </cell>
          <cell r="F5770" t="str">
            <v>WYK_POP</v>
          </cell>
          <cell r="G5770" t="str">
            <v>03</v>
          </cell>
          <cell r="H5770" t="str">
            <v>PSA</v>
          </cell>
          <cell r="I5770" t="str">
            <v>RAZEM</v>
          </cell>
        </row>
        <row r="5771">
          <cell r="A5771" t="str">
            <v>TFI</v>
          </cell>
          <cell r="B5771" t="str">
            <v>XTFI</v>
          </cell>
          <cell r="C5771" t="str">
            <v>N</v>
          </cell>
          <cell r="D5771">
            <v>80</v>
          </cell>
          <cell r="E5771" t="str">
            <v>L_UBEZP</v>
          </cell>
          <cell r="F5771" t="str">
            <v>WYK_POP</v>
          </cell>
          <cell r="G5771" t="str">
            <v>04</v>
          </cell>
          <cell r="H5771" t="str">
            <v>PION</v>
          </cell>
          <cell r="I5771" t="str">
            <v>RAZEM</v>
          </cell>
        </row>
        <row r="5772">
          <cell r="A5772" t="str">
            <v>TFI</v>
          </cell>
          <cell r="B5772" t="str">
            <v>XTFI</v>
          </cell>
          <cell r="C5772" t="str">
            <v>N</v>
          </cell>
          <cell r="D5772">
            <v>103</v>
          </cell>
          <cell r="E5772" t="str">
            <v>L_UBEZP</v>
          </cell>
          <cell r="F5772" t="str">
            <v>WYK_POP</v>
          </cell>
          <cell r="G5772" t="str">
            <v>04</v>
          </cell>
          <cell r="H5772" t="str">
            <v>PKK</v>
          </cell>
          <cell r="I5772" t="str">
            <v>RAZEM</v>
          </cell>
        </row>
        <row r="5773">
          <cell r="A5773" t="str">
            <v>TFI</v>
          </cell>
          <cell r="B5773" t="str">
            <v>XTFI</v>
          </cell>
          <cell r="C5773" t="str">
            <v>N</v>
          </cell>
          <cell r="D5773">
            <v>109</v>
          </cell>
          <cell r="E5773" t="str">
            <v>L_UBEZP</v>
          </cell>
          <cell r="F5773" t="str">
            <v>WYK_POP</v>
          </cell>
          <cell r="G5773" t="str">
            <v>04</v>
          </cell>
          <cell r="H5773" t="str">
            <v>POU</v>
          </cell>
          <cell r="I5773" t="str">
            <v>RAZEM</v>
          </cell>
        </row>
        <row r="5774">
          <cell r="A5774" t="str">
            <v>TFI</v>
          </cell>
          <cell r="B5774" t="str">
            <v>XTFI</v>
          </cell>
          <cell r="C5774" t="str">
            <v>N</v>
          </cell>
          <cell r="D5774">
            <v>2189</v>
          </cell>
          <cell r="E5774" t="str">
            <v>L_UBEZP</v>
          </cell>
          <cell r="F5774" t="str">
            <v>WYK_POP</v>
          </cell>
          <cell r="G5774" t="str">
            <v>04</v>
          </cell>
          <cell r="H5774" t="str">
            <v>PSA</v>
          </cell>
          <cell r="I5774" t="str">
            <v>RAZEM</v>
          </cell>
        </row>
        <row r="5775">
          <cell r="A5775" t="str">
            <v>TFI</v>
          </cell>
          <cell r="B5775" t="str">
            <v>XTFI</v>
          </cell>
          <cell r="C5775" t="str">
            <v>N</v>
          </cell>
          <cell r="D5775">
            <v>113</v>
          </cell>
          <cell r="E5775" t="str">
            <v>L_UBEZP</v>
          </cell>
          <cell r="F5775" t="str">
            <v>WYK_POP</v>
          </cell>
          <cell r="G5775" t="str">
            <v>05</v>
          </cell>
          <cell r="H5775" t="str">
            <v>PION</v>
          </cell>
          <cell r="I5775" t="str">
            <v>RAZEM</v>
          </cell>
        </row>
        <row r="5776">
          <cell r="A5776" t="str">
            <v>TFI</v>
          </cell>
          <cell r="B5776" t="str">
            <v>XTFI</v>
          </cell>
          <cell r="C5776" t="str">
            <v>N</v>
          </cell>
          <cell r="D5776">
            <v>136</v>
          </cell>
          <cell r="E5776" t="str">
            <v>L_UBEZP</v>
          </cell>
          <cell r="F5776" t="str">
            <v>WYK_POP</v>
          </cell>
          <cell r="G5776" t="str">
            <v>05</v>
          </cell>
          <cell r="H5776" t="str">
            <v>PKK</v>
          </cell>
          <cell r="I5776" t="str">
            <v>RAZEM</v>
          </cell>
        </row>
        <row r="5777">
          <cell r="A5777" t="str">
            <v>TFI</v>
          </cell>
          <cell r="B5777" t="str">
            <v>XTFI</v>
          </cell>
          <cell r="C5777" t="str">
            <v>N</v>
          </cell>
          <cell r="D5777">
            <v>129</v>
          </cell>
          <cell r="E5777" t="str">
            <v>L_UBEZP</v>
          </cell>
          <cell r="F5777" t="str">
            <v>WYK_POP</v>
          </cell>
          <cell r="G5777" t="str">
            <v>05</v>
          </cell>
          <cell r="H5777" t="str">
            <v>POU</v>
          </cell>
          <cell r="I5777" t="str">
            <v>RAZEM</v>
          </cell>
        </row>
        <row r="5778">
          <cell r="A5778" t="str">
            <v>TFI</v>
          </cell>
          <cell r="B5778" t="str">
            <v>XTFI</v>
          </cell>
          <cell r="C5778" t="str">
            <v>N</v>
          </cell>
          <cell r="D5778">
            <v>2972</v>
          </cell>
          <cell r="E5778" t="str">
            <v>L_UBEZP</v>
          </cell>
          <cell r="F5778" t="str">
            <v>WYK_POP</v>
          </cell>
          <cell r="G5778" t="str">
            <v>05</v>
          </cell>
          <cell r="H5778" t="str">
            <v>PSA</v>
          </cell>
          <cell r="I5778" t="str">
            <v>RAZEM</v>
          </cell>
        </row>
        <row r="5779">
          <cell r="A5779" t="str">
            <v>TFI</v>
          </cell>
          <cell r="B5779" t="str">
            <v>XTFI</v>
          </cell>
          <cell r="C5779" t="str">
            <v>N</v>
          </cell>
          <cell r="D5779">
            <v>137</v>
          </cell>
          <cell r="E5779" t="str">
            <v>L_UBEZP</v>
          </cell>
          <cell r="F5779" t="str">
            <v>WYK_POP</v>
          </cell>
          <cell r="G5779" t="str">
            <v>06</v>
          </cell>
          <cell r="H5779" t="str">
            <v>PION</v>
          </cell>
          <cell r="I5779" t="str">
            <v>RAZEM</v>
          </cell>
        </row>
        <row r="5780">
          <cell r="A5780" t="str">
            <v>TFI</v>
          </cell>
          <cell r="B5780" t="str">
            <v>XTFI</v>
          </cell>
          <cell r="C5780" t="str">
            <v>N</v>
          </cell>
          <cell r="D5780">
            <v>163</v>
          </cell>
          <cell r="E5780" t="str">
            <v>L_UBEZP</v>
          </cell>
          <cell r="F5780" t="str">
            <v>WYK_POP</v>
          </cell>
          <cell r="G5780" t="str">
            <v>06</v>
          </cell>
          <cell r="H5780" t="str">
            <v>PKK</v>
          </cell>
          <cell r="I5780" t="str">
            <v>RAZEM</v>
          </cell>
        </row>
        <row r="5781">
          <cell r="A5781" t="str">
            <v>TFI</v>
          </cell>
          <cell r="B5781" t="str">
            <v>XTFI</v>
          </cell>
          <cell r="C5781" t="str">
            <v>N</v>
          </cell>
          <cell r="D5781">
            <v>138</v>
          </cell>
          <cell r="E5781" t="str">
            <v>L_UBEZP</v>
          </cell>
          <cell r="F5781" t="str">
            <v>WYK_POP</v>
          </cell>
          <cell r="G5781" t="str">
            <v>06</v>
          </cell>
          <cell r="H5781" t="str">
            <v>POU</v>
          </cell>
          <cell r="I5781" t="str">
            <v>RAZEM</v>
          </cell>
        </row>
        <row r="5782">
          <cell r="A5782" t="str">
            <v>TFI</v>
          </cell>
          <cell r="B5782" t="str">
            <v>XTFI</v>
          </cell>
          <cell r="C5782" t="str">
            <v>N</v>
          </cell>
          <cell r="D5782">
            <v>3722</v>
          </cell>
          <cell r="E5782" t="str">
            <v>L_UBEZP</v>
          </cell>
          <cell r="F5782" t="str">
            <v>WYK_POP</v>
          </cell>
          <cell r="G5782" t="str">
            <v>06</v>
          </cell>
          <cell r="H5782" t="str">
            <v>PSA</v>
          </cell>
          <cell r="I5782" t="str">
            <v>RAZEM</v>
          </cell>
        </row>
        <row r="5783">
          <cell r="A5783" t="str">
            <v>TFI</v>
          </cell>
          <cell r="B5783" t="str">
            <v>XTFI</v>
          </cell>
          <cell r="C5783" t="str">
            <v>N</v>
          </cell>
          <cell r="D5783">
            <v>166</v>
          </cell>
          <cell r="E5783" t="str">
            <v>L_UBEZP</v>
          </cell>
          <cell r="F5783" t="str">
            <v>WYK_POP</v>
          </cell>
          <cell r="G5783" t="str">
            <v>07</v>
          </cell>
          <cell r="H5783" t="str">
            <v>PION</v>
          </cell>
          <cell r="I5783" t="str">
            <v>RAZEM</v>
          </cell>
        </row>
        <row r="5784">
          <cell r="A5784" t="str">
            <v>TFI</v>
          </cell>
          <cell r="B5784" t="str">
            <v>XTFI</v>
          </cell>
          <cell r="C5784" t="str">
            <v>N</v>
          </cell>
          <cell r="D5784">
            <v>183</v>
          </cell>
          <cell r="E5784" t="str">
            <v>L_UBEZP</v>
          </cell>
          <cell r="F5784" t="str">
            <v>WYK_POP</v>
          </cell>
          <cell r="G5784" t="str">
            <v>07</v>
          </cell>
          <cell r="H5784" t="str">
            <v>PKK</v>
          </cell>
          <cell r="I5784" t="str">
            <v>RAZEM</v>
          </cell>
        </row>
        <row r="5785">
          <cell r="A5785" t="str">
            <v>TFI</v>
          </cell>
          <cell r="B5785" t="str">
            <v>XTFI</v>
          </cell>
          <cell r="C5785" t="str">
            <v>N</v>
          </cell>
          <cell r="D5785">
            <v>155</v>
          </cell>
          <cell r="E5785" t="str">
            <v>L_UBEZP</v>
          </cell>
          <cell r="F5785" t="str">
            <v>WYK_POP</v>
          </cell>
          <cell r="G5785" t="str">
            <v>07</v>
          </cell>
          <cell r="H5785" t="str">
            <v>POU</v>
          </cell>
          <cell r="I5785" t="str">
            <v>RAZEM</v>
          </cell>
        </row>
        <row r="5786">
          <cell r="A5786" t="str">
            <v>TFI</v>
          </cell>
          <cell r="B5786" t="str">
            <v>XTFI</v>
          </cell>
          <cell r="C5786" t="str">
            <v>N</v>
          </cell>
          <cell r="D5786">
            <v>4519</v>
          </cell>
          <cell r="E5786" t="str">
            <v>L_UBEZP</v>
          </cell>
          <cell r="F5786" t="str">
            <v>WYK_POP</v>
          </cell>
          <cell r="G5786" t="str">
            <v>07</v>
          </cell>
          <cell r="H5786" t="str">
            <v>PSA</v>
          </cell>
          <cell r="I5786" t="str">
            <v>RAZEM</v>
          </cell>
        </row>
        <row r="5787">
          <cell r="A5787" t="str">
            <v>TFI</v>
          </cell>
          <cell r="B5787" t="str">
            <v>XTFI</v>
          </cell>
          <cell r="C5787" t="str">
            <v>N</v>
          </cell>
          <cell r="D5787">
            <v>193</v>
          </cell>
          <cell r="E5787" t="str">
            <v>L_UBEZP</v>
          </cell>
          <cell r="F5787" t="str">
            <v>WYK_POP</v>
          </cell>
          <cell r="G5787" t="str">
            <v>08</v>
          </cell>
          <cell r="H5787" t="str">
            <v>PION</v>
          </cell>
          <cell r="I5787" t="str">
            <v>RAZEM</v>
          </cell>
        </row>
        <row r="5788">
          <cell r="A5788" t="str">
            <v>TFI</v>
          </cell>
          <cell r="B5788" t="str">
            <v>XTFI</v>
          </cell>
          <cell r="C5788" t="str">
            <v>N</v>
          </cell>
          <cell r="D5788">
            <v>217</v>
          </cell>
          <cell r="E5788" t="str">
            <v>L_UBEZP</v>
          </cell>
          <cell r="F5788" t="str">
            <v>WYK_POP</v>
          </cell>
          <cell r="G5788" t="str">
            <v>08</v>
          </cell>
          <cell r="H5788" t="str">
            <v>PKK</v>
          </cell>
          <cell r="I5788" t="str">
            <v>RAZEM</v>
          </cell>
        </row>
        <row r="5789">
          <cell r="A5789" t="str">
            <v>TFI</v>
          </cell>
          <cell r="B5789" t="str">
            <v>XTFI</v>
          </cell>
          <cell r="C5789" t="str">
            <v>N</v>
          </cell>
          <cell r="D5789">
            <v>175</v>
          </cell>
          <cell r="E5789" t="str">
            <v>L_UBEZP</v>
          </cell>
          <cell r="F5789" t="str">
            <v>WYK_POP</v>
          </cell>
          <cell r="G5789" t="str">
            <v>08</v>
          </cell>
          <cell r="H5789" t="str">
            <v>POU</v>
          </cell>
          <cell r="I5789" t="str">
            <v>RAZEM</v>
          </cell>
        </row>
        <row r="5790">
          <cell r="A5790" t="str">
            <v>TFI</v>
          </cell>
          <cell r="B5790" t="str">
            <v>XTFI</v>
          </cell>
          <cell r="C5790" t="str">
            <v>N</v>
          </cell>
          <cell r="D5790">
            <v>5369</v>
          </cell>
          <cell r="E5790" t="str">
            <v>L_UBEZP</v>
          </cell>
          <cell r="F5790" t="str">
            <v>WYK_POP</v>
          </cell>
          <cell r="G5790" t="str">
            <v>08</v>
          </cell>
          <cell r="H5790" t="str">
            <v>PSA</v>
          </cell>
          <cell r="I5790" t="str">
            <v>RAZEM</v>
          </cell>
        </row>
        <row r="5791">
          <cell r="A5791" t="str">
            <v>TFI</v>
          </cell>
          <cell r="B5791" t="str">
            <v>XTFI</v>
          </cell>
          <cell r="C5791" t="str">
            <v>N</v>
          </cell>
          <cell r="D5791">
            <v>231</v>
          </cell>
          <cell r="E5791" t="str">
            <v>L_UBEZP</v>
          </cell>
          <cell r="F5791" t="str">
            <v>WYK_POP</v>
          </cell>
          <cell r="G5791" t="str">
            <v>09</v>
          </cell>
          <cell r="H5791" t="str">
            <v>PION</v>
          </cell>
          <cell r="I5791" t="str">
            <v>RAZEM</v>
          </cell>
        </row>
        <row r="5792">
          <cell r="A5792" t="str">
            <v>TFI</v>
          </cell>
          <cell r="B5792" t="str">
            <v>XTFI</v>
          </cell>
          <cell r="C5792" t="str">
            <v>N</v>
          </cell>
          <cell r="D5792">
            <v>240</v>
          </cell>
          <cell r="E5792" t="str">
            <v>L_UBEZP</v>
          </cell>
          <cell r="F5792" t="str">
            <v>WYK_POP</v>
          </cell>
          <cell r="G5792" t="str">
            <v>09</v>
          </cell>
          <cell r="H5792" t="str">
            <v>PKK</v>
          </cell>
          <cell r="I5792" t="str">
            <v>RAZEM</v>
          </cell>
        </row>
        <row r="5793">
          <cell r="A5793" t="str">
            <v>TFI</v>
          </cell>
          <cell r="B5793" t="str">
            <v>XTFI</v>
          </cell>
          <cell r="C5793" t="str">
            <v>N</v>
          </cell>
          <cell r="D5793">
            <v>208</v>
          </cell>
          <cell r="E5793" t="str">
            <v>L_UBEZP</v>
          </cell>
          <cell r="F5793" t="str">
            <v>WYK_POP</v>
          </cell>
          <cell r="G5793" t="str">
            <v>09</v>
          </cell>
          <cell r="H5793" t="str">
            <v>POU</v>
          </cell>
          <cell r="I5793" t="str">
            <v>RAZEM</v>
          </cell>
        </row>
        <row r="5794">
          <cell r="A5794" t="str">
            <v>TFI</v>
          </cell>
          <cell r="B5794" t="str">
            <v>XTFI</v>
          </cell>
          <cell r="C5794" t="str">
            <v>N</v>
          </cell>
          <cell r="D5794">
            <v>6245</v>
          </cell>
          <cell r="E5794" t="str">
            <v>L_UBEZP</v>
          </cell>
          <cell r="F5794" t="str">
            <v>WYK_POP</v>
          </cell>
          <cell r="G5794" t="str">
            <v>09</v>
          </cell>
          <cell r="H5794" t="str">
            <v>PSA</v>
          </cell>
          <cell r="I5794" t="str">
            <v>RAZEM</v>
          </cell>
        </row>
        <row r="5795">
          <cell r="A5795" t="str">
            <v>TFI</v>
          </cell>
          <cell r="B5795" t="str">
            <v>XTFI</v>
          </cell>
          <cell r="C5795" t="str">
            <v>N</v>
          </cell>
          <cell r="D5795">
            <v>546665</v>
          </cell>
          <cell r="E5795" t="str">
            <v>PRZYPIS_MIES_WYK</v>
          </cell>
          <cell r="F5795" t="str">
            <v>PLAN</v>
          </cell>
          <cell r="G5795" t="str">
            <v>01</v>
          </cell>
          <cell r="H5795" t="str">
            <v>PKK</v>
          </cell>
          <cell r="I5795" t="str">
            <v>RAZEM</v>
          </cell>
        </row>
        <row r="5796">
          <cell r="A5796" t="str">
            <v>TFI</v>
          </cell>
          <cell r="B5796" t="str">
            <v>XTFI</v>
          </cell>
          <cell r="C5796" t="str">
            <v>N</v>
          </cell>
          <cell r="D5796">
            <v>3136660</v>
          </cell>
          <cell r="E5796" t="str">
            <v>PRZYPIS_MIES_WYK</v>
          </cell>
          <cell r="F5796" t="str">
            <v>PLAN</v>
          </cell>
          <cell r="G5796" t="str">
            <v>01</v>
          </cell>
          <cell r="H5796" t="str">
            <v>POU</v>
          </cell>
          <cell r="I5796" t="str">
            <v>RAZEM</v>
          </cell>
        </row>
        <row r="5797">
          <cell r="A5797" t="str">
            <v>TFI</v>
          </cell>
          <cell r="B5797" t="str">
            <v>XTFI</v>
          </cell>
          <cell r="C5797" t="str">
            <v>N</v>
          </cell>
          <cell r="D5797">
            <v>7765005.400310027</v>
          </cell>
          <cell r="E5797" t="str">
            <v>PRZYPIS_MIES_WYK</v>
          </cell>
          <cell r="F5797" t="str">
            <v>PLAN</v>
          </cell>
          <cell r="G5797" t="str">
            <v>01</v>
          </cell>
          <cell r="H5797" t="str">
            <v>PSA</v>
          </cell>
          <cell r="I5797" t="str">
            <v>RAZEM</v>
          </cell>
        </row>
        <row r="5798">
          <cell r="A5798" t="str">
            <v>TFI</v>
          </cell>
          <cell r="B5798" t="str">
            <v>XTFI</v>
          </cell>
          <cell r="C5798" t="str">
            <v>N</v>
          </cell>
          <cell r="D5798">
            <v>546665</v>
          </cell>
          <cell r="E5798" t="str">
            <v>PRZYPIS_MIES_WYK</v>
          </cell>
          <cell r="F5798" t="str">
            <v>PLAN</v>
          </cell>
          <cell r="G5798" t="str">
            <v>02</v>
          </cell>
          <cell r="H5798" t="str">
            <v>PKK</v>
          </cell>
          <cell r="I5798" t="str">
            <v>RAZEM</v>
          </cell>
        </row>
        <row r="5799">
          <cell r="A5799" t="str">
            <v>TFI</v>
          </cell>
          <cell r="B5799" t="str">
            <v>XTFI</v>
          </cell>
          <cell r="C5799" t="str">
            <v>N</v>
          </cell>
          <cell r="D5799">
            <v>3968660</v>
          </cell>
          <cell r="E5799" t="str">
            <v>PRZYPIS_MIES_WYK</v>
          </cell>
          <cell r="F5799" t="str">
            <v>PLAN</v>
          </cell>
          <cell r="G5799" t="str">
            <v>02</v>
          </cell>
          <cell r="H5799" t="str">
            <v>POU</v>
          </cell>
          <cell r="I5799" t="str">
            <v>RAZEM</v>
          </cell>
        </row>
        <row r="5800">
          <cell r="A5800" t="str">
            <v>TFI</v>
          </cell>
          <cell r="B5800" t="str">
            <v>XTFI</v>
          </cell>
          <cell r="C5800" t="str">
            <v>N</v>
          </cell>
          <cell r="D5800">
            <v>8536463.882131707</v>
          </cell>
          <cell r="E5800" t="str">
            <v>PRZYPIS_MIES_WYK</v>
          </cell>
          <cell r="F5800" t="str">
            <v>PLAN</v>
          </cell>
          <cell r="G5800" t="str">
            <v>02</v>
          </cell>
          <cell r="H5800" t="str">
            <v>PSA</v>
          </cell>
          <cell r="I5800" t="str">
            <v>RAZEM</v>
          </cell>
        </row>
        <row r="5801">
          <cell r="A5801" t="str">
            <v>TFI</v>
          </cell>
          <cell r="B5801" t="str">
            <v>XTFI</v>
          </cell>
          <cell r="C5801" t="str">
            <v>N</v>
          </cell>
          <cell r="D5801">
            <v>3848426.509090909</v>
          </cell>
          <cell r="E5801" t="str">
            <v>PRZYPIS_MIES_WYK</v>
          </cell>
          <cell r="F5801" t="str">
            <v>PLAN</v>
          </cell>
          <cell r="G5801" t="str">
            <v>03</v>
          </cell>
          <cell r="H5801" t="str">
            <v>PKK</v>
          </cell>
          <cell r="I5801" t="str">
            <v>RAZEM</v>
          </cell>
        </row>
        <row r="5802">
          <cell r="A5802" t="str">
            <v>TFI</v>
          </cell>
          <cell r="B5802" t="str">
            <v>XTFI</v>
          </cell>
          <cell r="C5802" t="str">
            <v>N</v>
          </cell>
          <cell r="D5802">
            <v>4238160</v>
          </cell>
          <cell r="E5802" t="str">
            <v>PRZYPIS_MIES_WYK</v>
          </cell>
          <cell r="F5802" t="str">
            <v>PLAN</v>
          </cell>
          <cell r="G5802" t="str">
            <v>03</v>
          </cell>
          <cell r="H5802" t="str">
            <v>POU</v>
          </cell>
          <cell r="I5802" t="str">
            <v>RAZEM</v>
          </cell>
        </row>
        <row r="5803">
          <cell r="A5803" t="str">
            <v>TFI</v>
          </cell>
          <cell r="B5803" t="str">
            <v>XTFI</v>
          </cell>
          <cell r="C5803" t="str">
            <v>N</v>
          </cell>
          <cell r="D5803">
            <v>9701384.625775069</v>
          </cell>
          <cell r="E5803" t="str">
            <v>PRZYPIS_MIES_WYK</v>
          </cell>
          <cell r="F5803" t="str">
            <v>PLAN</v>
          </cell>
          <cell r="G5803" t="str">
            <v>03</v>
          </cell>
          <cell r="H5803" t="str">
            <v>PSA</v>
          </cell>
          <cell r="I5803" t="str">
            <v>RAZEM</v>
          </cell>
        </row>
        <row r="5804">
          <cell r="A5804" t="str">
            <v>TFI</v>
          </cell>
          <cell r="B5804" t="str">
            <v>XTFI</v>
          </cell>
          <cell r="C5804" t="str">
            <v>N</v>
          </cell>
          <cell r="D5804">
            <v>2352291.418181818</v>
          </cell>
          <cell r="E5804" t="str">
            <v>PRZYPIS_MIES_WYK</v>
          </cell>
          <cell r="F5804" t="str">
            <v>PLAN</v>
          </cell>
          <cell r="G5804" t="str">
            <v>04</v>
          </cell>
          <cell r="H5804" t="str">
            <v>PKK</v>
          </cell>
          <cell r="I5804" t="str">
            <v>RAZEM</v>
          </cell>
        </row>
        <row r="5805">
          <cell r="A5805" t="str">
            <v>TFI</v>
          </cell>
          <cell r="B5805" t="str">
            <v>XTFI</v>
          </cell>
          <cell r="C5805" t="str">
            <v>N</v>
          </cell>
          <cell r="D5805">
            <v>4563160</v>
          </cell>
          <cell r="E5805" t="str">
            <v>PRZYPIS_MIES_WYK</v>
          </cell>
          <cell r="F5805" t="str">
            <v>PLAN</v>
          </cell>
          <cell r="G5805" t="str">
            <v>04</v>
          </cell>
          <cell r="H5805" t="str">
            <v>POU</v>
          </cell>
          <cell r="I5805" t="str">
            <v>RAZEM</v>
          </cell>
        </row>
        <row r="5806">
          <cell r="A5806" t="str">
            <v>TFI</v>
          </cell>
          <cell r="B5806" t="str">
            <v>XTFI</v>
          </cell>
          <cell r="C5806" t="str">
            <v>N</v>
          </cell>
          <cell r="D5806">
            <v>11127889.39583128</v>
          </cell>
          <cell r="E5806" t="str">
            <v>PRZYPIS_MIES_WYK</v>
          </cell>
          <cell r="F5806" t="str">
            <v>PLAN</v>
          </cell>
          <cell r="G5806" t="str">
            <v>04</v>
          </cell>
          <cell r="H5806" t="str">
            <v>PSA</v>
          </cell>
          <cell r="I5806" t="str">
            <v>RAZEM</v>
          </cell>
        </row>
        <row r="5807">
          <cell r="A5807" t="str">
            <v>TFI</v>
          </cell>
          <cell r="B5807" t="str">
            <v>XTFI</v>
          </cell>
          <cell r="C5807" t="str">
            <v>N</v>
          </cell>
          <cell r="D5807">
            <v>3452511.957272727</v>
          </cell>
          <cell r="E5807" t="str">
            <v>PRZYPIS_MIES_WYK</v>
          </cell>
          <cell r="F5807" t="str">
            <v>PLAN</v>
          </cell>
          <cell r="G5807" t="str">
            <v>05</v>
          </cell>
          <cell r="H5807" t="str">
            <v>PKK</v>
          </cell>
          <cell r="I5807" t="str">
            <v>RAZEM</v>
          </cell>
        </row>
        <row r="5808">
          <cell r="A5808" t="str">
            <v>TFI</v>
          </cell>
          <cell r="B5808" t="str">
            <v>XTFI</v>
          </cell>
          <cell r="C5808" t="str">
            <v>N</v>
          </cell>
          <cell r="D5808">
            <v>4743160</v>
          </cell>
          <cell r="E5808" t="str">
            <v>PRZYPIS_MIES_WYK</v>
          </cell>
          <cell r="F5808" t="str">
            <v>PLAN</v>
          </cell>
          <cell r="G5808" t="str">
            <v>05</v>
          </cell>
          <cell r="H5808" t="str">
            <v>POU</v>
          </cell>
          <cell r="I5808" t="str">
            <v>RAZEM</v>
          </cell>
        </row>
        <row r="5809">
          <cell r="A5809" t="str">
            <v>TFI</v>
          </cell>
          <cell r="B5809" t="str">
            <v>XTFI</v>
          </cell>
          <cell r="C5809" t="str">
            <v>N</v>
          </cell>
          <cell r="D5809">
            <v>12194514.287891641</v>
          </cell>
          <cell r="E5809" t="str">
            <v>PRZYPIS_MIES_WYK</v>
          </cell>
          <cell r="F5809" t="str">
            <v>PLAN</v>
          </cell>
          <cell r="G5809" t="str">
            <v>05</v>
          </cell>
          <cell r="H5809" t="str">
            <v>PSA</v>
          </cell>
          <cell r="I5809" t="str">
            <v>RAZEM</v>
          </cell>
        </row>
        <row r="5810">
          <cell r="A5810" t="str">
            <v>TFI</v>
          </cell>
          <cell r="B5810" t="str">
            <v>XTFI</v>
          </cell>
          <cell r="C5810" t="str">
            <v>N</v>
          </cell>
          <cell r="D5810">
            <v>6080606.866363637</v>
          </cell>
          <cell r="E5810" t="str">
            <v>PRZYPIS_MIES_WYK</v>
          </cell>
          <cell r="F5810" t="str">
            <v>PLAN</v>
          </cell>
          <cell r="G5810" t="str">
            <v>06</v>
          </cell>
          <cell r="H5810" t="str">
            <v>PKK</v>
          </cell>
          <cell r="I5810" t="str">
            <v>RAZEM</v>
          </cell>
        </row>
        <row r="5811">
          <cell r="A5811" t="str">
            <v>TFI</v>
          </cell>
          <cell r="B5811" t="str">
            <v>XTFI</v>
          </cell>
          <cell r="C5811" t="str">
            <v>N</v>
          </cell>
          <cell r="D5811">
            <v>4898160</v>
          </cell>
          <cell r="E5811" t="str">
            <v>PRZYPIS_MIES_WYK</v>
          </cell>
          <cell r="F5811" t="str">
            <v>PLAN</v>
          </cell>
          <cell r="G5811" t="str">
            <v>06</v>
          </cell>
          <cell r="H5811" t="str">
            <v>POU</v>
          </cell>
          <cell r="I5811" t="str">
            <v>RAZEM</v>
          </cell>
        </row>
        <row r="5812">
          <cell r="A5812" t="str">
            <v>TFI</v>
          </cell>
          <cell r="B5812" t="str">
            <v>XTFI</v>
          </cell>
          <cell r="C5812" t="str">
            <v>N</v>
          </cell>
          <cell r="D5812">
            <v>11984823.480159122</v>
          </cell>
          <cell r="E5812" t="str">
            <v>PRZYPIS_MIES_WYK</v>
          </cell>
          <cell r="F5812" t="str">
            <v>PLAN</v>
          </cell>
          <cell r="G5812" t="str">
            <v>06</v>
          </cell>
          <cell r="H5812" t="str">
            <v>PSA</v>
          </cell>
          <cell r="I5812" t="str">
            <v>RAZEM</v>
          </cell>
        </row>
        <row r="5813">
          <cell r="A5813" t="str">
            <v>TFI</v>
          </cell>
          <cell r="B5813" t="str">
            <v>XTFI</v>
          </cell>
          <cell r="C5813" t="str">
            <v>N</v>
          </cell>
          <cell r="D5813">
            <v>7323841.915454546</v>
          </cell>
          <cell r="E5813" t="str">
            <v>PRZYPIS_MIES_WYK</v>
          </cell>
          <cell r="F5813" t="str">
            <v>PLAN</v>
          </cell>
          <cell r="G5813" t="str">
            <v>07</v>
          </cell>
          <cell r="H5813" t="str">
            <v>PKK</v>
          </cell>
          <cell r="I5813" t="str">
            <v>RAZEM</v>
          </cell>
        </row>
        <row r="5814">
          <cell r="A5814" t="str">
            <v>TFI</v>
          </cell>
          <cell r="B5814" t="str">
            <v>XTFI</v>
          </cell>
          <cell r="C5814" t="str">
            <v>N</v>
          </cell>
          <cell r="D5814">
            <v>5168160</v>
          </cell>
          <cell r="E5814" t="str">
            <v>PRZYPIS_MIES_WYK</v>
          </cell>
          <cell r="F5814" t="str">
            <v>PLAN</v>
          </cell>
          <cell r="G5814" t="str">
            <v>07</v>
          </cell>
          <cell r="H5814" t="str">
            <v>POU</v>
          </cell>
          <cell r="I5814" t="str">
            <v>RAZEM</v>
          </cell>
        </row>
        <row r="5815">
          <cell r="A5815" t="str">
            <v>TFI</v>
          </cell>
          <cell r="B5815" t="str">
            <v>XTFI</v>
          </cell>
          <cell r="C5815" t="str">
            <v>N</v>
          </cell>
          <cell r="D5815">
            <v>10919771.905171447</v>
          </cell>
          <cell r="E5815" t="str">
            <v>PRZYPIS_MIES_WYK</v>
          </cell>
          <cell r="F5815" t="str">
            <v>PLAN</v>
          </cell>
          <cell r="G5815" t="str">
            <v>07</v>
          </cell>
          <cell r="H5815" t="str">
            <v>PSA</v>
          </cell>
          <cell r="I5815" t="str">
            <v>RAZEM</v>
          </cell>
        </row>
        <row r="5816">
          <cell r="A5816" t="str">
            <v>TFI</v>
          </cell>
          <cell r="B5816" t="str">
            <v>XTFI</v>
          </cell>
          <cell r="C5816" t="str">
            <v>N</v>
          </cell>
          <cell r="D5816">
            <v>7608062.454545455</v>
          </cell>
          <cell r="E5816" t="str">
            <v>PRZYPIS_MIES_WYK</v>
          </cell>
          <cell r="F5816" t="str">
            <v>PLAN</v>
          </cell>
          <cell r="G5816" t="str">
            <v>08</v>
          </cell>
          <cell r="H5816" t="str">
            <v>PKK</v>
          </cell>
          <cell r="I5816" t="str">
            <v>RAZEM</v>
          </cell>
        </row>
        <row r="5817">
          <cell r="A5817" t="str">
            <v>TFI</v>
          </cell>
          <cell r="B5817" t="str">
            <v>XTFI</v>
          </cell>
          <cell r="C5817" t="str">
            <v>N</v>
          </cell>
          <cell r="D5817">
            <v>5368160</v>
          </cell>
          <cell r="E5817" t="str">
            <v>PRZYPIS_MIES_WYK</v>
          </cell>
          <cell r="F5817" t="str">
            <v>PLAN</v>
          </cell>
          <cell r="G5817" t="str">
            <v>08</v>
          </cell>
          <cell r="H5817" t="str">
            <v>POU</v>
          </cell>
          <cell r="I5817" t="str">
            <v>RAZEM</v>
          </cell>
        </row>
        <row r="5818">
          <cell r="A5818" t="str">
            <v>TFI</v>
          </cell>
          <cell r="B5818" t="str">
            <v>XTFI</v>
          </cell>
          <cell r="C5818" t="str">
            <v>N</v>
          </cell>
          <cell r="D5818">
            <v>11599789.02927639</v>
          </cell>
          <cell r="E5818" t="str">
            <v>PRZYPIS_MIES_WYK</v>
          </cell>
          <cell r="F5818" t="str">
            <v>PLAN</v>
          </cell>
          <cell r="G5818" t="str">
            <v>08</v>
          </cell>
          <cell r="H5818" t="str">
            <v>PSA</v>
          </cell>
          <cell r="I5818" t="str">
            <v>RAZEM</v>
          </cell>
        </row>
        <row r="5819">
          <cell r="A5819" t="str">
            <v>TFI</v>
          </cell>
          <cell r="B5819" t="str">
            <v>XTFI</v>
          </cell>
          <cell r="C5819" t="str">
            <v>N</v>
          </cell>
          <cell r="D5819">
            <v>10313286.993636364</v>
          </cell>
          <cell r="E5819" t="str">
            <v>PRZYPIS_MIES_WYK</v>
          </cell>
          <cell r="F5819" t="str">
            <v>PLAN</v>
          </cell>
          <cell r="G5819" t="str">
            <v>09</v>
          </cell>
          <cell r="H5819" t="str">
            <v>PKK</v>
          </cell>
          <cell r="I5819" t="str">
            <v>RAZEM</v>
          </cell>
        </row>
        <row r="5820">
          <cell r="A5820" t="str">
            <v>TFI</v>
          </cell>
          <cell r="B5820" t="str">
            <v>XTFI</v>
          </cell>
          <cell r="C5820" t="str">
            <v>N</v>
          </cell>
          <cell r="D5820">
            <v>5723160</v>
          </cell>
          <cell r="E5820" t="str">
            <v>PRZYPIS_MIES_WYK</v>
          </cell>
          <cell r="F5820" t="str">
            <v>PLAN</v>
          </cell>
          <cell r="G5820" t="str">
            <v>09</v>
          </cell>
          <cell r="H5820" t="str">
            <v>POU</v>
          </cell>
          <cell r="I5820" t="str">
            <v>RAZEM</v>
          </cell>
        </row>
        <row r="5821">
          <cell r="A5821" t="str">
            <v>TFI</v>
          </cell>
          <cell r="B5821" t="str">
            <v>XTFI</v>
          </cell>
          <cell r="C5821" t="str">
            <v>N</v>
          </cell>
          <cell r="D5821">
            <v>13420939.708830591</v>
          </cell>
          <cell r="E5821" t="str">
            <v>PRZYPIS_MIES_WYK</v>
          </cell>
          <cell r="F5821" t="str">
            <v>PLAN</v>
          </cell>
          <cell r="G5821" t="str">
            <v>09</v>
          </cell>
          <cell r="H5821" t="str">
            <v>PSA</v>
          </cell>
          <cell r="I5821" t="str">
            <v>RAZEM</v>
          </cell>
        </row>
        <row r="5822">
          <cell r="A5822" t="str">
            <v>TFI</v>
          </cell>
          <cell r="B5822" t="str">
            <v>XTFI</v>
          </cell>
          <cell r="C5822" t="str">
            <v>N</v>
          </cell>
          <cell r="D5822">
            <v>11679503.532727273</v>
          </cell>
          <cell r="E5822" t="str">
            <v>PRZYPIS_MIES_WYK</v>
          </cell>
          <cell r="F5822" t="str">
            <v>PLAN</v>
          </cell>
          <cell r="G5822" t="str">
            <v>10</v>
          </cell>
          <cell r="H5822" t="str">
            <v>PKK</v>
          </cell>
          <cell r="I5822" t="str">
            <v>RAZEM</v>
          </cell>
        </row>
        <row r="5823">
          <cell r="A5823" t="str">
            <v>TFI</v>
          </cell>
          <cell r="B5823" t="str">
            <v>XTFI</v>
          </cell>
          <cell r="C5823" t="str">
            <v>N</v>
          </cell>
          <cell r="D5823">
            <v>5983160</v>
          </cell>
          <cell r="E5823" t="str">
            <v>PRZYPIS_MIES_WYK</v>
          </cell>
          <cell r="F5823" t="str">
            <v>PLAN</v>
          </cell>
          <cell r="G5823" t="str">
            <v>10</v>
          </cell>
          <cell r="H5823" t="str">
            <v>POU</v>
          </cell>
          <cell r="I5823" t="str">
            <v>RAZEM</v>
          </cell>
        </row>
        <row r="5824">
          <cell r="A5824" t="str">
            <v>TFI</v>
          </cell>
          <cell r="B5824" t="str">
            <v>XTFI</v>
          </cell>
          <cell r="C5824" t="str">
            <v>N</v>
          </cell>
          <cell r="D5824">
            <v>14037996.069053488</v>
          </cell>
          <cell r="E5824" t="str">
            <v>PRZYPIS_MIES_WYK</v>
          </cell>
          <cell r="F5824" t="str">
            <v>PLAN</v>
          </cell>
          <cell r="G5824" t="str">
            <v>10</v>
          </cell>
          <cell r="H5824" t="str">
            <v>PSA</v>
          </cell>
          <cell r="I5824" t="str">
            <v>RAZEM</v>
          </cell>
        </row>
        <row r="5825">
          <cell r="A5825" t="str">
            <v>TFI</v>
          </cell>
          <cell r="B5825" t="str">
            <v>XTFI</v>
          </cell>
          <cell r="C5825" t="str">
            <v>N</v>
          </cell>
          <cell r="D5825">
            <v>15078724.071818182</v>
          </cell>
          <cell r="E5825" t="str">
            <v>PRZYPIS_MIES_WYK</v>
          </cell>
          <cell r="F5825" t="str">
            <v>PLAN</v>
          </cell>
          <cell r="G5825" t="str">
            <v>11</v>
          </cell>
          <cell r="H5825" t="str">
            <v>PKK</v>
          </cell>
          <cell r="I5825" t="str">
            <v>RAZEM</v>
          </cell>
        </row>
        <row r="5826">
          <cell r="A5826" t="str">
            <v>TFI</v>
          </cell>
          <cell r="B5826" t="str">
            <v>XTFI</v>
          </cell>
          <cell r="C5826" t="str">
            <v>N</v>
          </cell>
          <cell r="D5826">
            <v>6053160</v>
          </cell>
          <cell r="E5826" t="str">
            <v>PRZYPIS_MIES_WYK</v>
          </cell>
          <cell r="F5826" t="str">
            <v>PLAN</v>
          </cell>
          <cell r="G5826" t="str">
            <v>11</v>
          </cell>
          <cell r="H5826" t="str">
            <v>POU</v>
          </cell>
          <cell r="I5826" t="str">
            <v>RAZEM</v>
          </cell>
        </row>
        <row r="5827">
          <cell r="A5827" t="str">
            <v>TFI</v>
          </cell>
          <cell r="B5827" t="str">
            <v>XTFI</v>
          </cell>
          <cell r="C5827" t="str">
            <v>N</v>
          </cell>
          <cell r="D5827">
            <v>14092996.06905349</v>
          </cell>
          <cell r="E5827" t="str">
            <v>PRZYPIS_MIES_WYK</v>
          </cell>
          <cell r="F5827" t="str">
            <v>PLAN</v>
          </cell>
          <cell r="G5827" t="str">
            <v>11</v>
          </cell>
          <cell r="H5827" t="str">
            <v>PSA</v>
          </cell>
          <cell r="I5827" t="str">
            <v>RAZEM</v>
          </cell>
        </row>
        <row r="5828">
          <cell r="A5828" t="str">
            <v>TFI</v>
          </cell>
          <cell r="B5828" t="str">
            <v>XTFI</v>
          </cell>
          <cell r="C5828" t="str">
            <v>N</v>
          </cell>
          <cell r="D5828">
            <v>21493433.30090909</v>
          </cell>
          <cell r="E5828" t="str">
            <v>PRZYPIS_MIES_WYK</v>
          </cell>
          <cell r="F5828" t="str">
            <v>PLAN</v>
          </cell>
          <cell r="G5828" t="str">
            <v>12</v>
          </cell>
          <cell r="H5828" t="str">
            <v>PKK</v>
          </cell>
          <cell r="I5828" t="str">
            <v>RAZEM</v>
          </cell>
        </row>
        <row r="5829">
          <cell r="A5829" t="str">
            <v>TFI</v>
          </cell>
          <cell r="B5829" t="str">
            <v>XTFI</v>
          </cell>
          <cell r="C5829" t="str">
            <v>N</v>
          </cell>
          <cell r="D5829">
            <v>6156088</v>
          </cell>
          <cell r="E5829" t="str">
            <v>PRZYPIS_MIES_WYK</v>
          </cell>
          <cell r="F5829" t="str">
            <v>PLAN</v>
          </cell>
          <cell r="G5829" t="str">
            <v>12</v>
          </cell>
          <cell r="H5829" t="str">
            <v>POU</v>
          </cell>
          <cell r="I5829" t="str">
            <v>RAZEM</v>
          </cell>
        </row>
        <row r="5830">
          <cell r="A5830" t="str">
            <v>TFI</v>
          </cell>
          <cell r="B5830" t="str">
            <v>XTFI</v>
          </cell>
          <cell r="C5830" t="str">
            <v>N</v>
          </cell>
          <cell r="D5830">
            <v>12497397.916515762</v>
          </cell>
          <cell r="E5830" t="str">
            <v>PRZYPIS_MIES_WYK</v>
          </cell>
          <cell r="F5830" t="str">
            <v>PLAN</v>
          </cell>
          <cell r="G5830" t="str">
            <v>12</v>
          </cell>
          <cell r="H5830" t="str">
            <v>PSA</v>
          </cell>
          <cell r="I5830" t="str">
            <v>RAZEM</v>
          </cell>
        </row>
        <row r="5831">
          <cell r="A5831" t="str">
            <v>TFI</v>
          </cell>
          <cell r="B5831" t="str">
            <v>XTFI</v>
          </cell>
          <cell r="C5831" t="str">
            <v>N</v>
          </cell>
          <cell r="D5831">
            <v>93000</v>
          </cell>
          <cell r="E5831" t="str">
            <v>PRZYPIS_MIES_WYK</v>
          </cell>
          <cell r="F5831" t="str">
            <v>PROGNOZA</v>
          </cell>
          <cell r="G5831" t="str">
            <v>10</v>
          </cell>
          <cell r="H5831" t="str">
            <v>POU</v>
          </cell>
          <cell r="I5831" t="str">
            <v>RAZEM</v>
          </cell>
        </row>
        <row r="5832">
          <cell r="A5832" t="str">
            <v>TFI</v>
          </cell>
          <cell r="B5832" t="str">
            <v>XTFI</v>
          </cell>
          <cell r="C5832" t="str">
            <v>N</v>
          </cell>
          <cell r="D5832">
            <v>2550821</v>
          </cell>
          <cell r="E5832" t="str">
            <v>PRZYPIS_MIES_WYK</v>
          </cell>
          <cell r="F5832" t="str">
            <v>PROGNOZA</v>
          </cell>
          <cell r="G5832" t="str">
            <v>10</v>
          </cell>
          <cell r="H5832" t="str">
            <v>PSA</v>
          </cell>
          <cell r="I5832" t="str">
            <v>RAZEM</v>
          </cell>
        </row>
        <row r="5833">
          <cell r="A5833" t="str">
            <v>TFI</v>
          </cell>
          <cell r="B5833" t="str">
            <v>XTFI</v>
          </cell>
          <cell r="C5833" t="str">
            <v>N</v>
          </cell>
          <cell r="D5833">
            <v>86000</v>
          </cell>
          <cell r="E5833" t="str">
            <v>PRZYPIS_MIES_WYK</v>
          </cell>
          <cell r="F5833" t="str">
            <v>PROGNOZA</v>
          </cell>
          <cell r="G5833" t="str">
            <v>11</v>
          </cell>
          <cell r="H5833" t="str">
            <v>POU</v>
          </cell>
          <cell r="I5833" t="str">
            <v>RAZEM</v>
          </cell>
        </row>
        <row r="5834">
          <cell r="A5834" t="str">
            <v>TFI</v>
          </cell>
          <cell r="B5834" t="str">
            <v>XTFI</v>
          </cell>
          <cell r="C5834" t="str">
            <v>N</v>
          </cell>
          <cell r="D5834">
            <v>2143176</v>
          </cell>
          <cell r="E5834" t="str">
            <v>PRZYPIS_MIES_WYK</v>
          </cell>
          <cell r="F5834" t="str">
            <v>PROGNOZA</v>
          </cell>
          <cell r="G5834" t="str">
            <v>11</v>
          </cell>
          <cell r="H5834" t="str">
            <v>PSA</v>
          </cell>
          <cell r="I5834" t="str">
            <v>RAZEM</v>
          </cell>
        </row>
        <row r="5835">
          <cell r="A5835" t="str">
            <v>TFI</v>
          </cell>
          <cell r="B5835" t="str">
            <v>XTFI</v>
          </cell>
          <cell r="C5835" t="str">
            <v>N</v>
          </cell>
          <cell r="D5835">
            <v>84000</v>
          </cell>
          <cell r="E5835" t="str">
            <v>PRZYPIS_MIES_WYK</v>
          </cell>
          <cell r="F5835" t="str">
            <v>PROGNOZA</v>
          </cell>
          <cell r="G5835" t="str">
            <v>12</v>
          </cell>
          <cell r="H5835" t="str">
            <v>POU</v>
          </cell>
          <cell r="I5835" t="str">
            <v>RAZEM</v>
          </cell>
        </row>
        <row r="5836">
          <cell r="A5836" t="str">
            <v>TFI</v>
          </cell>
          <cell r="B5836" t="str">
            <v>XTFI</v>
          </cell>
          <cell r="C5836" t="str">
            <v>N</v>
          </cell>
          <cell r="D5836">
            <v>1977089</v>
          </cell>
          <cell r="E5836" t="str">
            <v>PRZYPIS_MIES_WYK</v>
          </cell>
          <cell r="F5836" t="str">
            <v>PROGNOZA</v>
          </cell>
          <cell r="G5836" t="str">
            <v>12</v>
          </cell>
          <cell r="H5836" t="str">
            <v>PSA</v>
          </cell>
          <cell r="I5836" t="str">
            <v>RAZEM</v>
          </cell>
        </row>
        <row r="5837">
          <cell r="A5837" t="str">
            <v>TFI</v>
          </cell>
          <cell r="B5837" t="str">
            <v>XTFI</v>
          </cell>
          <cell r="C5837" t="str">
            <v>N</v>
          </cell>
          <cell r="D5837">
            <v>45593</v>
          </cell>
          <cell r="E5837" t="str">
            <v>PRZYPIS_MIES_WYK</v>
          </cell>
          <cell r="F5837" t="str">
            <v>WYK_POP</v>
          </cell>
          <cell r="G5837" t="str">
            <v>01</v>
          </cell>
          <cell r="H5837" t="str">
            <v>PION</v>
          </cell>
          <cell r="I5837" t="str">
            <v>RAZEM</v>
          </cell>
        </row>
        <row r="5838">
          <cell r="A5838" t="str">
            <v>TFI</v>
          </cell>
          <cell r="B5838" t="str">
            <v>XTFI</v>
          </cell>
          <cell r="C5838" t="str">
            <v>N</v>
          </cell>
          <cell r="D5838">
            <v>958388.1</v>
          </cell>
          <cell r="E5838" t="str">
            <v>PRZYPIS_MIES_WYK</v>
          </cell>
          <cell r="F5838" t="str">
            <v>WYK_POP</v>
          </cell>
          <cell r="G5838" t="str">
            <v>01</v>
          </cell>
          <cell r="H5838" t="str">
            <v>PKK</v>
          </cell>
          <cell r="I5838" t="str">
            <v>RAZEM</v>
          </cell>
        </row>
        <row r="5839">
          <cell r="A5839" t="str">
            <v>TFI</v>
          </cell>
          <cell r="B5839" t="str">
            <v>XTFI</v>
          </cell>
          <cell r="C5839" t="str">
            <v>N</v>
          </cell>
          <cell r="D5839">
            <v>366502.03</v>
          </cell>
          <cell r="E5839" t="str">
            <v>PRZYPIS_MIES_WYK</v>
          </cell>
          <cell r="F5839" t="str">
            <v>WYK_POP</v>
          </cell>
          <cell r="G5839" t="str">
            <v>01</v>
          </cell>
          <cell r="H5839" t="str">
            <v>POU</v>
          </cell>
          <cell r="I5839" t="str">
            <v>RAZEM</v>
          </cell>
        </row>
        <row r="5840">
          <cell r="A5840" t="str">
            <v>TFI</v>
          </cell>
          <cell r="B5840" t="str">
            <v>XTFI</v>
          </cell>
          <cell r="C5840" t="str">
            <v>N</v>
          </cell>
          <cell r="D5840">
            <v>7628873.47</v>
          </cell>
          <cell r="E5840" t="str">
            <v>PRZYPIS_MIES_WYK</v>
          </cell>
          <cell r="F5840" t="str">
            <v>WYK_POP</v>
          </cell>
          <cell r="G5840" t="str">
            <v>01</v>
          </cell>
          <cell r="H5840" t="str">
            <v>PSA</v>
          </cell>
          <cell r="I5840" t="str">
            <v>RAZEM</v>
          </cell>
        </row>
        <row r="5841">
          <cell r="A5841" t="str">
            <v>TFI</v>
          </cell>
          <cell r="B5841" t="str">
            <v>XTFI</v>
          </cell>
          <cell r="C5841" t="str">
            <v>N</v>
          </cell>
          <cell r="D5841">
            <v>134621.18</v>
          </cell>
          <cell r="E5841" t="str">
            <v>PRZYPIS_MIES_WYK</v>
          </cell>
          <cell r="F5841" t="str">
            <v>WYK_POP</v>
          </cell>
          <cell r="G5841" t="str">
            <v>02</v>
          </cell>
          <cell r="H5841" t="str">
            <v>PION</v>
          </cell>
          <cell r="I5841" t="str">
            <v>RAZEM</v>
          </cell>
        </row>
        <row r="5842">
          <cell r="A5842" t="str">
            <v>TFI</v>
          </cell>
          <cell r="B5842" t="str">
            <v>XTFI</v>
          </cell>
          <cell r="C5842" t="str">
            <v>N</v>
          </cell>
          <cell r="D5842">
            <v>118751.1</v>
          </cell>
          <cell r="E5842" t="str">
            <v>PRZYPIS_MIES_WYK</v>
          </cell>
          <cell r="F5842" t="str">
            <v>WYK_POP</v>
          </cell>
          <cell r="G5842" t="str">
            <v>02</v>
          </cell>
          <cell r="H5842" t="str">
            <v>PKK</v>
          </cell>
          <cell r="I5842" t="str">
            <v>RAZEM</v>
          </cell>
        </row>
        <row r="5843">
          <cell r="A5843" t="str">
            <v>TFI</v>
          </cell>
          <cell r="B5843" t="str">
            <v>XTFI</v>
          </cell>
          <cell r="C5843" t="str">
            <v>N</v>
          </cell>
          <cell r="D5843">
            <v>198371.92</v>
          </cell>
          <cell r="E5843" t="str">
            <v>PRZYPIS_MIES_WYK</v>
          </cell>
          <cell r="F5843" t="str">
            <v>WYK_POP</v>
          </cell>
          <cell r="G5843" t="str">
            <v>02</v>
          </cell>
          <cell r="H5843" t="str">
            <v>POU</v>
          </cell>
          <cell r="I5843" t="str">
            <v>RAZEM</v>
          </cell>
        </row>
        <row r="5844">
          <cell r="A5844" t="str">
            <v>TFI</v>
          </cell>
          <cell r="B5844" t="str">
            <v>XTFI</v>
          </cell>
          <cell r="C5844" t="str">
            <v>N</v>
          </cell>
          <cell r="D5844">
            <v>6235849.87</v>
          </cell>
          <cell r="E5844" t="str">
            <v>PRZYPIS_MIES_WYK</v>
          </cell>
          <cell r="F5844" t="str">
            <v>WYK_POP</v>
          </cell>
          <cell r="G5844" t="str">
            <v>02</v>
          </cell>
          <cell r="H5844" t="str">
            <v>PSA</v>
          </cell>
          <cell r="I5844" t="str">
            <v>RAZEM</v>
          </cell>
        </row>
        <row r="5845">
          <cell r="A5845" t="str">
            <v>TFI</v>
          </cell>
          <cell r="B5845" t="str">
            <v>XTFI</v>
          </cell>
          <cell r="C5845" t="str">
            <v>N</v>
          </cell>
          <cell r="D5845">
            <v>11717.06</v>
          </cell>
          <cell r="E5845" t="str">
            <v>PRZYPIS_MIES_WYK</v>
          </cell>
          <cell r="F5845" t="str">
            <v>WYK_POP</v>
          </cell>
          <cell r="G5845" t="str">
            <v>03</v>
          </cell>
          <cell r="H5845" t="str">
            <v>PION</v>
          </cell>
          <cell r="I5845" t="str">
            <v>RAZEM</v>
          </cell>
        </row>
        <row r="5846">
          <cell r="A5846" t="str">
            <v>TFI</v>
          </cell>
          <cell r="B5846" t="str">
            <v>XTFI</v>
          </cell>
          <cell r="C5846" t="str">
            <v>N</v>
          </cell>
          <cell r="D5846">
            <v>3700323.45</v>
          </cell>
          <cell r="E5846" t="str">
            <v>PRZYPIS_MIES_WYK</v>
          </cell>
          <cell r="F5846" t="str">
            <v>WYK_POP</v>
          </cell>
          <cell r="G5846" t="str">
            <v>03</v>
          </cell>
          <cell r="H5846" t="str">
            <v>PKK</v>
          </cell>
          <cell r="I5846" t="str">
            <v>RAZEM</v>
          </cell>
        </row>
        <row r="5847">
          <cell r="A5847" t="str">
            <v>TFI</v>
          </cell>
          <cell r="B5847" t="str">
            <v>XTFI</v>
          </cell>
          <cell r="C5847" t="str">
            <v>N</v>
          </cell>
          <cell r="D5847">
            <v>138688.79</v>
          </cell>
          <cell r="E5847" t="str">
            <v>PRZYPIS_MIES_WYK</v>
          </cell>
          <cell r="F5847" t="str">
            <v>WYK_POP</v>
          </cell>
          <cell r="G5847" t="str">
            <v>03</v>
          </cell>
          <cell r="H5847" t="str">
            <v>POU</v>
          </cell>
          <cell r="I5847" t="str">
            <v>RAZEM</v>
          </cell>
        </row>
        <row r="5848">
          <cell r="A5848" t="str">
            <v>TFI</v>
          </cell>
          <cell r="B5848" t="str">
            <v>XTFI</v>
          </cell>
          <cell r="C5848" t="str">
            <v>N</v>
          </cell>
          <cell r="D5848">
            <v>6359353.579999998</v>
          </cell>
          <cell r="E5848" t="str">
            <v>PRZYPIS_MIES_WYK</v>
          </cell>
          <cell r="F5848" t="str">
            <v>WYK_POP</v>
          </cell>
          <cell r="G5848" t="str">
            <v>03</v>
          </cell>
          <cell r="H5848" t="str">
            <v>PSA</v>
          </cell>
          <cell r="I5848" t="str">
            <v>RAZEM</v>
          </cell>
        </row>
        <row r="5849">
          <cell r="A5849" t="str">
            <v>TFI</v>
          </cell>
          <cell r="B5849" t="str">
            <v>XTFI</v>
          </cell>
          <cell r="C5849" t="str">
            <v>N</v>
          </cell>
          <cell r="D5849">
            <v>136288.09</v>
          </cell>
          <cell r="E5849" t="str">
            <v>PRZYPIS_MIES_WYK</v>
          </cell>
          <cell r="F5849" t="str">
            <v>WYK_POP</v>
          </cell>
          <cell r="G5849" t="str">
            <v>04</v>
          </cell>
          <cell r="H5849" t="str">
            <v>PION</v>
          </cell>
          <cell r="I5849" t="str">
            <v>RAZEM</v>
          </cell>
        </row>
        <row r="5850">
          <cell r="A5850" t="str">
            <v>TFI</v>
          </cell>
          <cell r="B5850" t="str">
            <v>XTFI</v>
          </cell>
          <cell r="C5850" t="str">
            <v>N</v>
          </cell>
          <cell r="D5850">
            <v>1903105.28</v>
          </cell>
          <cell r="E5850" t="str">
            <v>PRZYPIS_MIES_WYK</v>
          </cell>
          <cell r="F5850" t="str">
            <v>WYK_POP</v>
          </cell>
          <cell r="G5850" t="str">
            <v>04</v>
          </cell>
          <cell r="H5850" t="str">
            <v>PKK</v>
          </cell>
          <cell r="I5850" t="str">
            <v>RAZEM</v>
          </cell>
        </row>
        <row r="5851">
          <cell r="A5851" t="str">
            <v>TFI</v>
          </cell>
          <cell r="B5851" t="str">
            <v>XTFI</v>
          </cell>
          <cell r="C5851" t="str">
            <v>N</v>
          </cell>
          <cell r="D5851">
            <v>492113.4</v>
          </cell>
          <cell r="E5851" t="str">
            <v>PRZYPIS_MIES_WYK</v>
          </cell>
          <cell r="F5851" t="str">
            <v>WYK_POP</v>
          </cell>
          <cell r="G5851" t="str">
            <v>04</v>
          </cell>
          <cell r="H5851" t="str">
            <v>POU</v>
          </cell>
          <cell r="I5851" t="str">
            <v>RAZEM</v>
          </cell>
        </row>
        <row r="5852">
          <cell r="A5852" t="str">
            <v>TFI</v>
          </cell>
          <cell r="B5852" t="str">
            <v>XTFI</v>
          </cell>
          <cell r="C5852" t="str">
            <v>N</v>
          </cell>
          <cell r="D5852">
            <v>7722786.7299999995</v>
          </cell>
          <cell r="E5852" t="str">
            <v>PRZYPIS_MIES_WYK</v>
          </cell>
          <cell r="F5852" t="str">
            <v>WYK_POP</v>
          </cell>
          <cell r="G5852" t="str">
            <v>04</v>
          </cell>
          <cell r="H5852" t="str">
            <v>PSA</v>
          </cell>
          <cell r="I5852" t="str">
            <v>RAZEM</v>
          </cell>
        </row>
        <row r="5853">
          <cell r="A5853" t="str">
            <v>TFI</v>
          </cell>
          <cell r="B5853" t="str">
            <v>XTFI</v>
          </cell>
          <cell r="C5853" t="str">
            <v>N</v>
          </cell>
          <cell r="D5853">
            <v>198870.39</v>
          </cell>
          <cell r="E5853" t="str">
            <v>PRZYPIS_MIES_WYK</v>
          </cell>
          <cell r="F5853" t="str">
            <v>WYK_POP</v>
          </cell>
          <cell r="G5853" t="str">
            <v>05</v>
          </cell>
          <cell r="H5853" t="str">
            <v>PION</v>
          </cell>
          <cell r="I5853" t="str">
            <v>RAZEM</v>
          </cell>
        </row>
        <row r="5854">
          <cell r="A5854" t="str">
            <v>TFI</v>
          </cell>
          <cell r="B5854" t="str">
            <v>XTFI</v>
          </cell>
          <cell r="C5854" t="str">
            <v>N</v>
          </cell>
          <cell r="D5854">
            <v>2116850</v>
          </cell>
          <cell r="E5854" t="str">
            <v>PRZYPIS_MIES_WYK</v>
          </cell>
          <cell r="F5854" t="str">
            <v>WYK_POP</v>
          </cell>
          <cell r="G5854" t="str">
            <v>05</v>
          </cell>
          <cell r="H5854" t="str">
            <v>PKK</v>
          </cell>
          <cell r="I5854" t="str">
            <v>RAZEM</v>
          </cell>
        </row>
        <row r="5855">
          <cell r="A5855" t="str">
            <v>TFI</v>
          </cell>
          <cell r="B5855" t="str">
            <v>XTFI</v>
          </cell>
          <cell r="C5855" t="str">
            <v>N</v>
          </cell>
          <cell r="D5855">
            <v>107710</v>
          </cell>
          <cell r="E5855" t="str">
            <v>PRZYPIS_MIES_WYK</v>
          </cell>
          <cell r="F5855" t="str">
            <v>WYK_POP</v>
          </cell>
          <cell r="G5855" t="str">
            <v>05</v>
          </cell>
          <cell r="H5855" t="str">
            <v>POU</v>
          </cell>
          <cell r="I5855" t="str">
            <v>RAZEM</v>
          </cell>
        </row>
        <row r="5856">
          <cell r="A5856" t="str">
            <v>TFI</v>
          </cell>
          <cell r="B5856" t="str">
            <v>XTFI</v>
          </cell>
          <cell r="C5856" t="str">
            <v>N</v>
          </cell>
          <cell r="D5856">
            <v>5103468.55</v>
          </cell>
          <cell r="E5856" t="str">
            <v>PRZYPIS_MIES_WYK</v>
          </cell>
          <cell r="F5856" t="str">
            <v>WYK_POP</v>
          </cell>
          <cell r="G5856" t="str">
            <v>05</v>
          </cell>
          <cell r="H5856" t="str">
            <v>PSA</v>
          </cell>
          <cell r="I5856" t="str">
            <v>RAZEM</v>
          </cell>
        </row>
        <row r="5857">
          <cell r="A5857" t="str">
            <v>TFI</v>
          </cell>
          <cell r="B5857" t="str">
            <v>XTFI</v>
          </cell>
          <cell r="C5857" t="str">
            <v>N</v>
          </cell>
          <cell r="D5857">
            <v>8970.35</v>
          </cell>
          <cell r="E5857" t="str">
            <v>PRZYPIS_MIES_WYK</v>
          </cell>
          <cell r="F5857" t="str">
            <v>WYK_POP</v>
          </cell>
          <cell r="G5857" t="str">
            <v>06</v>
          </cell>
          <cell r="H5857" t="str">
            <v>PION</v>
          </cell>
          <cell r="I5857" t="str">
            <v>RAZEM</v>
          </cell>
        </row>
        <row r="5858">
          <cell r="A5858" t="str">
            <v>TFI</v>
          </cell>
          <cell r="B5858" t="str">
            <v>XTFI</v>
          </cell>
          <cell r="C5858" t="str">
            <v>N</v>
          </cell>
          <cell r="D5858">
            <v>2343346.28</v>
          </cell>
          <cell r="E5858" t="str">
            <v>PRZYPIS_MIES_WYK</v>
          </cell>
          <cell r="F5858" t="str">
            <v>WYK_POP</v>
          </cell>
          <cell r="G5858" t="str">
            <v>06</v>
          </cell>
          <cell r="H5858" t="str">
            <v>PKK</v>
          </cell>
          <cell r="I5858" t="str">
            <v>RAZEM</v>
          </cell>
        </row>
        <row r="5859">
          <cell r="A5859" t="str">
            <v>TFI</v>
          </cell>
          <cell r="B5859" t="str">
            <v>XTFI</v>
          </cell>
          <cell r="C5859" t="str">
            <v>N</v>
          </cell>
          <cell r="D5859">
            <v>51260.05</v>
          </cell>
          <cell r="E5859" t="str">
            <v>PRZYPIS_MIES_WYK</v>
          </cell>
          <cell r="F5859" t="str">
            <v>WYK_POP</v>
          </cell>
          <cell r="G5859" t="str">
            <v>06</v>
          </cell>
          <cell r="H5859" t="str">
            <v>POU</v>
          </cell>
          <cell r="I5859" t="str">
            <v>RAZEM</v>
          </cell>
        </row>
        <row r="5860">
          <cell r="A5860" t="str">
            <v>TFI</v>
          </cell>
          <cell r="B5860" t="str">
            <v>XTFI</v>
          </cell>
          <cell r="C5860" t="str">
            <v>N</v>
          </cell>
          <cell r="D5860">
            <v>3190474.07</v>
          </cell>
          <cell r="E5860" t="str">
            <v>PRZYPIS_MIES_WYK</v>
          </cell>
          <cell r="F5860" t="str">
            <v>WYK_POP</v>
          </cell>
          <cell r="G5860" t="str">
            <v>06</v>
          </cell>
          <cell r="H5860" t="str">
            <v>PSA</v>
          </cell>
          <cell r="I5860" t="str">
            <v>RAZEM</v>
          </cell>
        </row>
        <row r="5861">
          <cell r="A5861" t="str">
            <v>TFI</v>
          </cell>
          <cell r="B5861" t="str">
            <v>XTFI</v>
          </cell>
          <cell r="C5861" t="str">
            <v>N</v>
          </cell>
          <cell r="D5861">
            <v>104359</v>
          </cell>
          <cell r="E5861" t="str">
            <v>PRZYPIS_MIES_WYK</v>
          </cell>
          <cell r="F5861" t="str">
            <v>WYK_POP</v>
          </cell>
          <cell r="G5861" t="str">
            <v>07</v>
          </cell>
          <cell r="H5861" t="str">
            <v>PION</v>
          </cell>
          <cell r="I5861" t="str">
            <v>RAZEM</v>
          </cell>
        </row>
        <row r="5862">
          <cell r="A5862" t="str">
            <v>TFI</v>
          </cell>
          <cell r="B5862" t="str">
            <v>XTFI</v>
          </cell>
          <cell r="C5862" t="str">
            <v>N</v>
          </cell>
          <cell r="D5862">
            <v>1022529.66</v>
          </cell>
          <cell r="E5862" t="str">
            <v>PRZYPIS_MIES_WYK</v>
          </cell>
          <cell r="F5862" t="str">
            <v>WYK_POP</v>
          </cell>
          <cell r="G5862" t="str">
            <v>07</v>
          </cell>
          <cell r="H5862" t="str">
            <v>PKK</v>
          </cell>
          <cell r="I5862" t="str">
            <v>RAZEM</v>
          </cell>
        </row>
        <row r="5863">
          <cell r="A5863" t="str">
            <v>TFI</v>
          </cell>
          <cell r="B5863" t="str">
            <v>XTFI</v>
          </cell>
          <cell r="C5863" t="str">
            <v>N</v>
          </cell>
          <cell r="D5863">
            <v>97450</v>
          </cell>
          <cell r="E5863" t="str">
            <v>PRZYPIS_MIES_WYK</v>
          </cell>
          <cell r="F5863" t="str">
            <v>WYK_POP</v>
          </cell>
          <cell r="G5863" t="str">
            <v>07</v>
          </cell>
          <cell r="H5863" t="str">
            <v>POU</v>
          </cell>
          <cell r="I5863" t="str">
            <v>RAZEM</v>
          </cell>
        </row>
        <row r="5864">
          <cell r="A5864" t="str">
            <v>TFI</v>
          </cell>
          <cell r="B5864" t="str">
            <v>XTFI</v>
          </cell>
          <cell r="C5864" t="str">
            <v>N</v>
          </cell>
          <cell r="D5864">
            <v>3012278.06</v>
          </cell>
          <cell r="E5864" t="str">
            <v>PRZYPIS_MIES_WYK</v>
          </cell>
          <cell r="F5864" t="str">
            <v>WYK_POP</v>
          </cell>
          <cell r="G5864" t="str">
            <v>07</v>
          </cell>
          <cell r="H5864" t="str">
            <v>PSA</v>
          </cell>
          <cell r="I5864" t="str">
            <v>RAZEM</v>
          </cell>
        </row>
        <row r="5865">
          <cell r="A5865" t="str">
            <v>TFI</v>
          </cell>
          <cell r="B5865" t="str">
            <v>XTFI</v>
          </cell>
          <cell r="C5865" t="str">
            <v>N</v>
          </cell>
          <cell r="D5865">
            <v>20104.3</v>
          </cell>
          <cell r="E5865" t="str">
            <v>PRZYPIS_MIES_WYK</v>
          </cell>
          <cell r="F5865" t="str">
            <v>WYK_POP</v>
          </cell>
          <cell r="G5865" t="str">
            <v>08</v>
          </cell>
          <cell r="H5865" t="str">
            <v>PION</v>
          </cell>
          <cell r="I5865" t="str">
            <v>RAZEM</v>
          </cell>
        </row>
        <row r="5866">
          <cell r="A5866" t="str">
            <v>TFI</v>
          </cell>
          <cell r="B5866" t="str">
            <v>XTFI</v>
          </cell>
          <cell r="C5866" t="str">
            <v>N</v>
          </cell>
          <cell r="D5866">
            <v>467500.5</v>
          </cell>
          <cell r="E5866" t="str">
            <v>PRZYPIS_MIES_WYK</v>
          </cell>
          <cell r="F5866" t="str">
            <v>WYK_POP</v>
          </cell>
          <cell r="G5866" t="str">
            <v>08</v>
          </cell>
          <cell r="H5866" t="str">
            <v>PKK</v>
          </cell>
          <cell r="I5866" t="str">
            <v>RAZEM</v>
          </cell>
        </row>
        <row r="5867">
          <cell r="A5867" t="str">
            <v>TFI</v>
          </cell>
          <cell r="B5867" t="str">
            <v>XTFI</v>
          </cell>
          <cell r="C5867" t="str">
            <v>N</v>
          </cell>
          <cell r="D5867">
            <v>72691.26</v>
          </cell>
          <cell r="E5867" t="str">
            <v>PRZYPIS_MIES_WYK</v>
          </cell>
          <cell r="F5867" t="str">
            <v>WYK_POP</v>
          </cell>
          <cell r="G5867" t="str">
            <v>08</v>
          </cell>
          <cell r="H5867" t="str">
            <v>POU</v>
          </cell>
          <cell r="I5867" t="str">
            <v>RAZEM</v>
          </cell>
        </row>
        <row r="5868">
          <cell r="A5868" t="str">
            <v>TFI</v>
          </cell>
          <cell r="B5868" t="str">
            <v>XTFI</v>
          </cell>
          <cell r="C5868" t="str">
            <v>N</v>
          </cell>
          <cell r="D5868">
            <v>6088144.429999999</v>
          </cell>
          <cell r="E5868" t="str">
            <v>PRZYPIS_MIES_WYK</v>
          </cell>
          <cell r="F5868" t="str">
            <v>WYK_POP</v>
          </cell>
          <cell r="G5868" t="str">
            <v>08</v>
          </cell>
          <cell r="H5868" t="str">
            <v>PSA</v>
          </cell>
          <cell r="I5868" t="str">
            <v>RAZEM</v>
          </cell>
        </row>
        <row r="5869">
          <cell r="A5869" t="str">
            <v>TFI</v>
          </cell>
          <cell r="B5869" t="str">
            <v>XTFI</v>
          </cell>
          <cell r="C5869" t="str">
            <v>N</v>
          </cell>
          <cell r="D5869">
            <v>42844.97</v>
          </cell>
          <cell r="E5869" t="str">
            <v>PRZYPIS_MIES_WYK</v>
          </cell>
          <cell r="F5869" t="str">
            <v>WYK_POP</v>
          </cell>
          <cell r="G5869" t="str">
            <v>09</v>
          </cell>
          <cell r="H5869" t="str">
            <v>PION</v>
          </cell>
          <cell r="I5869" t="str">
            <v>RAZEM</v>
          </cell>
        </row>
        <row r="5870">
          <cell r="A5870" t="str">
            <v>TFI</v>
          </cell>
          <cell r="B5870" t="str">
            <v>XTFI</v>
          </cell>
          <cell r="C5870" t="str">
            <v>N</v>
          </cell>
          <cell r="D5870">
            <v>1571906.25</v>
          </cell>
          <cell r="E5870" t="str">
            <v>PRZYPIS_MIES_WYK</v>
          </cell>
          <cell r="F5870" t="str">
            <v>WYK_POP</v>
          </cell>
          <cell r="G5870" t="str">
            <v>09</v>
          </cell>
          <cell r="H5870" t="str">
            <v>PKK</v>
          </cell>
          <cell r="I5870" t="str">
            <v>RAZEM</v>
          </cell>
        </row>
        <row r="5871">
          <cell r="A5871" t="str">
            <v>TFI</v>
          </cell>
          <cell r="B5871" t="str">
            <v>XTFI</v>
          </cell>
          <cell r="C5871" t="str">
            <v>N</v>
          </cell>
          <cell r="D5871">
            <v>177121.62</v>
          </cell>
          <cell r="E5871" t="str">
            <v>PRZYPIS_MIES_WYK</v>
          </cell>
          <cell r="F5871" t="str">
            <v>WYK_POP</v>
          </cell>
          <cell r="G5871" t="str">
            <v>09</v>
          </cell>
          <cell r="H5871" t="str">
            <v>POU</v>
          </cell>
          <cell r="I5871" t="str">
            <v>RAZEM</v>
          </cell>
        </row>
        <row r="5872">
          <cell r="A5872" t="str">
            <v>TFI</v>
          </cell>
          <cell r="B5872" t="str">
            <v>XTFI</v>
          </cell>
          <cell r="C5872" t="str">
            <v>N</v>
          </cell>
          <cell r="D5872">
            <v>3953320.52</v>
          </cell>
          <cell r="E5872" t="str">
            <v>PRZYPIS_MIES_WYK</v>
          </cell>
          <cell r="F5872" t="str">
            <v>WYK_POP</v>
          </cell>
          <cell r="G5872" t="str">
            <v>09</v>
          </cell>
          <cell r="H5872" t="str">
            <v>PSA</v>
          </cell>
          <cell r="I5872" t="str">
            <v>RAZEM</v>
          </cell>
        </row>
        <row r="5873">
          <cell r="A5873" t="str">
            <v>TFI</v>
          </cell>
          <cell r="B5873" t="str">
            <v>XTFI</v>
          </cell>
          <cell r="C5873" t="str">
            <v>N</v>
          </cell>
          <cell r="D5873">
            <v>546665</v>
          </cell>
          <cell r="E5873" t="str">
            <v>SKL_PRZYPIS_WYK</v>
          </cell>
          <cell r="F5873" t="str">
            <v>PLAN</v>
          </cell>
          <cell r="G5873" t="str">
            <v>01</v>
          </cell>
          <cell r="H5873" t="str">
            <v>PKK</v>
          </cell>
          <cell r="I5873" t="str">
            <v>RAZEM</v>
          </cell>
        </row>
        <row r="5874">
          <cell r="A5874" t="str">
            <v>TFI</v>
          </cell>
          <cell r="B5874" t="str">
            <v>XTFI</v>
          </cell>
          <cell r="C5874" t="str">
            <v>N</v>
          </cell>
          <cell r="D5874">
            <v>3136660</v>
          </cell>
          <cell r="E5874" t="str">
            <v>SKL_PRZYPIS_WYK</v>
          </cell>
          <cell r="F5874" t="str">
            <v>PLAN</v>
          </cell>
          <cell r="G5874" t="str">
            <v>01</v>
          </cell>
          <cell r="H5874" t="str">
            <v>POU</v>
          </cell>
          <cell r="I5874" t="str">
            <v>RAZEM</v>
          </cell>
        </row>
        <row r="5875">
          <cell r="A5875" t="str">
            <v>TFI</v>
          </cell>
          <cell r="B5875" t="str">
            <v>XTFI</v>
          </cell>
          <cell r="C5875" t="str">
            <v>N</v>
          </cell>
          <cell r="D5875">
            <v>7765005.400310028</v>
          </cell>
          <cell r="E5875" t="str">
            <v>SKL_PRZYPIS_WYK</v>
          </cell>
          <cell r="F5875" t="str">
            <v>PLAN</v>
          </cell>
          <cell r="G5875" t="str">
            <v>01</v>
          </cell>
          <cell r="H5875" t="str">
            <v>PSA</v>
          </cell>
          <cell r="I5875" t="str">
            <v>RAZEM</v>
          </cell>
        </row>
        <row r="5876">
          <cell r="A5876" t="str">
            <v>TFI</v>
          </cell>
          <cell r="B5876" t="str">
            <v>XTFI</v>
          </cell>
          <cell r="C5876" t="str">
            <v>N</v>
          </cell>
          <cell r="D5876">
            <v>1093330</v>
          </cell>
          <cell r="E5876" t="str">
            <v>SKL_PRZYPIS_WYK</v>
          </cell>
          <cell r="F5876" t="str">
            <v>PLAN</v>
          </cell>
          <cell r="G5876" t="str">
            <v>02</v>
          </cell>
          <cell r="H5876" t="str">
            <v>PKK</v>
          </cell>
          <cell r="I5876" t="str">
            <v>RAZEM</v>
          </cell>
        </row>
        <row r="5877">
          <cell r="A5877" t="str">
            <v>TFI</v>
          </cell>
          <cell r="B5877" t="str">
            <v>XTFI</v>
          </cell>
          <cell r="C5877" t="str">
            <v>N</v>
          </cell>
          <cell r="D5877">
            <v>7105320</v>
          </cell>
          <cell r="E5877" t="str">
            <v>SKL_PRZYPIS_WYK</v>
          </cell>
          <cell r="F5877" t="str">
            <v>PLAN</v>
          </cell>
          <cell r="G5877" t="str">
            <v>02</v>
          </cell>
          <cell r="H5877" t="str">
            <v>POU</v>
          </cell>
          <cell r="I5877" t="str">
            <v>RAZEM</v>
          </cell>
        </row>
        <row r="5878">
          <cell r="A5878" t="str">
            <v>TFI</v>
          </cell>
          <cell r="B5878" t="str">
            <v>XTFI</v>
          </cell>
          <cell r="C5878" t="str">
            <v>N</v>
          </cell>
          <cell r="D5878">
            <v>16301469.282441737</v>
          </cell>
          <cell r="E5878" t="str">
            <v>SKL_PRZYPIS_WYK</v>
          </cell>
          <cell r="F5878" t="str">
            <v>PLAN</v>
          </cell>
          <cell r="G5878" t="str">
            <v>02</v>
          </cell>
          <cell r="H5878" t="str">
            <v>PSA</v>
          </cell>
          <cell r="I5878" t="str">
            <v>RAZEM</v>
          </cell>
        </row>
        <row r="5879">
          <cell r="A5879" t="str">
            <v>TFI</v>
          </cell>
          <cell r="B5879" t="str">
            <v>XTFI</v>
          </cell>
          <cell r="C5879" t="str">
            <v>N</v>
          </cell>
          <cell r="D5879">
            <v>4941756.509090909</v>
          </cell>
          <cell r="E5879" t="str">
            <v>SKL_PRZYPIS_WYK</v>
          </cell>
          <cell r="F5879" t="str">
            <v>PLAN</v>
          </cell>
          <cell r="G5879" t="str">
            <v>03</v>
          </cell>
          <cell r="H5879" t="str">
            <v>PKK</v>
          </cell>
          <cell r="I5879" t="str">
            <v>RAZEM</v>
          </cell>
        </row>
        <row r="5880">
          <cell r="A5880" t="str">
            <v>TFI</v>
          </cell>
          <cell r="B5880" t="str">
            <v>XTFI</v>
          </cell>
          <cell r="C5880" t="str">
            <v>N</v>
          </cell>
          <cell r="D5880">
            <v>11343480</v>
          </cell>
          <cell r="E5880" t="str">
            <v>SKL_PRZYPIS_WYK</v>
          </cell>
          <cell r="F5880" t="str">
            <v>PLAN</v>
          </cell>
          <cell r="G5880" t="str">
            <v>03</v>
          </cell>
          <cell r="H5880" t="str">
            <v>POU</v>
          </cell>
          <cell r="I5880" t="str">
            <v>RAZEM</v>
          </cell>
        </row>
        <row r="5881">
          <cell r="A5881" t="str">
            <v>TFI</v>
          </cell>
          <cell r="B5881" t="str">
            <v>XTFI</v>
          </cell>
          <cell r="C5881" t="str">
            <v>N</v>
          </cell>
          <cell r="D5881">
            <v>26002853.908216804</v>
          </cell>
          <cell r="E5881" t="str">
            <v>SKL_PRZYPIS_WYK</v>
          </cell>
          <cell r="F5881" t="str">
            <v>PLAN</v>
          </cell>
          <cell r="G5881" t="str">
            <v>03</v>
          </cell>
          <cell r="H5881" t="str">
            <v>PSA</v>
          </cell>
          <cell r="I5881" t="str">
            <v>RAZEM</v>
          </cell>
        </row>
        <row r="5882">
          <cell r="A5882" t="str">
            <v>TFI</v>
          </cell>
          <cell r="B5882" t="str">
            <v>XTFI</v>
          </cell>
          <cell r="C5882" t="str">
            <v>N</v>
          </cell>
          <cell r="D5882">
            <v>7294047.927272728</v>
          </cell>
          <cell r="E5882" t="str">
            <v>SKL_PRZYPIS_WYK</v>
          </cell>
          <cell r="F5882" t="str">
            <v>PLAN</v>
          </cell>
          <cell r="G5882" t="str">
            <v>04</v>
          </cell>
          <cell r="H5882" t="str">
            <v>PKK</v>
          </cell>
          <cell r="I5882" t="str">
            <v>RAZEM</v>
          </cell>
        </row>
        <row r="5883">
          <cell r="A5883" t="str">
            <v>TFI</v>
          </cell>
          <cell r="B5883" t="str">
            <v>XTFI</v>
          </cell>
          <cell r="C5883" t="str">
            <v>N</v>
          </cell>
          <cell r="D5883">
            <v>15906640</v>
          </cell>
          <cell r="E5883" t="str">
            <v>SKL_PRZYPIS_WYK</v>
          </cell>
          <cell r="F5883" t="str">
            <v>PLAN</v>
          </cell>
          <cell r="G5883" t="str">
            <v>04</v>
          </cell>
          <cell r="H5883" t="str">
            <v>POU</v>
          </cell>
          <cell r="I5883" t="str">
            <v>RAZEM</v>
          </cell>
        </row>
        <row r="5884">
          <cell r="A5884" t="str">
            <v>TFI</v>
          </cell>
          <cell r="B5884" t="str">
            <v>XTFI</v>
          </cell>
          <cell r="C5884" t="str">
            <v>N</v>
          </cell>
          <cell r="D5884">
            <v>37130743.30404809</v>
          </cell>
          <cell r="E5884" t="str">
            <v>SKL_PRZYPIS_WYK</v>
          </cell>
          <cell r="F5884" t="str">
            <v>PLAN</v>
          </cell>
          <cell r="G5884" t="str">
            <v>04</v>
          </cell>
          <cell r="H5884" t="str">
            <v>PSA</v>
          </cell>
          <cell r="I5884" t="str">
            <v>RAZEM</v>
          </cell>
        </row>
        <row r="5885">
          <cell r="A5885" t="str">
            <v>TFI</v>
          </cell>
          <cell r="B5885" t="str">
            <v>XTFI</v>
          </cell>
          <cell r="C5885" t="str">
            <v>N</v>
          </cell>
          <cell r="D5885">
            <v>10746559.884545455</v>
          </cell>
          <cell r="E5885" t="str">
            <v>SKL_PRZYPIS_WYK</v>
          </cell>
          <cell r="F5885" t="str">
            <v>PLAN</v>
          </cell>
          <cell r="G5885" t="str">
            <v>05</v>
          </cell>
          <cell r="H5885" t="str">
            <v>PKK</v>
          </cell>
          <cell r="I5885" t="str">
            <v>RAZEM</v>
          </cell>
        </row>
        <row r="5886">
          <cell r="A5886" t="str">
            <v>TFI</v>
          </cell>
          <cell r="B5886" t="str">
            <v>XTFI</v>
          </cell>
          <cell r="C5886" t="str">
            <v>N</v>
          </cell>
          <cell r="D5886">
            <v>20649800</v>
          </cell>
          <cell r="E5886" t="str">
            <v>SKL_PRZYPIS_WYK</v>
          </cell>
          <cell r="F5886" t="str">
            <v>PLAN</v>
          </cell>
          <cell r="G5886" t="str">
            <v>05</v>
          </cell>
          <cell r="H5886" t="str">
            <v>POU</v>
          </cell>
          <cell r="I5886" t="str">
            <v>RAZEM</v>
          </cell>
        </row>
        <row r="5887">
          <cell r="A5887" t="str">
            <v>TFI</v>
          </cell>
          <cell r="B5887" t="str">
            <v>XTFI</v>
          </cell>
          <cell r="C5887" t="str">
            <v>N</v>
          </cell>
          <cell r="D5887">
            <v>49325257.59193974</v>
          </cell>
          <cell r="E5887" t="str">
            <v>SKL_PRZYPIS_WYK</v>
          </cell>
          <cell r="F5887" t="str">
            <v>PLAN</v>
          </cell>
          <cell r="G5887" t="str">
            <v>05</v>
          </cell>
          <cell r="H5887" t="str">
            <v>PSA</v>
          </cell>
          <cell r="I5887" t="str">
            <v>RAZEM</v>
          </cell>
        </row>
        <row r="5888">
          <cell r="A5888" t="str">
            <v>TFI</v>
          </cell>
          <cell r="B5888" t="str">
            <v>XTFI</v>
          </cell>
          <cell r="C5888" t="str">
            <v>N</v>
          </cell>
          <cell r="D5888">
            <v>16827166.75090909</v>
          </cell>
          <cell r="E5888" t="str">
            <v>SKL_PRZYPIS_WYK</v>
          </cell>
          <cell r="F5888" t="str">
            <v>PLAN</v>
          </cell>
          <cell r="G5888" t="str">
            <v>06</v>
          </cell>
          <cell r="H5888" t="str">
            <v>PKK</v>
          </cell>
          <cell r="I5888" t="str">
            <v>RAZEM</v>
          </cell>
        </row>
        <row r="5889">
          <cell r="A5889" t="str">
            <v>TFI</v>
          </cell>
          <cell r="B5889" t="str">
            <v>XTFI</v>
          </cell>
          <cell r="C5889" t="str">
            <v>N</v>
          </cell>
          <cell r="D5889">
            <v>25547960</v>
          </cell>
          <cell r="E5889" t="str">
            <v>SKL_PRZYPIS_WYK</v>
          </cell>
          <cell r="F5889" t="str">
            <v>PLAN</v>
          </cell>
          <cell r="G5889" t="str">
            <v>06</v>
          </cell>
          <cell r="H5889" t="str">
            <v>POU</v>
          </cell>
          <cell r="I5889" t="str">
            <v>RAZEM</v>
          </cell>
        </row>
        <row r="5890">
          <cell r="A5890" t="str">
            <v>TFI</v>
          </cell>
          <cell r="B5890" t="str">
            <v>XTFI</v>
          </cell>
          <cell r="C5890" t="str">
            <v>N</v>
          </cell>
          <cell r="D5890">
            <v>61310081.07209885</v>
          </cell>
          <cell r="E5890" t="str">
            <v>SKL_PRZYPIS_WYK</v>
          </cell>
          <cell r="F5890" t="str">
            <v>PLAN</v>
          </cell>
          <cell r="G5890" t="str">
            <v>06</v>
          </cell>
          <cell r="H5890" t="str">
            <v>PSA</v>
          </cell>
          <cell r="I5890" t="str">
            <v>RAZEM</v>
          </cell>
        </row>
        <row r="5891">
          <cell r="A5891" t="str">
            <v>TFI</v>
          </cell>
          <cell r="B5891" t="str">
            <v>XTFI</v>
          </cell>
          <cell r="C5891" t="str">
            <v>N</v>
          </cell>
          <cell r="D5891">
            <v>24151008.666363638</v>
          </cell>
          <cell r="E5891" t="str">
            <v>SKL_PRZYPIS_WYK</v>
          </cell>
          <cell r="F5891" t="str">
            <v>PLAN</v>
          </cell>
          <cell r="G5891" t="str">
            <v>07</v>
          </cell>
          <cell r="H5891" t="str">
            <v>PKK</v>
          </cell>
          <cell r="I5891" t="str">
            <v>RAZEM</v>
          </cell>
        </row>
        <row r="5892">
          <cell r="A5892" t="str">
            <v>TFI</v>
          </cell>
          <cell r="B5892" t="str">
            <v>XTFI</v>
          </cell>
          <cell r="C5892" t="str">
            <v>N</v>
          </cell>
          <cell r="D5892">
            <v>30716120</v>
          </cell>
          <cell r="E5892" t="str">
            <v>SKL_PRZYPIS_WYK</v>
          </cell>
          <cell r="F5892" t="str">
            <v>PLAN</v>
          </cell>
          <cell r="G5892" t="str">
            <v>07</v>
          </cell>
          <cell r="H5892" t="str">
            <v>POU</v>
          </cell>
          <cell r="I5892" t="str">
            <v>RAZEM</v>
          </cell>
        </row>
        <row r="5893">
          <cell r="A5893" t="str">
            <v>TFI</v>
          </cell>
          <cell r="B5893" t="str">
            <v>XTFI</v>
          </cell>
          <cell r="C5893" t="str">
            <v>N</v>
          </cell>
          <cell r="D5893">
            <v>72229852.9772703</v>
          </cell>
          <cell r="E5893" t="str">
            <v>SKL_PRZYPIS_WYK</v>
          </cell>
          <cell r="F5893" t="str">
            <v>PLAN</v>
          </cell>
          <cell r="G5893" t="str">
            <v>07</v>
          </cell>
          <cell r="H5893" t="str">
            <v>PSA</v>
          </cell>
          <cell r="I5893" t="str">
            <v>RAZEM</v>
          </cell>
        </row>
        <row r="5894">
          <cell r="A5894" t="str">
            <v>TFI</v>
          </cell>
          <cell r="B5894" t="str">
            <v>XTFI</v>
          </cell>
          <cell r="C5894" t="str">
            <v>N</v>
          </cell>
          <cell r="D5894">
            <v>31759071.120909087</v>
          </cell>
          <cell r="E5894" t="str">
            <v>SKL_PRZYPIS_WYK</v>
          </cell>
          <cell r="F5894" t="str">
            <v>PLAN</v>
          </cell>
          <cell r="G5894" t="str">
            <v>08</v>
          </cell>
          <cell r="H5894" t="str">
            <v>PKK</v>
          </cell>
          <cell r="I5894" t="str">
            <v>RAZEM</v>
          </cell>
        </row>
        <row r="5895">
          <cell r="A5895" t="str">
            <v>TFI</v>
          </cell>
          <cell r="B5895" t="str">
            <v>XTFI</v>
          </cell>
          <cell r="C5895" t="str">
            <v>N</v>
          </cell>
          <cell r="D5895">
            <v>36084280</v>
          </cell>
          <cell r="E5895" t="str">
            <v>SKL_PRZYPIS_WYK</v>
          </cell>
          <cell r="F5895" t="str">
            <v>PLAN</v>
          </cell>
          <cell r="G5895" t="str">
            <v>08</v>
          </cell>
          <cell r="H5895" t="str">
            <v>POU</v>
          </cell>
          <cell r="I5895" t="str">
            <v>RAZEM</v>
          </cell>
        </row>
        <row r="5896">
          <cell r="A5896" t="str">
            <v>TFI</v>
          </cell>
          <cell r="B5896" t="str">
            <v>XTFI</v>
          </cell>
          <cell r="C5896" t="str">
            <v>N</v>
          </cell>
          <cell r="D5896">
            <v>83829642.00654668</v>
          </cell>
          <cell r="E5896" t="str">
            <v>SKL_PRZYPIS_WYK</v>
          </cell>
          <cell r="F5896" t="str">
            <v>PLAN</v>
          </cell>
          <cell r="G5896" t="str">
            <v>08</v>
          </cell>
          <cell r="H5896" t="str">
            <v>PSA</v>
          </cell>
          <cell r="I5896" t="str">
            <v>RAZEM</v>
          </cell>
        </row>
        <row r="5897">
          <cell r="A5897" t="str">
            <v>TFI</v>
          </cell>
          <cell r="B5897" t="str">
            <v>XTFI</v>
          </cell>
          <cell r="C5897" t="str">
            <v>N</v>
          </cell>
          <cell r="D5897">
            <v>42072358.11454546</v>
          </cell>
          <cell r="E5897" t="str">
            <v>SKL_PRZYPIS_WYK</v>
          </cell>
          <cell r="F5897" t="str">
            <v>PLAN</v>
          </cell>
          <cell r="G5897" t="str">
            <v>09</v>
          </cell>
          <cell r="H5897" t="str">
            <v>PKK</v>
          </cell>
          <cell r="I5897" t="str">
            <v>RAZEM</v>
          </cell>
        </row>
        <row r="5898">
          <cell r="A5898" t="str">
            <v>TFI</v>
          </cell>
          <cell r="B5898" t="str">
            <v>XTFI</v>
          </cell>
          <cell r="C5898" t="str">
            <v>N</v>
          </cell>
          <cell r="D5898">
            <v>41807440</v>
          </cell>
          <cell r="E5898" t="str">
            <v>SKL_PRZYPIS_WYK</v>
          </cell>
          <cell r="F5898" t="str">
            <v>PLAN</v>
          </cell>
          <cell r="G5898" t="str">
            <v>09</v>
          </cell>
          <cell r="H5898" t="str">
            <v>POU</v>
          </cell>
          <cell r="I5898" t="str">
            <v>RAZEM</v>
          </cell>
        </row>
        <row r="5899">
          <cell r="A5899" t="str">
            <v>TFI</v>
          </cell>
          <cell r="B5899" t="str">
            <v>XTFI</v>
          </cell>
          <cell r="C5899" t="str">
            <v>N</v>
          </cell>
          <cell r="D5899">
            <v>97250581.71537727</v>
          </cell>
          <cell r="E5899" t="str">
            <v>SKL_PRZYPIS_WYK</v>
          </cell>
          <cell r="F5899" t="str">
            <v>PLAN</v>
          </cell>
          <cell r="G5899" t="str">
            <v>09</v>
          </cell>
          <cell r="H5899" t="str">
            <v>PSA</v>
          </cell>
          <cell r="I5899" t="str">
            <v>RAZEM</v>
          </cell>
        </row>
        <row r="5900">
          <cell r="A5900" t="str">
            <v>TFI</v>
          </cell>
          <cell r="B5900" t="str">
            <v>XTFI</v>
          </cell>
          <cell r="C5900" t="str">
            <v>N</v>
          </cell>
          <cell r="D5900">
            <v>53751861.64727273</v>
          </cell>
          <cell r="E5900" t="str">
            <v>SKL_PRZYPIS_WYK</v>
          </cell>
          <cell r="F5900" t="str">
            <v>PLAN</v>
          </cell>
          <cell r="G5900" t="str">
            <v>10</v>
          </cell>
          <cell r="H5900" t="str">
            <v>PKK</v>
          </cell>
          <cell r="I5900" t="str">
            <v>RAZEM</v>
          </cell>
        </row>
        <row r="5901">
          <cell r="A5901" t="str">
            <v>TFI</v>
          </cell>
          <cell r="B5901" t="str">
            <v>XTFI</v>
          </cell>
          <cell r="C5901" t="str">
            <v>N</v>
          </cell>
          <cell r="D5901">
            <v>47790600</v>
          </cell>
          <cell r="E5901" t="str">
            <v>SKL_PRZYPIS_WYK</v>
          </cell>
          <cell r="F5901" t="str">
            <v>PLAN</v>
          </cell>
          <cell r="G5901" t="str">
            <v>10</v>
          </cell>
          <cell r="H5901" t="str">
            <v>POU</v>
          </cell>
          <cell r="I5901" t="str">
            <v>RAZEM</v>
          </cell>
        </row>
        <row r="5902">
          <cell r="A5902" t="str">
            <v>TFI</v>
          </cell>
          <cell r="B5902" t="str">
            <v>XTFI</v>
          </cell>
          <cell r="C5902" t="str">
            <v>N</v>
          </cell>
          <cell r="D5902">
            <v>111288577.78443076</v>
          </cell>
          <cell r="E5902" t="str">
            <v>SKL_PRZYPIS_WYK</v>
          </cell>
          <cell r="F5902" t="str">
            <v>PLAN</v>
          </cell>
          <cell r="G5902" t="str">
            <v>10</v>
          </cell>
          <cell r="H5902" t="str">
            <v>PSA</v>
          </cell>
          <cell r="I5902" t="str">
            <v>RAZEM</v>
          </cell>
        </row>
        <row r="5903">
          <cell r="A5903" t="str">
            <v>TFI</v>
          </cell>
          <cell r="B5903" t="str">
            <v>XTFI</v>
          </cell>
          <cell r="C5903" t="str">
            <v>N</v>
          </cell>
          <cell r="D5903">
            <v>68830585.71909091</v>
          </cell>
          <cell r="E5903" t="str">
            <v>SKL_PRZYPIS_WYK</v>
          </cell>
          <cell r="F5903" t="str">
            <v>PLAN</v>
          </cell>
          <cell r="G5903" t="str">
            <v>11</v>
          </cell>
          <cell r="H5903" t="str">
            <v>PKK</v>
          </cell>
          <cell r="I5903" t="str">
            <v>RAZEM</v>
          </cell>
        </row>
        <row r="5904">
          <cell r="A5904" t="str">
            <v>TFI</v>
          </cell>
          <cell r="B5904" t="str">
            <v>XTFI</v>
          </cell>
          <cell r="C5904" t="str">
            <v>N</v>
          </cell>
          <cell r="D5904">
            <v>53843760</v>
          </cell>
          <cell r="E5904" t="str">
            <v>SKL_PRZYPIS_WYK</v>
          </cell>
          <cell r="F5904" t="str">
            <v>PLAN</v>
          </cell>
          <cell r="G5904" t="str">
            <v>11</v>
          </cell>
          <cell r="H5904" t="str">
            <v>POU</v>
          </cell>
          <cell r="I5904" t="str">
            <v>RAZEM</v>
          </cell>
        </row>
        <row r="5905">
          <cell r="A5905" t="str">
            <v>TFI</v>
          </cell>
          <cell r="B5905" t="str">
            <v>XTFI</v>
          </cell>
          <cell r="C5905" t="str">
            <v>N</v>
          </cell>
          <cell r="D5905">
            <v>125381573.85348426</v>
          </cell>
          <cell r="E5905" t="str">
            <v>SKL_PRZYPIS_WYK</v>
          </cell>
          <cell r="F5905" t="str">
            <v>PLAN</v>
          </cell>
          <cell r="G5905" t="str">
            <v>11</v>
          </cell>
          <cell r="H5905" t="str">
            <v>PSA</v>
          </cell>
          <cell r="I5905" t="str">
            <v>RAZEM</v>
          </cell>
        </row>
        <row r="5906">
          <cell r="A5906" t="str">
            <v>TFI</v>
          </cell>
          <cell r="B5906" t="str">
            <v>XTFI</v>
          </cell>
          <cell r="C5906" t="str">
            <v>N</v>
          </cell>
          <cell r="D5906">
            <v>90324019.02000001</v>
          </cell>
          <cell r="E5906" t="str">
            <v>SKL_PRZYPIS_WYK</v>
          </cell>
          <cell r="F5906" t="str">
            <v>PLAN</v>
          </cell>
          <cell r="G5906" t="str">
            <v>12</v>
          </cell>
          <cell r="H5906" t="str">
            <v>PKK</v>
          </cell>
          <cell r="I5906" t="str">
            <v>RAZEM</v>
          </cell>
        </row>
        <row r="5907">
          <cell r="A5907" t="str">
            <v>TFI</v>
          </cell>
          <cell r="B5907" t="str">
            <v>XTFI</v>
          </cell>
          <cell r="C5907" t="str">
            <v>N</v>
          </cell>
          <cell r="D5907">
            <v>59999848</v>
          </cell>
          <cell r="E5907" t="str">
            <v>SKL_PRZYPIS_WYK</v>
          </cell>
          <cell r="F5907" t="str">
            <v>PLAN</v>
          </cell>
          <cell r="G5907" t="str">
            <v>12</v>
          </cell>
          <cell r="H5907" t="str">
            <v>POU</v>
          </cell>
          <cell r="I5907" t="str">
            <v>RAZEM</v>
          </cell>
        </row>
        <row r="5908">
          <cell r="A5908" t="str">
            <v>TFI</v>
          </cell>
          <cell r="B5908" t="str">
            <v>XTFI</v>
          </cell>
          <cell r="C5908" t="str">
            <v>N</v>
          </cell>
          <cell r="D5908">
            <v>137878971.77</v>
          </cell>
          <cell r="E5908" t="str">
            <v>SKL_PRZYPIS_WYK</v>
          </cell>
          <cell r="F5908" t="str">
            <v>PLAN</v>
          </cell>
          <cell r="G5908" t="str">
            <v>12</v>
          </cell>
          <cell r="H5908" t="str">
            <v>PSA</v>
          </cell>
          <cell r="I5908" t="str">
            <v>RAZEM</v>
          </cell>
        </row>
        <row r="5909">
          <cell r="A5909" t="str">
            <v>TFI</v>
          </cell>
          <cell r="B5909" t="str">
            <v>XTFI</v>
          </cell>
          <cell r="C5909" t="str">
            <v>N</v>
          </cell>
          <cell r="D5909">
            <v>703368.34</v>
          </cell>
          <cell r="E5909" t="str">
            <v>SKL_PRZYPIS_WYK</v>
          </cell>
          <cell r="F5909" t="str">
            <v>PROGNOZA</v>
          </cell>
          <cell r="G5909" t="str">
            <v>10</v>
          </cell>
          <cell r="H5909" t="str">
            <v>PION</v>
          </cell>
          <cell r="I5909" t="str">
            <v>RAZEM</v>
          </cell>
        </row>
        <row r="5910">
          <cell r="A5910" t="str">
            <v>TFI</v>
          </cell>
          <cell r="B5910" t="str">
            <v>XTFI</v>
          </cell>
          <cell r="C5910" t="str">
            <v>N</v>
          </cell>
          <cell r="D5910">
            <v>14202700.620000001</v>
          </cell>
          <cell r="E5910" t="str">
            <v>SKL_PRZYPIS_WYK</v>
          </cell>
          <cell r="F5910" t="str">
            <v>PROGNOZA</v>
          </cell>
          <cell r="G5910" t="str">
            <v>10</v>
          </cell>
          <cell r="H5910" t="str">
            <v>PKK</v>
          </cell>
          <cell r="I5910" t="str">
            <v>RAZEM</v>
          </cell>
        </row>
        <row r="5911">
          <cell r="A5911" t="str">
            <v>TFI</v>
          </cell>
          <cell r="B5911" t="str">
            <v>XTFI</v>
          </cell>
          <cell r="C5911" t="str">
            <v>N</v>
          </cell>
          <cell r="D5911">
            <v>1794909.07</v>
          </cell>
          <cell r="E5911" t="str">
            <v>SKL_PRZYPIS_WYK</v>
          </cell>
          <cell r="F5911" t="str">
            <v>PROGNOZA</v>
          </cell>
          <cell r="G5911" t="str">
            <v>10</v>
          </cell>
          <cell r="H5911" t="str">
            <v>POU</v>
          </cell>
          <cell r="I5911" t="str">
            <v>RAZEM</v>
          </cell>
        </row>
        <row r="5912">
          <cell r="A5912" t="str">
            <v>TFI</v>
          </cell>
          <cell r="B5912" t="str">
            <v>XTFI</v>
          </cell>
          <cell r="C5912" t="str">
            <v>N</v>
          </cell>
          <cell r="D5912">
            <v>51845370.27999999</v>
          </cell>
          <cell r="E5912" t="str">
            <v>SKL_PRZYPIS_WYK</v>
          </cell>
          <cell r="F5912" t="str">
            <v>PROGNOZA</v>
          </cell>
          <cell r="G5912" t="str">
            <v>10</v>
          </cell>
          <cell r="H5912" t="str">
            <v>PSA</v>
          </cell>
          <cell r="I5912" t="str">
            <v>RAZEM</v>
          </cell>
        </row>
        <row r="5913">
          <cell r="A5913" t="str">
            <v>TFI</v>
          </cell>
          <cell r="B5913" t="str">
            <v>XTFI</v>
          </cell>
          <cell r="C5913" t="str">
            <v>N</v>
          </cell>
          <cell r="D5913">
            <v>703368.34</v>
          </cell>
          <cell r="E5913" t="str">
            <v>SKL_PRZYPIS_WYK</v>
          </cell>
          <cell r="F5913" t="str">
            <v>PROGNOZA</v>
          </cell>
          <cell r="G5913" t="str">
            <v>11</v>
          </cell>
          <cell r="H5913" t="str">
            <v>PION</v>
          </cell>
          <cell r="I5913" t="str">
            <v>RAZEM</v>
          </cell>
        </row>
        <row r="5914">
          <cell r="A5914" t="str">
            <v>TFI</v>
          </cell>
          <cell r="B5914" t="str">
            <v>XTFI</v>
          </cell>
          <cell r="C5914" t="str">
            <v>N</v>
          </cell>
          <cell r="D5914">
            <v>14202700.620000001</v>
          </cell>
          <cell r="E5914" t="str">
            <v>SKL_PRZYPIS_WYK</v>
          </cell>
          <cell r="F5914" t="str">
            <v>PROGNOZA</v>
          </cell>
          <cell r="G5914" t="str">
            <v>11</v>
          </cell>
          <cell r="H5914" t="str">
            <v>PKK</v>
          </cell>
          <cell r="I5914" t="str">
            <v>RAZEM</v>
          </cell>
        </row>
        <row r="5915">
          <cell r="A5915" t="str">
            <v>TFI</v>
          </cell>
          <cell r="B5915" t="str">
            <v>XTFI</v>
          </cell>
          <cell r="C5915" t="str">
            <v>N</v>
          </cell>
          <cell r="D5915">
            <v>1880909.07</v>
          </cell>
          <cell r="E5915" t="str">
            <v>SKL_PRZYPIS_WYK</v>
          </cell>
          <cell r="F5915" t="str">
            <v>PROGNOZA</v>
          </cell>
          <cell r="G5915" t="str">
            <v>11</v>
          </cell>
          <cell r="H5915" t="str">
            <v>POU</v>
          </cell>
          <cell r="I5915" t="str">
            <v>RAZEM</v>
          </cell>
        </row>
        <row r="5916">
          <cell r="A5916" t="str">
            <v>TFI</v>
          </cell>
          <cell r="B5916" t="str">
            <v>XTFI</v>
          </cell>
          <cell r="C5916" t="str">
            <v>N</v>
          </cell>
          <cell r="D5916">
            <v>53988546.27999999</v>
          </cell>
          <cell r="E5916" t="str">
            <v>SKL_PRZYPIS_WYK</v>
          </cell>
          <cell r="F5916" t="str">
            <v>PROGNOZA</v>
          </cell>
          <cell r="G5916" t="str">
            <v>11</v>
          </cell>
          <cell r="H5916" t="str">
            <v>PSA</v>
          </cell>
          <cell r="I5916" t="str">
            <v>RAZEM</v>
          </cell>
        </row>
        <row r="5917">
          <cell r="A5917" t="str">
            <v>TFI</v>
          </cell>
          <cell r="B5917" t="str">
            <v>XTFI</v>
          </cell>
          <cell r="C5917" t="str">
            <v>N</v>
          </cell>
          <cell r="D5917">
            <v>703368.34</v>
          </cell>
          <cell r="E5917" t="str">
            <v>SKL_PRZYPIS_WYK</v>
          </cell>
          <cell r="F5917" t="str">
            <v>PROGNOZA</v>
          </cell>
          <cell r="G5917" t="str">
            <v>12</v>
          </cell>
          <cell r="H5917" t="str">
            <v>PION</v>
          </cell>
          <cell r="I5917" t="str">
            <v>RAZEM</v>
          </cell>
        </row>
        <row r="5918">
          <cell r="A5918" t="str">
            <v>TFI</v>
          </cell>
          <cell r="B5918" t="str">
            <v>XTFI</v>
          </cell>
          <cell r="C5918" t="str">
            <v>N</v>
          </cell>
          <cell r="D5918">
            <v>14202700.620000001</v>
          </cell>
          <cell r="E5918" t="str">
            <v>SKL_PRZYPIS_WYK</v>
          </cell>
          <cell r="F5918" t="str">
            <v>PROGNOZA</v>
          </cell>
          <cell r="G5918" t="str">
            <v>12</v>
          </cell>
          <cell r="H5918" t="str">
            <v>PKK</v>
          </cell>
          <cell r="I5918" t="str">
            <v>RAZEM</v>
          </cell>
        </row>
        <row r="5919">
          <cell r="A5919" t="str">
            <v>TFI</v>
          </cell>
          <cell r="B5919" t="str">
            <v>XTFI</v>
          </cell>
          <cell r="C5919" t="str">
            <v>N</v>
          </cell>
          <cell r="D5919">
            <v>1964909.07</v>
          </cell>
          <cell r="E5919" t="str">
            <v>SKL_PRZYPIS_WYK</v>
          </cell>
          <cell r="F5919" t="str">
            <v>PROGNOZA</v>
          </cell>
          <cell r="G5919" t="str">
            <v>12</v>
          </cell>
          <cell r="H5919" t="str">
            <v>POU</v>
          </cell>
          <cell r="I5919" t="str">
            <v>RAZEM</v>
          </cell>
        </row>
        <row r="5920">
          <cell r="A5920" t="str">
            <v>TFI</v>
          </cell>
          <cell r="B5920" t="str">
            <v>XTFI</v>
          </cell>
          <cell r="C5920" t="str">
            <v>N</v>
          </cell>
          <cell r="D5920">
            <v>55965635.279999994</v>
          </cell>
          <cell r="E5920" t="str">
            <v>SKL_PRZYPIS_WYK</v>
          </cell>
          <cell r="F5920" t="str">
            <v>PROGNOZA</v>
          </cell>
          <cell r="G5920" t="str">
            <v>12</v>
          </cell>
          <cell r="H5920" t="str">
            <v>PSA</v>
          </cell>
          <cell r="I5920" t="str">
            <v>RAZEM</v>
          </cell>
        </row>
        <row r="5921">
          <cell r="A5921" t="str">
            <v>TFI</v>
          </cell>
          <cell r="B5921" t="str">
            <v>XTFI</v>
          </cell>
          <cell r="C5921" t="str">
            <v>N</v>
          </cell>
          <cell r="D5921">
            <v>45593</v>
          </cell>
          <cell r="E5921" t="str">
            <v>SKL_PRZYPIS_WYK</v>
          </cell>
          <cell r="F5921" t="str">
            <v>WYK_POP</v>
          </cell>
          <cell r="G5921" t="str">
            <v>01</v>
          </cell>
          <cell r="H5921" t="str">
            <v>PION</v>
          </cell>
          <cell r="I5921" t="str">
            <v>RAZEM</v>
          </cell>
        </row>
        <row r="5922">
          <cell r="A5922" t="str">
            <v>TFI</v>
          </cell>
          <cell r="B5922" t="str">
            <v>XTFI</v>
          </cell>
          <cell r="C5922" t="str">
            <v>N</v>
          </cell>
          <cell r="D5922">
            <v>958388.1</v>
          </cell>
          <cell r="E5922" t="str">
            <v>SKL_PRZYPIS_WYK</v>
          </cell>
          <cell r="F5922" t="str">
            <v>WYK_POP</v>
          </cell>
          <cell r="G5922" t="str">
            <v>01</v>
          </cell>
          <cell r="H5922" t="str">
            <v>PKK</v>
          </cell>
          <cell r="I5922" t="str">
            <v>RAZEM</v>
          </cell>
        </row>
        <row r="5923">
          <cell r="A5923" t="str">
            <v>TFI</v>
          </cell>
          <cell r="B5923" t="str">
            <v>XTFI</v>
          </cell>
          <cell r="C5923" t="str">
            <v>N</v>
          </cell>
          <cell r="D5923">
            <v>366502.03</v>
          </cell>
          <cell r="E5923" t="str">
            <v>SKL_PRZYPIS_WYK</v>
          </cell>
          <cell r="F5923" t="str">
            <v>WYK_POP</v>
          </cell>
          <cell r="G5923" t="str">
            <v>01</v>
          </cell>
          <cell r="H5923" t="str">
            <v>POU</v>
          </cell>
          <cell r="I5923" t="str">
            <v>RAZEM</v>
          </cell>
        </row>
        <row r="5924">
          <cell r="A5924" t="str">
            <v>TFI</v>
          </cell>
          <cell r="B5924" t="str">
            <v>XTFI</v>
          </cell>
          <cell r="C5924" t="str">
            <v>N</v>
          </cell>
          <cell r="D5924">
            <v>7628873.47</v>
          </cell>
          <cell r="E5924" t="str">
            <v>SKL_PRZYPIS_WYK</v>
          </cell>
          <cell r="F5924" t="str">
            <v>WYK_POP</v>
          </cell>
          <cell r="G5924" t="str">
            <v>01</v>
          </cell>
          <cell r="H5924" t="str">
            <v>PSA</v>
          </cell>
          <cell r="I5924" t="str">
            <v>RAZEM</v>
          </cell>
        </row>
        <row r="5925">
          <cell r="A5925" t="str">
            <v>TFI</v>
          </cell>
          <cell r="B5925" t="str">
            <v>XTFI</v>
          </cell>
          <cell r="C5925" t="str">
            <v>N</v>
          </cell>
          <cell r="D5925">
            <v>180214.18</v>
          </cell>
          <cell r="E5925" t="str">
            <v>SKL_PRZYPIS_WYK</v>
          </cell>
          <cell r="F5925" t="str">
            <v>WYK_POP</v>
          </cell>
          <cell r="G5925" t="str">
            <v>02</v>
          </cell>
          <cell r="H5925" t="str">
            <v>PION</v>
          </cell>
          <cell r="I5925" t="str">
            <v>RAZEM</v>
          </cell>
        </row>
        <row r="5926">
          <cell r="A5926" t="str">
            <v>TFI</v>
          </cell>
          <cell r="B5926" t="str">
            <v>XTFI</v>
          </cell>
          <cell r="C5926" t="str">
            <v>N</v>
          </cell>
          <cell r="D5926">
            <v>1077139.2</v>
          </cell>
          <cell r="E5926" t="str">
            <v>SKL_PRZYPIS_WYK</v>
          </cell>
          <cell r="F5926" t="str">
            <v>WYK_POP</v>
          </cell>
          <cell r="G5926" t="str">
            <v>02</v>
          </cell>
          <cell r="H5926" t="str">
            <v>PKK</v>
          </cell>
          <cell r="I5926" t="str">
            <v>RAZEM</v>
          </cell>
        </row>
        <row r="5927">
          <cell r="A5927" t="str">
            <v>TFI</v>
          </cell>
          <cell r="B5927" t="str">
            <v>XTFI</v>
          </cell>
          <cell r="C5927" t="str">
            <v>N</v>
          </cell>
          <cell r="D5927">
            <v>564873.95</v>
          </cell>
          <cell r="E5927" t="str">
            <v>SKL_PRZYPIS_WYK</v>
          </cell>
          <cell r="F5927" t="str">
            <v>WYK_POP</v>
          </cell>
          <cell r="G5927" t="str">
            <v>02</v>
          </cell>
          <cell r="H5927" t="str">
            <v>POU</v>
          </cell>
          <cell r="I5927" t="str">
            <v>RAZEM</v>
          </cell>
        </row>
        <row r="5928">
          <cell r="A5928" t="str">
            <v>TFI</v>
          </cell>
          <cell r="B5928" t="str">
            <v>XTFI</v>
          </cell>
          <cell r="C5928" t="str">
            <v>N</v>
          </cell>
          <cell r="D5928">
            <v>13864723.34</v>
          </cell>
          <cell r="E5928" t="str">
            <v>SKL_PRZYPIS_WYK</v>
          </cell>
          <cell r="F5928" t="str">
            <v>WYK_POP</v>
          </cell>
          <cell r="G5928" t="str">
            <v>02</v>
          </cell>
          <cell r="H5928" t="str">
            <v>PSA</v>
          </cell>
          <cell r="I5928" t="str">
            <v>RAZEM</v>
          </cell>
        </row>
        <row r="5929">
          <cell r="A5929" t="str">
            <v>TFI</v>
          </cell>
          <cell r="B5929" t="str">
            <v>XTFI</v>
          </cell>
          <cell r="C5929" t="str">
            <v>N</v>
          </cell>
          <cell r="D5929">
            <v>191931.24</v>
          </cell>
          <cell r="E5929" t="str">
            <v>SKL_PRZYPIS_WYK</v>
          </cell>
          <cell r="F5929" t="str">
            <v>WYK_POP</v>
          </cell>
          <cell r="G5929" t="str">
            <v>03</v>
          </cell>
          <cell r="H5929" t="str">
            <v>PION</v>
          </cell>
          <cell r="I5929" t="str">
            <v>RAZEM</v>
          </cell>
        </row>
        <row r="5930">
          <cell r="A5930" t="str">
            <v>TFI</v>
          </cell>
          <cell r="B5930" t="str">
            <v>XTFI</v>
          </cell>
          <cell r="C5930" t="str">
            <v>N</v>
          </cell>
          <cell r="D5930">
            <v>4777462.65</v>
          </cell>
          <cell r="E5930" t="str">
            <v>SKL_PRZYPIS_WYK</v>
          </cell>
          <cell r="F5930" t="str">
            <v>WYK_POP</v>
          </cell>
          <cell r="G5930" t="str">
            <v>03</v>
          </cell>
          <cell r="H5930" t="str">
            <v>PKK</v>
          </cell>
          <cell r="I5930" t="str">
            <v>RAZEM</v>
          </cell>
        </row>
        <row r="5931">
          <cell r="A5931" t="str">
            <v>TFI</v>
          </cell>
          <cell r="B5931" t="str">
            <v>XTFI</v>
          </cell>
          <cell r="C5931" t="str">
            <v>N</v>
          </cell>
          <cell r="D5931">
            <v>703562.74</v>
          </cell>
          <cell r="E5931" t="str">
            <v>SKL_PRZYPIS_WYK</v>
          </cell>
          <cell r="F5931" t="str">
            <v>WYK_POP</v>
          </cell>
          <cell r="G5931" t="str">
            <v>03</v>
          </cell>
          <cell r="H5931" t="str">
            <v>POU</v>
          </cell>
          <cell r="I5931" t="str">
            <v>RAZEM</v>
          </cell>
        </row>
        <row r="5932">
          <cell r="A5932" t="str">
            <v>TFI</v>
          </cell>
          <cell r="B5932" t="str">
            <v>XTFI</v>
          </cell>
          <cell r="C5932" t="str">
            <v>N</v>
          </cell>
          <cell r="D5932">
            <v>20224076.919999998</v>
          </cell>
          <cell r="E5932" t="str">
            <v>SKL_PRZYPIS_WYK</v>
          </cell>
          <cell r="F5932" t="str">
            <v>WYK_POP</v>
          </cell>
          <cell r="G5932" t="str">
            <v>03</v>
          </cell>
          <cell r="H5932" t="str">
            <v>PSA</v>
          </cell>
          <cell r="I5932" t="str">
            <v>RAZEM</v>
          </cell>
        </row>
        <row r="5933">
          <cell r="A5933" t="str">
            <v>TFI</v>
          </cell>
          <cell r="B5933" t="str">
            <v>XTFI</v>
          </cell>
          <cell r="C5933" t="str">
            <v>N</v>
          </cell>
          <cell r="D5933">
            <v>328219.33</v>
          </cell>
          <cell r="E5933" t="str">
            <v>SKL_PRZYPIS_WYK</v>
          </cell>
          <cell r="F5933" t="str">
            <v>WYK_POP</v>
          </cell>
          <cell r="G5933" t="str">
            <v>04</v>
          </cell>
          <cell r="H5933" t="str">
            <v>PION</v>
          </cell>
          <cell r="I5933" t="str">
            <v>RAZEM</v>
          </cell>
        </row>
        <row r="5934">
          <cell r="A5934" t="str">
            <v>TFI</v>
          </cell>
          <cell r="B5934" t="str">
            <v>XTFI</v>
          </cell>
          <cell r="C5934" t="str">
            <v>N</v>
          </cell>
          <cell r="D5934">
            <v>6680567.93</v>
          </cell>
          <cell r="E5934" t="str">
            <v>SKL_PRZYPIS_WYK</v>
          </cell>
          <cell r="F5934" t="str">
            <v>WYK_POP</v>
          </cell>
          <cell r="G5934" t="str">
            <v>04</v>
          </cell>
          <cell r="H5934" t="str">
            <v>PKK</v>
          </cell>
          <cell r="I5934" t="str">
            <v>RAZEM</v>
          </cell>
        </row>
        <row r="5935">
          <cell r="A5935" t="str">
            <v>TFI</v>
          </cell>
          <cell r="B5935" t="str">
            <v>XTFI</v>
          </cell>
          <cell r="C5935" t="str">
            <v>N</v>
          </cell>
          <cell r="D5935">
            <v>1195676.14</v>
          </cell>
          <cell r="E5935" t="str">
            <v>SKL_PRZYPIS_WYK</v>
          </cell>
          <cell r="F5935" t="str">
            <v>WYK_POP</v>
          </cell>
          <cell r="G5935" t="str">
            <v>04</v>
          </cell>
          <cell r="H5935" t="str">
            <v>POU</v>
          </cell>
          <cell r="I5935" t="str">
            <v>RAZEM</v>
          </cell>
        </row>
        <row r="5936">
          <cell r="A5936" t="str">
            <v>TFI</v>
          </cell>
          <cell r="B5936" t="str">
            <v>XTFI</v>
          </cell>
          <cell r="C5936" t="str">
            <v>N</v>
          </cell>
          <cell r="D5936">
            <v>27946863.65</v>
          </cell>
          <cell r="E5936" t="str">
            <v>SKL_PRZYPIS_WYK</v>
          </cell>
          <cell r="F5936" t="str">
            <v>WYK_POP</v>
          </cell>
          <cell r="G5936" t="str">
            <v>04</v>
          </cell>
          <cell r="H5936" t="str">
            <v>PSA</v>
          </cell>
          <cell r="I5936" t="str">
            <v>RAZEM</v>
          </cell>
        </row>
        <row r="5937">
          <cell r="A5937" t="str">
            <v>TFI</v>
          </cell>
          <cell r="B5937" t="str">
            <v>XTFI</v>
          </cell>
          <cell r="C5937" t="str">
            <v>N</v>
          </cell>
          <cell r="D5937">
            <v>527089.72</v>
          </cell>
          <cell r="E5937" t="str">
            <v>SKL_PRZYPIS_WYK</v>
          </cell>
          <cell r="F5937" t="str">
            <v>WYK_POP</v>
          </cell>
          <cell r="G5937" t="str">
            <v>05</v>
          </cell>
          <cell r="H5937" t="str">
            <v>PION</v>
          </cell>
          <cell r="I5937" t="str">
            <v>RAZEM</v>
          </cell>
        </row>
        <row r="5938">
          <cell r="A5938" t="str">
            <v>TFI</v>
          </cell>
          <cell r="B5938" t="str">
            <v>XTFI</v>
          </cell>
          <cell r="C5938" t="str">
            <v>N</v>
          </cell>
          <cell r="D5938">
            <v>8797417.93</v>
          </cell>
          <cell r="E5938" t="str">
            <v>SKL_PRZYPIS_WYK</v>
          </cell>
          <cell r="F5938" t="str">
            <v>WYK_POP</v>
          </cell>
          <cell r="G5938" t="str">
            <v>05</v>
          </cell>
          <cell r="H5938" t="str">
            <v>PKK</v>
          </cell>
          <cell r="I5938" t="str">
            <v>RAZEM</v>
          </cell>
        </row>
        <row r="5939">
          <cell r="A5939" t="str">
            <v>TFI</v>
          </cell>
          <cell r="B5939" t="str">
            <v>XTFI</v>
          </cell>
          <cell r="C5939" t="str">
            <v>N</v>
          </cell>
          <cell r="D5939">
            <v>1303386.14</v>
          </cell>
          <cell r="E5939" t="str">
            <v>SKL_PRZYPIS_WYK</v>
          </cell>
          <cell r="F5939" t="str">
            <v>WYK_POP</v>
          </cell>
          <cell r="G5939" t="str">
            <v>05</v>
          </cell>
          <cell r="H5939" t="str">
            <v>POU</v>
          </cell>
          <cell r="I5939" t="str">
            <v>RAZEM</v>
          </cell>
        </row>
        <row r="5940">
          <cell r="A5940" t="str">
            <v>TFI</v>
          </cell>
          <cell r="B5940" t="str">
            <v>XTFI</v>
          </cell>
          <cell r="C5940" t="str">
            <v>N</v>
          </cell>
          <cell r="D5940">
            <v>33050332.2</v>
          </cell>
          <cell r="E5940" t="str">
            <v>SKL_PRZYPIS_WYK</v>
          </cell>
          <cell r="F5940" t="str">
            <v>WYK_POP</v>
          </cell>
          <cell r="G5940" t="str">
            <v>05</v>
          </cell>
          <cell r="H5940" t="str">
            <v>PSA</v>
          </cell>
          <cell r="I5940" t="str">
            <v>RAZEM</v>
          </cell>
        </row>
        <row r="5941">
          <cell r="A5941" t="str">
            <v>TFI</v>
          </cell>
          <cell r="B5941" t="str">
            <v>XTFI</v>
          </cell>
          <cell r="C5941" t="str">
            <v>N</v>
          </cell>
          <cell r="D5941">
            <v>536060.07</v>
          </cell>
          <cell r="E5941" t="str">
            <v>SKL_PRZYPIS_WYK</v>
          </cell>
          <cell r="F5941" t="str">
            <v>WYK_POP</v>
          </cell>
          <cell r="G5941" t="str">
            <v>06</v>
          </cell>
          <cell r="H5941" t="str">
            <v>PION</v>
          </cell>
          <cell r="I5941" t="str">
            <v>RAZEM</v>
          </cell>
        </row>
        <row r="5942">
          <cell r="A5942" t="str">
            <v>TFI</v>
          </cell>
          <cell r="B5942" t="str">
            <v>XTFI</v>
          </cell>
          <cell r="C5942" t="str">
            <v>N</v>
          </cell>
          <cell r="D5942">
            <v>11140764.21</v>
          </cell>
          <cell r="E5942" t="str">
            <v>SKL_PRZYPIS_WYK</v>
          </cell>
          <cell r="F5942" t="str">
            <v>WYK_POP</v>
          </cell>
          <cell r="G5942" t="str">
            <v>06</v>
          </cell>
          <cell r="H5942" t="str">
            <v>PKK</v>
          </cell>
          <cell r="I5942" t="str">
            <v>RAZEM</v>
          </cell>
        </row>
        <row r="5943">
          <cell r="A5943" t="str">
            <v>TFI</v>
          </cell>
          <cell r="B5943" t="str">
            <v>XTFI</v>
          </cell>
          <cell r="C5943" t="str">
            <v>N</v>
          </cell>
          <cell r="D5943">
            <v>1354646.19</v>
          </cell>
          <cell r="E5943" t="str">
            <v>SKL_PRZYPIS_WYK</v>
          </cell>
          <cell r="F5943" t="str">
            <v>WYK_POP</v>
          </cell>
          <cell r="G5943" t="str">
            <v>06</v>
          </cell>
          <cell r="H5943" t="str">
            <v>POU</v>
          </cell>
          <cell r="I5943" t="str">
            <v>RAZEM</v>
          </cell>
        </row>
        <row r="5944">
          <cell r="A5944" t="str">
            <v>TFI</v>
          </cell>
          <cell r="B5944" t="str">
            <v>XTFI</v>
          </cell>
          <cell r="C5944" t="str">
            <v>N</v>
          </cell>
          <cell r="D5944">
            <v>36240806.269999996</v>
          </cell>
          <cell r="E5944" t="str">
            <v>SKL_PRZYPIS_WYK</v>
          </cell>
          <cell r="F5944" t="str">
            <v>WYK_POP</v>
          </cell>
          <cell r="G5944" t="str">
            <v>06</v>
          </cell>
          <cell r="H5944" t="str">
            <v>PSA</v>
          </cell>
          <cell r="I5944" t="str">
            <v>RAZEM</v>
          </cell>
        </row>
        <row r="5945">
          <cell r="A5945" t="str">
            <v>TFI</v>
          </cell>
          <cell r="B5945" t="str">
            <v>XTFI</v>
          </cell>
          <cell r="C5945" t="str">
            <v>N</v>
          </cell>
          <cell r="D5945">
            <v>640419.07</v>
          </cell>
          <cell r="E5945" t="str">
            <v>SKL_PRZYPIS_WYK</v>
          </cell>
          <cell r="F5945" t="str">
            <v>WYK_POP</v>
          </cell>
          <cell r="G5945" t="str">
            <v>07</v>
          </cell>
          <cell r="H5945" t="str">
            <v>PION</v>
          </cell>
          <cell r="I5945" t="str">
            <v>RAZEM</v>
          </cell>
        </row>
        <row r="5946">
          <cell r="A5946" t="str">
            <v>TFI</v>
          </cell>
          <cell r="B5946" t="str">
            <v>XTFI</v>
          </cell>
          <cell r="C5946" t="str">
            <v>N</v>
          </cell>
          <cell r="D5946">
            <v>12163293.87</v>
          </cell>
          <cell r="E5946" t="str">
            <v>SKL_PRZYPIS_WYK</v>
          </cell>
          <cell r="F5946" t="str">
            <v>WYK_POP</v>
          </cell>
          <cell r="G5946" t="str">
            <v>07</v>
          </cell>
          <cell r="H5946" t="str">
            <v>PKK</v>
          </cell>
          <cell r="I5946" t="str">
            <v>RAZEM</v>
          </cell>
        </row>
        <row r="5947">
          <cell r="A5947" t="str">
            <v>TFI</v>
          </cell>
          <cell r="B5947" t="str">
            <v>XTFI</v>
          </cell>
          <cell r="C5947" t="str">
            <v>N</v>
          </cell>
          <cell r="D5947">
            <v>1452096.19</v>
          </cell>
          <cell r="E5947" t="str">
            <v>SKL_PRZYPIS_WYK</v>
          </cell>
          <cell r="F5947" t="str">
            <v>WYK_POP</v>
          </cell>
          <cell r="G5947" t="str">
            <v>07</v>
          </cell>
          <cell r="H5947" t="str">
            <v>POU</v>
          </cell>
          <cell r="I5947" t="str">
            <v>RAZEM</v>
          </cell>
        </row>
        <row r="5948">
          <cell r="A5948" t="str">
            <v>TFI</v>
          </cell>
          <cell r="B5948" t="str">
            <v>XTFI</v>
          </cell>
          <cell r="C5948" t="str">
            <v>N</v>
          </cell>
          <cell r="D5948">
            <v>39253084.33</v>
          </cell>
          <cell r="E5948" t="str">
            <v>SKL_PRZYPIS_WYK</v>
          </cell>
          <cell r="F5948" t="str">
            <v>WYK_POP</v>
          </cell>
          <cell r="G5948" t="str">
            <v>07</v>
          </cell>
          <cell r="H5948" t="str">
            <v>PSA</v>
          </cell>
          <cell r="I5948" t="str">
            <v>RAZEM</v>
          </cell>
        </row>
        <row r="5949">
          <cell r="A5949" t="str">
            <v>TFI</v>
          </cell>
          <cell r="B5949" t="str">
            <v>XTFI</v>
          </cell>
          <cell r="C5949" t="str">
            <v>N</v>
          </cell>
          <cell r="D5949">
            <v>660523.37</v>
          </cell>
          <cell r="E5949" t="str">
            <v>SKL_PRZYPIS_WYK</v>
          </cell>
          <cell r="F5949" t="str">
            <v>WYK_POP</v>
          </cell>
          <cell r="G5949" t="str">
            <v>08</v>
          </cell>
          <cell r="H5949" t="str">
            <v>PION</v>
          </cell>
          <cell r="I5949" t="str">
            <v>RAZEM</v>
          </cell>
        </row>
        <row r="5950">
          <cell r="A5950" t="str">
            <v>TFI</v>
          </cell>
          <cell r="B5950" t="str">
            <v>XTFI</v>
          </cell>
          <cell r="C5950" t="str">
            <v>N</v>
          </cell>
          <cell r="D5950">
            <v>12630794.37</v>
          </cell>
          <cell r="E5950" t="str">
            <v>SKL_PRZYPIS_WYK</v>
          </cell>
          <cell r="F5950" t="str">
            <v>WYK_POP</v>
          </cell>
          <cell r="G5950" t="str">
            <v>08</v>
          </cell>
          <cell r="H5950" t="str">
            <v>PKK</v>
          </cell>
          <cell r="I5950" t="str">
            <v>RAZEM</v>
          </cell>
        </row>
        <row r="5951">
          <cell r="A5951" t="str">
            <v>TFI</v>
          </cell>
          <cell r="B5951" t="str">
            <v>XTFI</v>
          </cell>
          <cell r="C5951" t="str">
            <v>N</v>
          </cell>
          <cell r="D5951">
            <v>1524787.45</v>
          </cell>
          <cell r="E5951" t="str">
            <v>SKL_PRZYPIS_WYK</v>
          </cell>
          <cell r="F5951" t="str">
            <v>WYK_POP</v>
          </cell>
          <cell r="G5951" t="str">
            <v>08</v>
          </cell>
          <cell r="H5951" t="str">
            <v>POU</v>
          </cell>
          <cell r="I5951" t="str">
            <v>RAZEM</v>
          </cell>
        </row>
        <row r="5952">
          <cell r="A5952" t="str">
            <v>TFI</v>
          </cell>
          <cell r="B5952" t="str">
            <v>XTFI</v>
          </cell>
          <cell r="C5952" t="str">
            <v>N</v>
          </cell>
          <cell r="D5952">
            <v>45341228.75999999</v>
          </cell>
          <cell r="E5952" t="str">
            <v>SKL_PRZYPIS_WYK</v>
          </cell>
          <cell r="F5952" t="str">
            <v>WYK_POP</v>
          </cell>
          <cell r="G5952" t="str">
            <v>08</v>
          </cell>
          <cell r="H5952" t="str">
            <v>PSA</v>
          </cell>
          <cell r="I5952" t="str">
            <v>RAZEM</v>
          </cell>
        </row>
        <row r="5953">
          <cell r="A5953" t="str">
            <v>TFI</v>
          </cell>
          <cell r="B5953" t="str">
            <v>XTFI</v>
          </cell>
          <cell r="C5953" t="str">
            <v>N</v>
          </cell>
          <cell r="D5953">
            <v>703368.34</v>
          </cell>
          <cell r="E5953" t="str">
            <v>SKL_PRZYPIS_WYK</v>
          </cell>
          <cell r="F5953" t="str">
            <v>WYK_POP</v>
          </cell>
          <cell r="G5953" t="str">
            <v>09</v>
          </cell>
          <cell r="H5953" t="str">
            <v>PION</v>
          </cell>
          <cell r="I5953" t="str">
            <v>RAZEM</v>
          </cell>
        </row>
        <row r="5954">
          <cell r="A5954" t="str">
            <v>TFI</v>
          </cell>
          <cell r="B5954" t="str">
            <v>XTFI</v>
          </cell>
          <cell r="C5954" t="str">
            <v>N</v>
          </cell>
          <cell r="D5954">
            <v>14202700.620000001</v>
          </cell>
          <cell r="E5954" t="str">
            <v>SKL_PRZYPIS_WYK</v>
          </cell>
          <cell r="F5954" t="str">
            <v>WYK_POP</v>
          </cell>
          <cell r="G5954" t="str">
            <v>09</v>
          </cell>
          <cell r="H5954" t="str">
            <v>PKK</v>
          </cell>
          <cell r="I5954" t="str">
            <v>RAZEM</v>
          </cell>
        </row>
        <row r="5955">
          <cell r="A5955" t="str">
            <v>TFI</v>
          </cell>
          <cell r="B5955" t="str">
            <v>XTFI</v>
          </cell>
          <cell r="C5955" t="str">
            <v>N</v>
          </cell>
          <cell r="D5955">
            <v>1701909.07</v>
          </cell>
          <cell r="E5955" t="str">
            <v>SKL_PRZYPIS_WYK</v>
          </cell>
          <cell r="F5955" t="str">
            <v>WYK_POP</v>
          </cell>
          <cell r="G5955" t="str">
            <v>09</v>
          </cell>
          <cell r="H5955" t="str">
            <v>POU</v>
          </cell>
          <cell r="I5955" t="str">
            <v>RAZEM</v>
          </cell>
        </row>
        <row r="5956">
          <cell r="A5956" t="str">
            <v>TFI</v>
          </cell>
          <cell r="B5956" t="str">
            <v>XTFI</v>
          </cell>
          <cell r="C5956" t="str">
            <v>N</v>
          </cell>
          <cell r="D5956">
            <v>49294549.279999994</v>
          </cell>
          <cell r="E5956" t="str">
            <v>SKL_PRZYPIS_WYK</v>
          </cell>
          <cell r="F5956" t="str">
            <v>WYK_POP</v>
          </cell>
          <cell r="G5956" t="str">
            <v>09</v>
          </cell>
          <cell r="H5956" t="str">
            <v>PSA</v>
          </cell>
          <cell r="I5956" t="str">
            <v>RAZEM</v>
          </cell>
        </row>
        <row r="5957">
          <cell r="A5957" t="str">
            <v>zdrowotne indywidualne</v>
          </cell>
          <cell r="B5957" t="str">
            <v>XZXX</v>
          </cell>
          <cell r="C5957" t="str">
            <v>N</v>
          </cell>
          <cell r="D5957">
            <v>1</v>
          </cell>
          <cell r="E5957" t="str">
            <v>L_UBEZP</v>
          </cell>
          <cell r="F5957" t="str">
            <v>PLAN</v>
          </cell>
          <cell r="G5957" t="str">
            <v>01</v>
          </cell>
          <cell r="H5957" t="str">
            <v>PKK</v>
          </cell>
          <cell r="I5957" t="str">
            <v>P</v>
          </cell>
        </row>
        <row r="5958">
          <cell r="A5958" t="str">
            <v>zdrowotne indywidualne</v>
          </cell>
          <cell r="B5958" t="str">
            <v>XZXX</v>
          </cell>
          <cell r="C5958" t="str">
            <v>N</v>
          </cell>
          <cell r="D5958">
            <v>166</v>
          </cell>
          <cell r="E5958" t="str">
            <v>L_UBEZP</v>
          </cell>
          <cell r="F5958" t="str">
            <v>PLAN</v>
          </cell>
          <cell r="G5958" t="str">
            <v>01</v>
          </cell>
          <cell r="H5958" t="str">
            <v>POU</v>
          </cell>
          <cell r="I5958" t="str">
            <v>P</v>
          </cell>
        </row>
        <row r="5959">
          <cell r="A5959" t="str">
            <v>zdrowotne indywidualne</v>
          </cell>
          <cell r="B5959" t="str">
            <v>XZXX</v>
          </cell>
          <cell r="C5959" t="str">
            <v>N</v>
          </cell>
          <cell r="D5959">
            <v>1590.93504307998</v>
          </cell>
          <cell r="E5959" t="str">
            <v>L_UBEZP</v>
          </cell>
          <cell r="F5959" t="str">
            <v>PLAN</v>
          </cell>
          <cell r="G5959" t="str">
            <v>01</v>
          </cell>
          <cell r="H5959" t="str">
            <v>PSA</v>
          </cell>
          <cell r="I5959" t="str">
            <v>P</v>
          </cell>
        </row>
        <row r="5960">
          <cell r="A5960" t="str">
            <v>zdrowotne indywidualne</v>
          </cell>
          <cell r="B5960" t="str">
            <v>XZXX</v>
          </cell>
          <cell r="C5960" t="str">
            <v>P</v>
          </cell>
          <cell r="D5960">
            <v>4865.422018348624</v>
          </cell>
          <cell r="E5960" t="str">
            <v>L_UBEZP</v>
          </cell>
          <cell r="F5960" t="str">
            <v>PLAN</v>
          </cell>
          <cell r="G5960" t="str">
            <v>01</v>
          </cell>
          <cell r="H5960" t="str">
            <v>PSA</v>
          </cell>
          <cell r="I5960" t="str">
            <v>P</v>
          </cell>
        </row>
        <row r="5961">
          <cell r="A5961" t="str">
            <v>zdrowotne indywidualne</v>
          </cell>
          <cell r="B5961" t="str">
            <v>XZXX</v>
          </cell>
          <cell r="C5961" t="str">
            <v>N</v>
          </cell>
          <cell r="D5961">
            <v>2</v>
          </cell>
          <cell r="E5961" t="str">
            <v>L_UBEZP</v>
          </cell>
          <cell r="F5961" t="str">
            <v>PLAN</v>
          </cell>
          <cell r="G5961" t="str">
            <v>02</v>
          </cell>
          <cell r="H5961" t="str">
            <v>PKK</v>
          </cell>
          <cell r="I5961" t="str">
            <v>P</v>
          </cell>
        </row>
        <row r="5962">
          <cell r="A5962" t="str">
            <v>zdrowotne indywidualne</v>
          </cell>
          <cell r="B5962" t="str">
            <v>XZXX</v>
          </cell>
          <cell r="C5962" t="str">
            <v>N</v>
          </cell>
          <cell r="D5962">
            <v>303</v>
          </cell>
          <cell r="E5962" t="str">
            <v>L_UBEZP</v>
          </cell>
          <cell r="F5962" t="str">
            <v>PLAN</v>
          </cell>
          <cell r="G5962" t="str">
            <v>02</v>
          </cell>
          <cell r="H5962" t="str">
            <v>POU</v>
          </cell>
          <cell r="I5962" t="str">
            <v>P</v>
          </cell>
        </row>
        <row r="5963">
          <cell r="A5963" t="str">
            <v>zdrowotne indywidualne</v>
          </cell>
          <cell r="B5963" t="str">
            <v>XZXX</v>
          </cell>
          <cell r="C5963" t="str">
            <v>N</v>
          </cell>
          <cell r="D5963">
            <v>3036.255425469725</v>
          </cell>
          <cell r="E5963" t="str">
            <v>L_UBEZP</v>
          </cell>
          <cell r="F5963" t="str">
            <v>PLAN</v>
          </cell>
          <cell r="G5963" t="str">
            <v>02</v>
          </cell>
          <cell r="H5963" t="str">
            <v>PSA</v>
          </cell>
          <cell r="I5963" t="str">
            <v>P</v>
          </cell>
        </row>
        <row r="5964">
          <cell r="A5964" t="str">
            <v>zdrowotne indywidualne</v>
          </cell>
          <cell r="B5964" t="str">
            <v>XZXX</v>
          </cell>
          <cell r="C5964" t="str">
            <v>P</v>
          </cell>
          <cell r="D5964">
            <v>4828.018348623853</v>
          </cell>
          <cell r="E5964" t="str">
            <v>L_UBEZP</v>
          </cell>
          <cell r="F5964" t="str">
            <v>PLAN</v>
          </cell>
          <cell r="G5964" t="str">
            <v>02</v>
          </cell>
          <cell r="H5964" t="str">
            <v>PSA</v>
          </cell>
          <cell r="I5964" t="str">
            <v>P</v>
          </cell>
        </row>
        <row r="5965">
          <cell r="A5965" t="str">
            <v>zdrowotne indywidualne</v>
          </cell>
          <cell r="B5965" t="str">
            <v>XZXX</v>
          </cell>
          <cell r="C5965" t="str">
            <v>N</v>
          </cell>
          <cell r="D5965">
            <v>3</v>
          </cell>
          <cell r="E5965" t="str">
            <v>L_UBEZP</v>
          </cell>
          <cell r="F5965" t="str">
            <v>PLAN</v>
          </cell>
          <cell r="G5965" t="str">
            <v>03</v>
          </cell>
          <cell r="H5965" t="str">
            <v>PKK</v>
          </cell>
          <cell r="I5965" t="str">
            <v>P</v>
          </cell>
        </row>
        <row r="5966">
          <cell r="A5966" t="str">
            <v>zdrowotne indywidualne</v>
          </cell>
          <cell r="B5966" t="str">
            <v>XZXX</v>
          </cell>
          <cell r="C5966" t="str">
            <v>N</v>
          </cell>
          <cell r="D5966">
            <v>454</v>
          </cell>
          <cell r="E5966" t="str">
            <v>L_UBEZP</v>
          </cell>
          <cell r="F5966" t="str">
            <v>PLAN</v>
          </cell>
          <cell r="G5966" t="str">
            <v>03</v>
          </cell>
          <cell r="H5966" t="str">
            <v>POU</v>
          </cell>
          <cell r="I5966" t="str">
            <v>P</v>
          </cell>
        </row>
        <row r="5967">
          <cell r="A5967" t="str">
            <v>zdrowotne indywidualne</v>
          </cell>
          <cell r="B5967" t="str">
            <v>XZXX</v>
          </cell>
          <cell r="C5967" t="str">
            <v>N</v>
          </cell>
          <cell r="D5967">
            <v>4867.836504165711</v>
          </cell>
          <cell r="E5967" t="str">
            <v>L_UBEZP</v>
          </cell>
          <cell r="F5967" t="str">
            <v>PLAN</v>
          </cell>
          <cell r="G5967" t="str">
            <v>03</v>
          </cell>
          <cell r="H5967" t="str">
            <v>PSA</v>
          </cell>
          <cell r="I5967" t="str">
            <v>P</v>
          </cell>
        </row>
        <row r="5968">
          <cell r="A5968" t="str">
            <v>zdrowotne indywidualne</v>
          </cell>
          <cell r="B5968" t="str">
            <v>XZXX</v>
          </cell>
          <cell r="C5968" t="str">
            <v>P</v>
          </cell>
          <cell r="D5968">
            <v>4786.018348623853</v>
          </cell>
          <cell r="E5968" t="str">
            <v>L_UBEZP</v>
          </cell>
          <cell r="F5968" t="str">
            <v>PLAN</v>
          </cell>
          <cell r="G5968" t="str">
            <v>03</v>
          </cell>
          <cell r="H5968" t="str">
            <v>PSA</v>
          </cell>
          <cell r="I5968" t="str">
            <v>P</v>
          </cell>
        </row>
        <row r="5969">
          <cell r="A5969" t="str">
            <v>zdrowotne indywidualne</v>
          </cell>
          <cell r="B5969" t="str">
            <v>XZXX</v>
          </cell>
          <cell r="C5969" t="str">
            <v>N</v>
          </cell>
          <cell r="D5969">
            <v>4</v>
          </cell>
          <cell r="E5969" t="str">
            <v>L_UBEZP</v>
          </cell>
          <cell r="F5969" t="str">
            <v>PLAN</v>
          </cell>
          <cell r="G5969" t="str">
            <v>04</v>
          </cell>
          <cell r="H5969" t="str">
            <v>PKK</v>
          </cell>
          <cell r="I5969" t="str">
            <v>P</v>
          </cell>
        </row>
        <row r="5970">
          <cell r="A5970" t="str">
            <v>zdrowotne indywidualne</v>
          </cell>
          <cell r="B5970" t="str">
            <v>XZXX</v>
          </cell>
          <cell r="C5970" t="str">
            <v>N</v>
          </cell>
          <cell r="D5970">
            <v>584</v>
          </cell>
          <cell r="E5970" t="str">
            <v>L_UBEZP</v>
          </cell>
          <cell r="F5970" t="str">
            <v>PLAN</v>
          </cell>
          <cell r="G5970" t="str">
            <v>04</v>
          </cell>
          <cell r="H5970" t="str">
            <v>POU</v>
          </cell>
          <cell r="I5970" t="str">
            <v>P</v>
          </cell>
        </row>
        <row r="5971">
          <cell r="A5971" t="str">
            <v>zdrowotne indywidualne</v>
          </cell>
          <cell r="B5971" t="str">
            <v>XZXX</v>
          </cell>
          <cell r="C5971" t="str">
            <v>N</v>
          </cell>
          <cell r="D5971">
            <v>6222.920649738901</v>
          </cell>
          <cell r="E5971" t="str">
            <v>L_UBEZP</v>
          </cell>
          <cell r="F5971" t="str">
            <v>PLAN</v>
          </cell>
          <cell r="G5971" t="str">
            <v>04</v>
          </cell>
          <cell r="H5971" t="str">
            <v>PSA</v>
          </cell>
          <cell r="I5971" t="str">
            <v>P</v>
          </cell>
        </row>
        <row r="5972">
          <cell r="A5972" t="str">
            <v>zdrowotne indywidualne</v>
          </cell>
          <cell r="B5972" t="str">
            <v>XZXX</v>
          </cell>
          <cell r="C5972" t="str">
            <v>P</v>
          </cell>
          <cell r="D5972">
            <v>4742.816513761468</v>
          </cell>
          <cell r="E5972" t="str">
            <v>L_UBEZP</v>
          </cell>
          <cell r="F5972" t="str">
            <v>PLAN</v>
          </cell>
          <cell r="G5972" t="str">
            <v>04</v>
          </cell>
          <cell r="H5972" t="str">
            <v>PSA</v>
          </cell>
          <cell r="I5972" t="str">
            <v>P</v>
          </cell>
        </row>
        <row r="5973">
          <cell r="A5973" t="str">
            <v>zdrowotne indywidualne</v>
          </cell>
          <cell r="B5973" t="str">
            <v>XZXX</v>
          </cell>
          <cell r="C5973" t="str">
            <v>N</v>
          </cell>
          <cell r="D5973">
            <v>5</v>
          </cell>
          <cell r="E5973" t="str">
            <v>L_UBEZP</v>
          </cell>
          <cell r="F5973" t="str">
            <v>PLAN</v>
          </cell>
          <cell r="G5973" t="str">
            <v>05</v>
          </cell>
          <cell r="H5973" t="str">
            <v>PKK</v>
          </cell>
          <cell r="I5973" t="str">
            <v>P</v>
          </cell>
        </row>
        <row r="5974">
          <cell r="A5974" t="str">
            <v>zdrowotne indywidualne</v>
          </cell>
          <cell r="B5974" t="str">
            <v>XZXX</v>
          </cell>
          <cell r="C5974" t="str">
            <v>N</v>
          </cell>
          <cell r="D5974">
            <v>720</v>
          </cell>
          <cell r="E5974" t="str">
            <v>L_UBEZP</v>
          </cell>
          <cell r="F5974" t="str">
            <v>PLAN</v>
          </cell>
          <cell r="G5974" t="str">
            <v>05</v>
          </cell>
          <cell r="H5974" t="str">
            <v>POU</v>
          </cell>
          <cell r="I5974" t="str">
            <v>P</v>
          </cell>
        </row>
        <row r="5975">
          <cell r="A5975" t="str">
            <v>zdrowotne indywidualne</v>
          </cell>
          <cell r="B5975" t="str">
            <v>XZXX</v>
          </cell>
          <cell r="C5975" t="str">
            <v>N</v>
          </cell>
          <cell r="D5975">
            <v>7603.383045456824</v>
          </cell>
          <cell r="E5975" t="str">
            <v>L_UBEZP</v>
          </cell>
          <cell r="F5975" t="str">
            <v>PLAN</v>
          </cell>
          <cell r="G5975" t="str">
            <v>05</v>
          </cell>
          <cell r="H5975" t="str">
            <v>PSA</v>
          </cell>
          <cell r="I5975" t="str">
            <v>P</v>
          </cell>
        </row>
        <row r="5976">
          <cell r="A5976" t="str">
            <v>zdrowotne indywidualne</v>
          </cell>
          <cell r="B5976" t="str">
            <v>XZXX</v>
          </cell>
          <cell r="C5976" t="str">
            <v>P</v>
          </cell>
          <cell r="D5976">
            <v>4711.816513761468</v>
          </cell>
          <cell r="E5976" t="str">
            <v>L_UBEZP</v>
          </cell>
          <cell r="F5976" t="str">
            <v>PLAN</v>
          </cell>
          <cell r="G5976" t="str">
            <v>05</v>
          </cell>
          <cell r="H5976" t="str">
            <v>PSA</v>
          </cell>
          <cell r="I5976" t="str">
            <v>P</v>
          </cell>
        </row>
        <row r="5977">
          <cell r="A5977" t="str">
            <v>zdrowotne indywidualne</v>
          </cell>
          <cell r="B5977" t="str">
            <v>XZXX</v>
          </cell>
          <cell r="C5977" t="str">
            <v>N</v>
          </cell>
          <cell r="D5977">
            <v>6</v>
          </cell>
          <cell r="E5977" t="str">
            <v>L_UBEZP</v>
          </cell>
          <cell r="F5977" t="str">
            <v>PLAN</v>
          </cell>
          <cell r="G5977" t="str">
            <v>06</v>
          </cell>
          <cell r="H5977" t="str">
            <v>PKK</v>
          </cell>
          <cell r="I5977" t="str">
            <v>P</v>
          </cell>
        </row>
        <row r="5978">
          <cell r="A5978" t="str">
            <v>zdrowotne indywidualne</v>
          </cell>
          <cell r="B5978" t="str">
            <v>XZXX</v>
          </cell>
          <cell r="C5978" t="str">
            <v>N</v>
          </cell>
          <cell r="D5978">
            <v>855</v>
          </cell>
          <cell r="E5978" t="str">
            <v>L_UBEZP</v>
          </cell>
          <cell r="F5978" t="str">
            <v>PLAN</v>
          </cell>
          <cell r="G5978" t="str">
            <v>06</v>
          </cell>
          <cell r="H5978" t="str">
            <v>POU</v>
          </cell>
          <cell r="I5978" t="str">
            <v>P</v>
          </cell>
        </row>
        <row r="5979">
          <cell r="A5979" t="str">
            <v>zdrowotne indywidualne</v>
          </cell>
          <cell r="B5979" t="str">
            <v>XZXX</v>
          </cell>
          <cell r="C5979" t="str">
            <v>N</v>
          </cell>
          <cell r="D5979">
            <v>8949.254140416298</v>
          </cell>
          <cell r="E5979" t="str">
            <v>L_UBEZP</v>
          </cell>
          <cell r="F5979" t="str">
            <v>PLAN</v>
          </cell>
          <cell r="G5979" t="str">
            <v>06</v>
          </cell>
          <cell r="H5979" t="str">
            <v>PSA</v>
          </cell>
          <cell r="I5979" t="str">
            <v>P</v>
          </cell>
        </row>
        <row r="5980">
          <cell r="A5980" t="str">
            <v>zdrowotne indywidualne</v>
          </cell>
          <cell r="B5980" t="str">
            <v>XZXX</v>
          </cell>
          <cell r="C5980" t="str">
            <v>P</v>
          </cell>
          <cell r="D5980">
            <v>4687.816513761468</v>
          </cell>
          <cell r="E5980" t="str">
            <v>L_UBEZP</v>
          </cell>
          <cell r="F5980" t="str">
            <v>PLAN</v>
          </cell>
          <cell r="G5980" t="str">
            <v>06</v>
          </cell>
          <cell r="H5980" t="str">
            <v>PSA</v>
          </cell>
          <cell r="I5980" t="str">
            <v>P</v>
          </cell>
        </row>
        <row r="5981">
          <cell r="A5981" t="str">
            <v>zdrowotne indywidualne</v>
          </cell>
          <cell r="B5981" t="str">
            <v>XZXX</v>
          </cell>
          <cell r="C5981" t="str">
            <v>N</v>
          </cell>
          <cell r="D5981">
            <v>7</v>
          </cell>
          <cell r="E5981" t="str">
            <v>L_UBEZP</v>
          </cell>
          <cell r="F5981" t="str">
            <v>PLAN</v>
          </cell>
          <cell r="G5981" t="str">
            <v>07</v>
          </cell>
          <cell r="H5981" t="str">
            <v>PKK</v>
          </cell>
          <cell r="I5981" t="str">
            <v>P</v>
          </cell>
        </row>
        <row r="5982">
          <cell r="A5982" t="str">
            <v>zdrowotne indywidualne</v>
          </cell>
          <cell r="B5982" t="str">
            <v>XZXX</v>
          </cell>
          <cell r="C5982" t="str">
            <v>N</v>
          </cell>
          <cell r="D5982">
            <v>977</v>
          </cell>
          <cell r="E5982" t="str">
            <v>L_UBEZP</v>
          </cell>
          <cell r="F5982" t="str">
            <v>PLAN</v>
          </cell>
          <cell r="G5982" t="str">
            <v>07</v>
          </cell>
          <cell r="H5982" t="str">
            <v>POU</v>
          </cell>
          <cell r="I5982" t="str">
            <v>P</v>
          </cell>
        </row>
        <row r="5983">
          <cell r="A5983" t="str">
            <v>zdrowotne indywidualne</v>
          </cell>
          <cell r="B5983" t="str">
            <v>XZXX</v>
          </cell>
          <cell r="C5983" t="str">
            <v>N</v>
          </cell>
          <cell r="D5983">
            <v>10529.311019327786</v>
          </cell>
          <cell r="E5983" t="str">
            <v>L_UBEZP</v>
          </cell>
          <cell r="F5983" t="str">
            <v>PLAN</v>
          </cell>
          <cell r="G5983" t="str">
            <v>07</v>
          </cell>
          <cell r="H5983" t="str">
            <v>PSA</v>
          </cell>
          <cell r="I5983" t="str">
            <v>P</v>
          </cell>
        </row>
        <row r="5984">
          <cell r="A5984" t="str">
            <v>zdrowotne indywidualne</v>
          </cell>
          <cell r="B5984" t="str">
            <v>XZXX</v>
          </cell>
          <cell r="C5984" t="str">
            <v>P</v>
          </cell>
          <cell r="D5984">
            <v>4678.816513761468</v>
          </cell>
          <cell r="E5984" t="str">
            <v>L_UBEZP</v>
          </cell>
          <cell r="F5984" t="str">
            <v>PLAN</v>
          </cell>
          <cell r="G5984" t="str">
            <v>07</v>
          </cell>
          <cell r="H5984" t="str">
            <v>PSA</v>
          </cell>
          <cell r="I5984" t="str">
            <v>P</v>
          </cell>
        </row>
        <row r="5985">
          <cell r="A5985" t="str">
            <v>zdrowotne indywidualne</v>
          </cell>
          <cell r="B5985" t="str">
            <v>XZXX</v>
          </cell>
          <cell r="C5985" t="str">
            <v>N</v>
          </cell>
          <cell r="D5985">
            <v>8</v>
          </cell>
          <cell r="E5985" t="str">
            <v>L_UBEZP</v>
          </cell>
          <cell r="F5985" t="str">
            <v>PLAN</v>
          </cell>
          <cell r="G5985" t="str">
            <v>08</v>
          </cell>
          <cell r="H5985" t="str">
            <v>PKK</v>
          </cell>
          <cell r="I5985" t="str">
            <v>P</v>
          </cell>
        </row>
        <row r="5986">
          <cell r="A5986" t="str">
            <v>zdrowotne indywidualne</v>
          </cell>
          <cell r="B5986" t="str">
            <v>XZXX</v>
          </cell>
          <cell r="C5986" t="str">
            <v>N</v>
          </cell>
          <cell r="D5986">
            <v>1099</v>
          </cell>
          <cell r="E5986" t="str">
            <v>L_UBEZP</v>
          </cell>
          <cell r="F5986" t="str">
            <v>PLAN</v>
          </cell>
          <cell r="G5986" t="str">
            <v>08</v>
          </cell>
          <cell r="H5986" t="str">
            <v>POU</v>
          </cell>
          <cell r="I5986" t="str">
            <v>P</v>
          </cell>
        </row>
        <row r="5987">
          <cell r="A5987" t="str">
            <v>zdrowotne indywidualne</v>
          </cell>
          <cell r="B5987" t="str">
            <v>XZXX</v>
          </cell>
          <cell r="C5987" t="str">
            <v>N</v>
          </cell>
          <cell r="D5987">
            <v>11745.830239894854</v>
          </cell>
          <cell r="E5987" t="str">
            <v>L_UBEZP</v>
          </cell>
          <cell r="F5987" t="str">
            <v>PLAN</v>
          </cell>
          <cell r="G5987" t="str">
            <v>08</v>
          </cell>
          <cell r="H5987" t="str">
            <v>PSA</v>
          </cell>
          <cell r="I5987" t="str">
            <v>P</v>
          </cell>
        </row>
        <row r="5988">
          <cell r="A5988" t="str">
            <v>zdrowotne indywidualne</v>
          </cell>
          <cell r="B5988" t="str">
            <v>XZXX</v>
          </cell>
          <cell r="C5988" t="str">
            <v>P</v>
          </cell>
          <cell r="D5988">
            <v>4643.816513761468</v>
          </cell>
          <cell r="E5988" t="str">
            <v>L_UBEZP</v>
          </cell>
          <cell r="F5988" t="str">
            <v>PLAN</v>
          </cell>
          <cell r="G5988" t="str">
            <v>08</v>
          </cell>
          <cell r="H5988" t="str">
            <v>PSA</v>
          </cell>
          <cell r="I5988" t="str">
            <v>P</v>
          </cell>
        </row>
        <row r="5989">
          <cell r="A5989" t="str">
            <v>zdrowotne indywidualne</v>
          </cell>
          <cell r="B5989" t="str">
            <v>XZXX</v>
          </cell>
          <cell r="C5989" t="str">
            <v>N</v>
          </cell>
          <cell r="D5989">
            <v>9</v>
          </cell>
          <cell r="E5989" t="str">
            <v>L_UBEZP</v>
          </cell>
          <cell r="F5989" t="str">
            <v>PLAN</v>
          </cell>
          <cell r="G5989" t="str">
            <v>09</v>
          </cell>
          <cell r="H5989" t="str">
            <v>PKK</v>
          </cell>
          <cell r="I5989" t="str">
            <v>P</v>
          </cell>
        </row>
        <row r="5990">
          <cell r="A5990" t="str">
            <v>zdrowotne indywidualne</v>
          </cell>
          <cell r="B5990" t="str">
            <v>XZXX</v>
          </cell>
          <cell r="C5990" t="str">
            <v>N</v>
          </cell>
          <cell r="D5990">
            <v>1244</v>
          </cell>
          <cell r="E5990" t="str">
            <v>L_UBEZP</v>
          </cell>
          <cell r="F5990" t="str">
            <v>PLAN</v>
          </cell>
          <cell r="G5990" t="str">
            <v>09</v>
          </cell>
          <cell r="H5990" t="str">
            <v>POU</v>
          </cell>
          <cell r="I5990" t="str">
            <v>P</v>
          </cell>
        </row>
        <row r="5991">
          <cell r="A5991" t="str">
            <v>zdrowotne indywidualne</v>
          </cell>
          <cell r="B5991" t="str">
            <v>XZXX</v>
          </cell>
          <cell r="C5991" t="str">
            <v>N</v>
          </cell>
          <cell r="D5991">
            <v>13061.277171247231</v>
          </cell>
          <cell r="E5991" t="str">
            <v>L_UBEZP</v>
          </cell>
          <cell r="F5991" t="str">
            <v>PLAN</v>
          </cell>
          <cell r="G5991" t="str">
            <v>09</v>
          </cell>
          <cell r="H5991" t="str">
            <v>PSA</v>
          </cell>
          <cell r="I5991" t="str">
            <v>P</v>
          </cell>
        </row>
        <row r="5992">
          <cell r="A5992" t="str">
            <v>zdrowotne indywidualne</v>
          </cell>
          <cell r="B5992" t="str">
            <v>XZXX</v>
          </cell>
          <cell r="C5992" t="str">
            <v>P</v>
          </cell>
          <cell r="D5992">
            <v>4594.816513761468</v>
          </cell>
          <cell r="E5992" t="str">
            <v>L_UBEZP</v>
          </cell>
          <cell r="F5992" t="str">
            <v>PLAN</v>
          </cell>
          <cell r="G5992" t="str">
            <v>09</v>
          </cell>
          <cell r="H5992" t="str">
            <v>PSA</v>
          </cell>
          <cell r="I5992" t="str">
            <v>P</v>
          </cell>
        </row>
        <row r="5993">
          <cell r="A5993" t="str">
            <v>zdrowotne indywidualne</v>
          </cell>
          <cell r="B5993" t="str">
            <v>XZXX</v>
          </cell>
          <cell r="C5993" t="str">
            <v>N</v>
          </cell>
          <cell r="D5993">
            <v>10</v>
          </cell>
          <cell r="E5993" t="str">
            <v>L_UBEZP</v>
          </cell>
          <cell r="F5993" t="str">
            <v>PLAN</v>
          </cell>
          <cell r="G5993" t="str">
            <v>10</v>
          </cell>
          <cell r="H5993" t="str">
            <v>PKK</v>
          </cell>
          <cell r="I5993" t="str">
            <v>P</v>
          </cell>
        </row>
        <row r="5994">
          <cell r="A5994" t="str">
            <v>zdrowotne indywidualne</v>
          </cell>
          <cell r="B5994" t="str">
            <v>XZXX</v>
          </cell>
          <cell r="C5994" t="str">
            <v>N</v>
          </cell>
          <cell r="D5994">
            <v>1389</v>
          </cell>
          <cell r="E5994" t="str">
            <v>L_UBEZP</v>
          </cell>
          <cell r="F5994" t="str">
            <v>PLAN</v>
          </cell>
          <cell r="G5994" t="str">
            <v>10</v>
          </cell>
          <cell r="H5994" t="str">
            <v>POU</v>
          </cell>
          <cell r="I5994" t="str">
            <v>P</v>
          </cell>
        </row>
        <row r="5995">
          <cell r="A5995" t="str">
            <v>zdrowotne indywidualne</v>
          </cell>
          <cell r="B5995" t="str">
            <v>XZXX</v>
          </cell>
          <cell r="C5995" t="str">
            <v>N</v>
          </cell>
          <cell r="D5995">
            <v>14389.376733015572</v>
          </cell>
          <cell r="E5995" t="str">
            <v>L_UBEZP</v>
          </cell>
          <cell r="F5995" t="str">
            <v>PLAN</v>
          </cell>
          <cell r="G5995" t="str">
            <v>10</v>
          </cell>
          <cell r="H5995" t="str">
            <v>PSA</v>
          </cell>
          <cell r="I5995" t="str">
            <v>P</v>
          </cell>
        </row>
        <row r="5996">
          <cell r="A5996" t="str">
            <v>zdrowotne indywidualne</v>
          </cell>
          <cell r="B5996" t="str">
            <v>XZXX</v>
          </cell>
          <cell r="C5996" t="str">
            <v>P</v>
          </cell>
          <cell r="D5996">
            <v>4530.816513761468</v>
          </cell>
          <cell r="E5996" t="str">
            <v>L_UBEZP</v>
          </cell>
          <cell r="F5996" t="str">
            <v>PLAN</v>
          </cell>
          <cell r="G5996" t="str">
            <v>10</v>
          </cell>
          <cell r="H5996" t="str">
            <v>PSA</v>
          </cell>
          <cell r="I5996" t="str">
            <v>P</v>
          </cell>
        </row>
        <row r="5997">
          <cell r="A5997" t="str">
            <v>zdrowotne indywidualne</v>
          </cell>
          <cell r="B5997" t="str">
            <v>XZXX</v>
          </cell>
          <cell r="C5997" t="str">
            <v>N</v>
          </cell>
          <cell r="D5997">
            <v>11</v>
          </cell>
          <cell r="E5997" t="str">
            <v>L_UBEZP</v>
          </cell>
          <cell r="F5997" t="str">
            <v>PLAN</v>
          </cell>
          <cell r="G5997" t="str">
            <v>11</v>
          </cell>
          <cell r="H5997" t="str">
            <v>PKK</v>
          </cell>
          <cell r="I5997" t="str">
            <v>P</v>
          </cell>
        </row>
        <row r="5998">
          <cell r="A5998" t="str">
            <v>zdrowotne indywidualne</v>
          </cell>
          <cell r="B5998" t="str">
            <v>XZXX</v>
          </cell>
          <cell r="C5998" t="str">
            <v>N</v>
          </cell>
          <cell r="D5998">
            <v>1523</v>
          </cell>
          <cell r="E5998" t="str">
            <v>L_UBEZP</v>
          </cell>
          <cell r="F5998" t="str">
            <v>PLAN</v>
          </cell>
          <cell r="G5998" t="str">
            <v>11</v>
          </cell>
          <cell r="H5998" t="str">
            <v>POU</v>
          </cell>
          <cell r="I5998" t="str">
            <v>P</v>
          </cell>
        </row>
        <row r="5999">
          <cell r="A5999" t="str">
            <v>zdrowotne indywidualne</v>
          </cell>
          <cell r="B5999" t="str">
            <v>XZXX</v>
          </cell>
          <cell r="C5999" t="str">
            <v>N</v>
          </cell>
          <cell r="D5999">
            <v>15532.56044425</v>
          </cell>
          <cell r="E5999" t="str">
            <v>L_UBEZP</v>
          </cell>
          <cell r="F5999" t="str">
            <v>PLAN</v>
          </cell>
          <cell r="G5999" t="str">
            <v>11</v>
          </cell>
          <cell r="H5999" t="str">
            <v>PSA</v>
          </cell>
          <cell r="I5999" t="str">
            <v>P</v>
          </cell>
        </row>
        <row r="6000">
          <cell r="A6000" t="str">
            <v>zdrowotne indywidualne</v>
          </cell>
          <cell r="B6000" t="str">
            <v>XZXX</v>
          </cell>
          <cell r="C6000" t="str">
            <v>P</v>
          </cell>
          <cell r="D6000">
            <v>4516.715596330274</v>
          </cell>
          <cell r="E6000" t="str">
            <v>L_UBEZP</v>
          </cell>
          <cell r="F6000" t="str">
            <v>PLAN</v>
          </cell>
          <cell r="G6000" t="str">
            <v>11</v>
          </cell>
          <cell r="H6000" t="str">
            <v>PSA</v>
          </cell>
          <cell r="I6000" t="str">
            <v>P</v>
          </cell>
        </row>
        <row r="6001">
          <cell r="A6001" t="str">
            <v>zdrowotne indywidualne</v>
          </cell>
          <cell r="B6001" t="str">
            <v>XZXX</v>
          </cell>
          <cell r="C6001" t="str">
            <v>N</v>
          </cell>
          <cell r="D6001">
            <v>12</v>
          </cell>
          <cell r="E6001" t="str">
            <v>L_UBEZP</v>
          </cell>
          <cell r="F6001" t="str">
            <v>PLAN</v>
          </cell>
          <cell r="G6001" t="str">
            <v>12</v>
          </cell>
          <cell r="H6001" t="str">
            <v>PKK</v>
          </cell>
          <cell r="I6001" t="str">
            <v>P</v>
          </cell>
        </row>
        <row r="6002">
          <cell r="A6002" t="str">
            <v>zdrowotne indywidualne</v>
          </cell>
          <cell r="B6002" t="str">
            <v>XZXX</v>
          </cell>
          <cell r="C6002" t="str">
            <v>N</v>
          </cell>
          <cell r="D6002">
            <v>1654</v>
          </cell>
          <cell r="E6002" t="str">
            <v>L_UBEZP</v>
          </cell>
          <cell r="F6002" t="str">
            <v>PLAN</v>
          </cell>
          <cell r="G6002" t="str">
            <v>12</v>
          </cell>
          <cell r="H6002" t="str">
            <v>POU</v>
          </cell>
          <cell r="I6002" t="str">
            <v>P</v>
          </cell>
        </row>
        <row r="6003">
          <cell r="A6003" t="str">
            <v>zdrowotne indywidualne</v>
          </cell>
          <cell r="B6003" t="str">
            <v>XZXX</v>
          </cell>
          <cell r="C6003" t="str">
            <v>N</v>
          </cell>
          <cell r="D6003">
            <v>17006.6870351706</v>
          </cell>
          <cell r="E6003" t="str">
            <v>L_UBEZP</v>
          </cell>
          <cell r="F6003" t="str">
            <v>PLAN</v>
          </cell>
          <cell r="G6003" t="str">
            <v>12</v>
          </cell>
          <cell r="H6003" t="str">
            <v>PSA</v>
          </cell>
          <cell r="I6003" t="str">
            <v>P</v>
          </cell>
        </row>
        <row r="6004">
          <cell r="A6004" t="str">
            <v>zdrowotne indywidualne</v>
          </cell>
          <cell r="B6004" t="str">
            <v>XZXX</v>
          </cell>
          <cell r="C6004" t="str">
            <v>P</v>
          </cell>
          <cell r="D6004">
            <v>4467.988990825688</v>
          </cell>
          <cell r="E6004" t="str">
            <v>L_UBEZP</v>
          </cell>
          <cell r="F6004" t="str">
            <v>PLAN</v>
          </cell>
          <cell r="G6004" t="str">
            <v>12</v>
          </cell>
          <cell r="H6004" t="str">
            <v>PSA</v>
          </cell>
          <cell r="I6004" t="str">
            <v>P</v>
          </cell>
        </row>
        <row r="6005">
          <cell r="A6005" t="str">
            <v>zdrowotne indywidualne</v>
          </cell>
          <cell r="B6005" t="str">
            <v>XZXX</v>
          </cell>
          <cell r="C6005" t="str">
            <v>N</v>
          </cell>
          <cell r="D6005">
            <v>521</v>
          </cell>
          <cell r="E6005" t="str">
            <v>L_UBEZP</v>
          </cell>
          <cell r="F6005" t="str">
            <v>PROGNOZA</v>
          </cell>
          <cell r="G6005" t="str">
            <v>10</v>
          </cell>
          <cell r="H6005" t="str">
            <v>POU</v>
          </cell>
          <cell r="I6005" t="str">
            <v>P</v>
          </cell>
        </row>
        <row r="6006">
          <cell r="A6006" t="str">
            <v>zdrowotne indywidualne</v>
          </cell>
          <cell r="B6006" t="str">
            <v>XZXX</v>
          </cell>
          <cell r="C6006" t="str">
            <v>N</v>
          </cell>
          <cell r="D6006">
            <v>3716</v>
          </cell>
          <cell r="E6006" t="str">
            <v>L_UBEZP</v>
          </cell>
          <cell r="F6006" t="str">
            <v>PROGNOZA</v>
          </cell>
          <cell r="G6006" t="str">
            <v>10</v>
          </cell>
          <cell r="H6006" t="str">
            <v>PSA</v>
          </cell>
          <cell r="I6006" t="str">
            <v>P</v>
          </cell>
        </row>
        <row r="6007">
          <cell r="A6007" t="str">
            <v>zdrowotne indywidualne</v>
          </cell>
          <cell r="B6007" t="str">
            <v>XZXX</v>
          </cell>
          <cell r="C6007" t="str">
            <v>P</v>
          </cell>
          <cell r="D6007">
            <v>3564</v>
          </cell>
          <cell r="E6007" t="str">
            <v>L_UBEZP</v>
          </cell>
          <cell r="F6007" t="str">
            <v>PROGNOZA</v>
          </cell>
          <cell r="G6007" t="str">
            <v>10</v>
          </cell>
          <cell r="H6007" t="str">
            <v>PSA</v>
          </cell>
          <cell r="I6007" t="str">
            <v>P</v>
          </cell>
        </row>
        <row r="6008">
          <cell r="A6008" t="str">
            <v>zdrowotne indywidualne</v>
          </cell>
          <cell r="B6008" t="str">
            <v>XZXX</v>
          </cell>
          <cell r="C6008" t="str">
            <v>N</v>
          </cell>
          <cell r="D6008">
            <v>570</v>
          </cell>
          <cell r="E6008" t="str">
            <v>L_UBEZP</v>
          </cell>
          <cell r="F6008" t="str">
            <v>PROGNOZA</v>
          </cell>
          <cell r="G6008" t="str">
            <v>11</v>
          </cell>
          <cell r="H6008" t="str">
            <v>POU</v>
          </cell>
          <cell r="I6008" t="str">
            <v>P</v>
          </cell>
        </row>
        <row r="6009">
          <cell r="A6009" t="str">
            <v>zdrowotne indywidualne</v>
          </cell>
          <cell r="B6009" t="str">
            <v>XZXX</v>
          </cell>
          <cell r="C6009" t="str">
            <v>N</v>
          </cell>
          <cell r="D6009">
            <v>4220</v>
          </cell>
          <cell r="E6009" t="str">
            <v>L_UBEZP</v>
          </cell>
          <cell r="F6009" t="str">
            <v>PROGNOZA</v>
          </cell>
          <cell r="G6009" t="str">
            <v>11</v>
          </cell>
          <cell r="H6009" t="str">
            <v>PSA</v>
          </cell>
          <cell r="I6009" t="str">
            <v>P</v>
          </cell>
        </row>
        <row r="6010">
          <cell r="A6010" t="str">
            <v>zdrowotne indywidualne</v>
          </cell>
          <cell r="B6010" t="str">
            <v>XZXX</v>
          </cell>
          <cell r="C6010" t="str">
            <v>P</v>
          </cell>
          <cell r="D6010">
            <v>3573</v>
          </cell>
          <cell r="E6010" t="str">
            <v>L_UBEZP</v>
          </cell>
          <cell r="F6010" t="str">
            <v>PROGNOZA</v>
          </cell>
          <cell r="G6010" t="str">
            <v>11</v>
          </cell>
          <cell r="H6010" t="str">
            <v>PSA</v>
          </cell>
          <cell r="I6010" t="str">
            <v>P</v>
          </cell>
        </row>
        <row r="6011">
          <cell r="A6011" t="str">
            <v>zdrowotne indywidualne</v>
          </cell>
          <cell r="B6011" t="str">
            <v>XZXX</v>
          </cell>
          <cell r="C6011" t="str">
            <v>N</v>
          </cell>
          <cell r="D6011">
            <v>623</v>
          </cell>
          <cell r="E6011" t="str">
            <v>L_UBEZP</v>
          </cell>
          <cell r="F6011" t="str">
            <v>PROGNOZA</v>
          </cell>
          <cell r="G6011" t="str">
            <v>12</v>
          </cell>
          <cell r="H6011" t="str">
            <v>POU</v>
          </cell>
          <cell r="I6011" t="str">
            <v>P</v>
          </cell>
        </row>
        <row r="6012">
          <cell r="A6012" t="str">
            <v>zdrowotne indywidualne</v>
          </cell>
          <cell r="B6012" t="str">
            <v>XZXX</v>
          </cell>
          <cell r="C6012" t="str">
            <v>N</v>
          </cell>
          <cell r="D6012">
            <v>4722</v>
          </cell>
          <cell r="E6012" t="str">
            <v>L_UBEZP</v>
          </cell>
          <cell r="F6012" t="str">
            <v>PROGNOZA</v>
          </cell>
          <cell r="G6012" t="str">
            <v>12</v>
          </cell>
          <cell r="H6012" t="str">
            <v>PSA</v>
          </cell>
          <cell r="I6012" t="str">
            <v>P</v>
          </cell>
        </row>
        <row r="6013">
          <cell r="A6013" t="str">
            <v>zdrowotne indywidualne</v>
          </cell>
          <cell r="B6013" t="str">
            <v>XZXX</v>
          </cell>
          <cell r="C6013" t="str">
            <v>P</v>
          </cell>
          <cell r="D6013">
            <v>3553</v>
          </cell>
          <cell r="E6013" t="str">
            <v>L_UBEZP</v>
          </cell>
          <cell r="F6013" t="str">
            <v>PROGNOZA</v>
          </cell>
          <cell r="G6013" t="str">
            <v>12</v>
          </cell>
          <cell r="H6013" t="str">
            <v>PSA</v>
          </cell>
          <cell r="I6013" t="str">
            <v>P</v>
          </cell>
        </row>
        <row r="6014">
          <cell r="A6014" t="str">
            <v>zdrowotne indywidualne</v>
          </cell>
          <cell r="B6014" t="str">
            <v>XZXX</v>
          </cell>
          <cell r="C6014" t="str">
            <v>N</v>
          </cell>
          <cell r="D6014">
            <v>9</v>
          </cell>
          <cell r="E6014" t="str">
            <v>L_UBEZP</v>
          </cell>
          <cell r="F6014" t="str">
            <v>WYK_POP</v>
          </cell>
          <cell r="G6014" t="str">
            <v>01</v>
          </cell>
          <cell r="H6014" t="str">
            <v>PKK</v>
          </cell>
          <cell r="I6014" t="str">
            <v>P</v>
          </cell>
        </row>
        <row r="6015">
          <cell r="A6015" t="str">
            <v>zdrowotne indywidualne</v>
          </cell>
          <cell r="B6015" t="str">
            <v>XZXX</v>
          </cell>
          <cell r="C6015" t="str">
            <v>N</v>
          </cell>
          <cell r="D6015">
            <v>68</v>
          </cell>
          <cell r="E6015" t="str">
            <v>L_UBEZP</v>
          </cell>
          <cell r="F6015" t="str">
            <v>WYK_POP</v>
          </cell>
          <cell r="G6015" t="str">
            <v>01</v>
          </cell>
          <cell r="H6015" t="str">
            <v>POU</v>
          </cell>
          <cell r="I6015" t="str">
            <v>P</v>
          </cell>
        </row>
        <row r="6016">
          <cell r="A6016" t="str">
            <v>zdrowotne indywidualne</v>
          </cell>
          <cell r="B6016" t="str">
            <v>XZXX</v>
          </cell>
          <cell r="C6016" t="str">
            <v>N</v>
          </cell>
          <cell r="D6016">
            <v>443</v>
          </cell>
          <cell r="E6016" t="str">
            <v>L_UBEZP</v>
          </cell>
          <cell r="F6016" t="str">
            <v>WYK_POP</v>
          </cell>
          <cell r="G6016" t="str">
            <v>01</v>
          </cell>
          <cell r="H6016" t="str">
            <v>PSA</v>
          </cell>
          <cell r="I6016" t="str">
            <v>P</v>
          </cell>
        </row>
        <row r="6017">
          <cell r="A6017" t="str">
            <v>zdrowotne indywidualne</v>
          </cell>
          <cell r="B6017" t="str">
            <v>XZXX</v>
          </cell>
          <cell r="C6017" t="str">
            <v>P</v>
          </cell>
          <cell r="D6017">
            <v>4959</v>
          </cell>
          <cell r="E6017" t="str">
            <v>L_UBEZP</v>
          </cell>
          <cell r="F6017" t="str">
            <v>WYK_POP</v>
          </cell>
          <cell r="G6017" t="str">
            <v>01</v>
          </cell>
          <cell r="H6017" t="str">
            <v>PSA</v>
          </cell>
          <cell r="I6017" t="str">
            <v>P</v>
          </cell>
        </row>
        <row r="6018">
          <cell r="A6018" t="str">
            <v>zdrowotne indywidualne</v>
          </cell>
          <cell r="B6018" t="str">
            <v>XZXX</v>
          </cell>
          <cell r="C6018" t="str">
            <v>N</v>
          </cell>
          <cell r="D6018">
            <v>30</v>
          </cell>
          <cell r="E6018" t="str">
            <v>L_UBEZP</v>
          </cell>
          <cell r="F6018" t="str">
            <v>WYK_POP</v>
          </cell>
          <cell r="G6018" t="str">
            <v>02</v>
          </cell>
          <cell r="H6018" t="str">
            <v>PKK</v>
          </cell>
          <cell r="I6018" t="str">
            <v>P</v>
          </cell>
        </row>
        <row r="6019">
          <cell r="A6019" t="str">
            <v>zdrowotne indywidualne</v>
          </cell>
          <cell r="B6019" t="str">
            <v>XZXX</v>
          </cell>
          <cell r="C6019" t="str">
            <v>N</v>
          </cell>
          <cell r="D6019">
            <v>111</v>
          </cell>
          <cell r="E6019" t="str">
            <v>L_UBEZP</v>
          </cell>
          <cell r="F6019" t="str">
            <v>WYK_POP</v>
          </cell>
          <cell r="G6019" t="str">
            <v>02</v>
          </cell>
          <cell r="H6019" t="str">
            <v>POU</v>
          </cell>
          <cell r="I6019" t="str">
            <v>P</v>
          </cell>
        </row>
        <row r="6020">
          <cell r="A6020" t="str">
            <v>zdrowotne indywidualne</v>
          </cell>
          <cell r="B6020" t="str">
            <v>XZXX</v>
          </cell>
          <cell r="C6020" t="str">
            <v>N</v>
          </cell>
          <cell r="D6020">
            <v>929</v>
          </cell>
          <cell r="E6020" t="str">
            <v>L_UBEZP</v>
          </cell>
          <cell r="F6020" t="str">
            <v>WYK_POP</v>
          </cell>
          <cell r="G6020" t="str">
            <v>02</v>
          </cell>
          <cell r="H6020" t="str">
            <v>PSA</v>
          </cell>
          <cell r="I6020" t="str">
            <v>P</v>
          </cell>
        </row>
        <row r="6021">
          <cell r="A6021" t="str">
            <v>zdrowotne indywidualne</v>
          </cell>
          <cell r="B6021" t="str">
            <v>XZXX</v>
          </cell>
          <cell r="C6021" t="str">
            <v>P</v>
          </cell>
          <cell r="D6021">
            <v>4905</v>
          </cell>
          <cell r="E6021" t="str">
            <v>L_UBEZP</v>
          </cell>
          <cell r="F6021" t="str">
            <v>WYK_POP</v>
          </cell>
          <cell r="G6021" t="str">
            <v>02</v>
          </cell>
          <cell r="H6021" t="str">
            <v>PSA</v>
          </cell>
          <cell r="I6021" t="str">
            <v>P</v>
          </cell>
        </row>
        <row r="6022">
          <cell r="A6022" t="str">
            <v>zdrowotne indywidualne</v>
          </cell>
          <cell r="B6022" t="str">
            <v>XZXX</v>
          </cell>
          <cell r="C6022" t="str">
            <v>N</v>
          </cell>
          <cell r="D6022">
            <v>4</v>
          </cell>
          <cell r="E6022" t="str">
            <v>L_UBEZP</v>
          </cell>
          <cell r="F6022" t="str">
            <v>WYK_POP</v>
          </cell>
          <cell r="G6022" t="str">
            <v>03</v>
          </cell>
          <cell r="H6022" t="str">
            <v>PION</v>
          </cell>
          <cell r="I6022" t="str">
            <v>P</v>
          </cell>
        </row>
        <row r="6023">
          <cell r="A6023" t="str">
            <v>zdrowotne indywidualne</v>
          </cell>
          <cell r="B6023" t="str">
            <v>XZXX</v>
          </cell>
          <cell r="C6023" t="str">
            <v>N</v>
          </cell>
          <cell r="D6023">
            <v>47</v>
          </cell>
          <cell r="E6023" t="str">
            <v>L_UBEZP</v>
          </cell>
          <cell r="F6023" t="str">
            <v>WYK_POP</v>
          </cell>
          <cell r="G6023" t="str">
            <v>03</v>
          </cell>
          <cell r="H6023" t="str">
            <v>PKK</v>
          </cell>
          <cell r="I6023" t="str">
            <v>P</v>
          </cell>
        </row>
        <row r="6024">
          <cell r="A6024" t="str">
            <v>zdrowotne indywidualne</v>
          </cell>
          <cell r="B6024" t="str">
            <v>XZXX</v>
          </cell>
          <cell r="C6024" t="str">
            <v>N</v>
          </cell>
          <cell r="D6024">
            <v>166</v>
          </cell>
          <cell r="E6024" t="str">
            <v>L_UBEZP</v>
          </cell>
          <cell r="F6024" t="str">
            <v>WYK_POP</v>
          </cell>
          <cell r="G6024" t="str">
            <v>03</v>
          </cell>
          <cell r="H6024" t="str">
            <v>POU</v>
          </cell>
          <cell r="I6024" t="str">
            <v>P</v>
          </cell>
        </row>
        <row r="6025">
          <cell r="A6025" t="str">
            <v>zdrowotne indywidualne</v>
          </cell>
          <cell r="B6025" t="str">
            <v>XZXX</v>
          </cell>
          <cell r="C6025" t="str">
            <v>N</v>
          </cell>
          <cell r="D6025">
            <v>1331</v>
          </cell>
          <cell r="E6025" t="str">
            <v>L_UBEZP</v>
          </cell>
          <cell r="F6025" t="str">
            <v>WYK_POP</v>
          </cell>
          <cell r="G6025" t="str">
            <v>03</v>
          </cell>
          <cell r="H6025" t="str">
            <v>PSA</v>
          </cell>
          <cell r="I6025" t="str">
            <v>P</v>
          </cell>
        </row>
        <row r="6026">
          <cell r="A6026" t="str">
            <v>zdrowotne indywidualne</v>
          </cell>
          <cell r="B6026" t="str">
            <v>XZXX</v>
          </cell>
          <cell r="C6026" t="str">
            <v>P</v>
          </cell>
          <cell r="D6026">
            <v>4633</v>
          </cell>
          <cell r="E6026" t="str">
            <v>L_UBEZP</v>
          </cell>
          <cell r="F6026" t="str">
            <v>WYK_POP</v>
          </cell>
          <cell r="G6026" t="str">
            <v>03</v>
          </cell>
          <cell r="H6026" t="str">
            <v>PSA</v>
          </cell>
          <cell r="I6026" t="str">
            <v>P</v>
          </cell>
        </row>
        <row r="6027">
          <cell r="A6027" t="str">
            <v>zdrowotne indywidualne</v>
          </cell>
          <cell r="B6027" t="str">
            <v>XZXX</v>
          </cell>
          <cell r="C6027" t="str">
            <v>N</v>
          </cell>
          <cell r="D6027">
            <v>6</v>
          </cell>
          <cell r="E6027" t="str">
            <v>L_UBEZP</v>
          </cell>
          <cell r="F6027" t="str">
            <v>WYK_POP</v>
          </cell>
          <cell r="G6027" t="str">
            <v>04</v>
          </cell>
          <cell r="H6027" t="str">
            <v>PION</v>
          </cell>
          <cell r="I6027" t="str">
            <v>P</v>
          </cell>
        </row>
        <row r="6028">
          <cell r="A6028" t="str">
            <v>zdrowotne indywidualne</v>
          </cell>
          <cell r="B6028" t="str">
            <v>XZXX</v>
          </cell>
          <cell r="C6028" t="str">
            <v>N</v>
          </cell>
          <cell r="D6028">
            <v>65</v>
          </cell>
          <cell r="E6028" t="str">
            <v>L_UBEZP</v>
          </cell>
          <cell r="F6028" t="str">
            <v>WYK_POP</v>
          </cell>
          <cell r="G6028" t="str">
            <v>04</v>
          </cell>
          <cell r="H6028" t="str">
            <v>PKK</v>
          </cell>
          <cell r="I6028" t="str">
            <v>P</v>
          </cell>
        </row>
        <row r="6029">
          <cell r="A6029" t="str">
            <v>zdrowotne indywidualne</v>
          </cell>
          <cell r="B6029" t="str">
            <v>XZXX</v>
          </cell>
          <cell r="C6029" t="str">
            <v>N</v>
          </cell>
          <cell r="D6029">
            <v>199</v>
          </cell>
          <cell r="E6029" t="str">
            <v>L_UBEZP</v>
          </cell>
          <cell r="F6029" t="str">
            <v>WYK_POP</v>
          </cell>
          <cell r="G6029" t="str">
            <v>04</v>
          </cell>
          <cell r="H6029" t="str">
            <v>POU</v>
          </cell>
          <cell r="I6029" t="str">
            <v>P</v>
          </cell>
        </row>
        <row r="6030">
          <cell r="A6030" t="str">
            <v>zdrowotne indywidualne</v>
          </cell>
          <cell r="B6030" t="str">
            <v>XZXX</v>
          </cell>
          <cell r="C6030" t="str">
            <v>N</v>
          </cell>
          <cell r="D6030">
            <v>1687</v>
          </cell>
          <cell r="E6030" t="str">
            <v>L_UBEZP</v>
          </cell>
          <cell r="F6030" t="str">
            <v>WYK_POP</v>
          </cell>
          <cell r="G6030" t="str">
            <v>04</v>
          </cell>
          <cell r="H6030" t="str">
            <v>PSA</v>
          </cell>
          <cell r="I6030" t="str">
            <v>P</v>
          </cell>
        </row>
        <row r="6031">
          <cell r="A6031" t="str">
            <v>zdrowotne indywidualne</v>
          </cell>
          <cell r="B6031" t="str">
            <v>XZXX</v>
          </cell>
          <cell r="C6031" t="str">
            <v>P</v>
          </cell>
          <cell r="D6031">
            <v>4438</v>
          </cell>
          <cell r="E6031" t="str">
            <v>L_UBEZP</v>
          </cell>
          <cell r="F6031" t="str">
            <v>WYK_POP</v>
          </cell>
          <cell r="G6031" t="str">
            <v>04</v>
          </cell>
          <cell r="H6031" t="str">
            <v>PSA</v>
          </cell>
          <cell r="I6031" t="str">
            <v>P</v>
          </cell>
        </row>
        <row r="6032">
          <cell r="A6032" t="str">
            <v>zdrowotne indywidualne</v>
          </cell>
          <cell r="B6032" t="str">
            <v>XZXX</v>
          </cell>
          <cell r="C6032" t="str">
            <v>N</v>
          </cell>
          <cell r="D6032">
            <v>33</v>
          </cell>
          <cell r="E6032" t="str">
            <v>L_UBEZP</v>
          </cell>
          <cell r="F6032" t="str">
            <v>WYK_POP</v>
          </cell>
          <cell r="G6032" t="str">
            <v>05</v>
          </cell>
          <cell r="H6032" t="str">
            <v>PION</v>
          </cell>
          <cell r="I6032" t="str">
            <v>P</v>
          </cell>
        </row>
        <row r="6033">
          <cell r="A6033" t="str">
            <v>zdrowotne indywidualne</v>
          </cell>
          <cell r="B6033" t="str">
            <v>XZXX</v>
          </cell>
          <cell r="C6033" t="str">
            <v>N</v>
          </cell>
          <cell r="D6033">
            <v>70</v>
          </cell>
          <cell r="E6033" t="str">
            <v>L_UBEZP</v>
          </cell>
          <cell r="F6033" t="str">
            <v>WYK_POP</v>
          </cell>
          <cell r="G6033" t="str">
            <v>05</v>
          </cell>
          <cell r="H6033" t="str">
            <v>PKK</v>
          </cell>
          <cell r="I6033" t="str">
            <v>P</v>
          </cell>
        </row>
        <row r="6034">
          <cell r="A6034" t="str">
            <v>zdrowotne indywidualne</v>
          </cell>
          <cell r="B6034" t="str">
            <v>XZXX</v>
          </cell>
          <cell r="C6034" t="str">
            <v>N</v>
          </cell>
          <cell r="D6034">
            <v>237</v>
          </cell>
          <cell r="E6034" t="str">
            <v>L_UBEZP</v>
          </cell>
          <cell r="F6034" t="str">
            <v>WYK_POP</v>
          </cell>
          <cell r="G6034" t="str">
            <v>05</v>
          </cell>
          <cell r="H6034" t="str">
            <v>POU</v>
          </cell>
          <cell r="I6034" t="str">
            <v>P</v>
          </cell>
        </row>
        <row r="6035">
          <cell r="A6035" t="str">
            <v>zdrowotne indywidualne</v>
          </cell>
          <cell r="B6035" t="str">
            <v>XZXX</v>
          </cell>
          <cell r="C6035" t="str">
            <v>N</v>
          </cell>
          <cell r="D6035">
            <v>1953</v>
          </cell>
          <cell r="E6035" t="str">
            <v>L_UBEZP</v>
          </cell>
          <cell r="F6035" t="str">
            <v>WYK_POP</v>
          </cell>
          <cell r="G6035" t="str">
            <v>05</v>
          </cell>
          <cell r="H6035" t="str">
            <v>PSA</v>
          </cell>
          <cell r="I6035" t="str">
            <v>P</v>
          </cell>
        </row>
        <row r="6036">
          <cell r="A6036" t="str">
            <v>zdrowotne indywidualne</v>
          </cell>
          <cell r="B6036" t="str">
            <v>XZXX</v>
          </cell>
          <cell r="C6036" t="str">
            <v>P</v>
          </cell>
          <cell r="D6036">
            <v>4231</v>
          </cell>
          <cell r="E6036" t="str">
            <v>L_UBEZP</v>
          </cell>
          <cell r="F6036" t="str">
            <v>WYK_POP</v>
          </cell>
          <cell r="G6036" t="str">
            <v>05</v>
          </cell>
          <cell r="H6036" t="str">
            <v>PSA</v>
          </cell>
          <cell r="I6036" t="str">
            <v>P</v>
          </cell>
        </row>
        <row r="6037">
          <cell r="A6037" t="str">
            <v>zdrowotne indywidualne</v>
          </cell>
          <cell r="B6037" t="str">
            <v>XZXX</v>
          </cell>
          <cell r="C6037" t="str">
            <v>N</v>
          </cell>
          <cell r="D6037">
            <v>37</v>
          </cell>
          <cell r="E6037" t="str">
            <v>L_UBEZP</v>
          </cell>
          <cell r="F6037" t="str">
            <v>WYK_POP</v>
          </cell>
          <cell r="G6037" t="str">
            <v>06</v>
          </cell>
          <cell r="H6037" t="str">
            <v>PION</v>
          </cell>
          <cell r="I6037" t="str">
            <v>P</v>
          </cell>
        </row>
        <row r="6038">
          <cell r="A6038" t="str">
            <v>zdrowotne indywidualne</v>
          </cell>
          <cell r="B6038" t="str">
            <v>XZXX</v>
          </cell>
          <cell r="C6038" t="str">
            <v>N</v>
          </cell>
          <cell r="D6038">
            <v>78</v>
          </cell>
          <cell r="E6038" t="str">
            <v>L_UBEZP</v>
          </cell>
          <cell r="F6038" t="str">
            <v>WYK_POP</v>
          </cell>
          <cell r="G6038" t="str">
            <v>06</v>
          </cell>
          <cell r="H6038" t="str">
            <v>PKK</v>
          </cell>
          <cell r="I6038" t="str">
            <v>P</v>
          </cell>
        </row>
        <row r="6039">
          <cell r="A6039" t="str">
            <v>zdrowotne indywidualne</v>
          </cell>
          <cell r="B6039" t="str">
            <v>XZXX</v>
          </cell>
          <cell r="C6039" t="str">
            <v>N</v>
          </cell>
          <cell r="D6039">
            <v>292</v>
          </cell>
          <cell r="E6039" t="str">
            <v>L_UBEZP</v>
          </cell>
          <cell r="F6039" t="str">
            <v>WYK_POP</v>
          </cell>
          <cell r="G6039" t="str">
            <v>06</v>
          </cell>
          <cell r="H6039" t="str">
            <v>POU</v>
          </cell>
          <cell r="I6039" t="str">
            <v>P</v>
          </cell>
        </row>
        <row r="6040">
          <cell r="A6040" t="str">
            <v>zdrowotne indywidualne</v>
          </cell>
          <cell r="B6040" t="str">
            <v>XZXX</v>
          </cell>
          <cell r="C6040" t="str">
            <v>N</v>
          </cell>
          <cell r="D6040">
            <v>2299</v>
          </cell>
          <cell r="E6040" t="str">
            <v>L_UBEZP</v>
          </cell>
          <cell r="F6040" t="str">
            <v>WYK_POP</v>
          </cell>
          <cell r="G6040" t="str">
            <v>06</v>
          </cell>
          <cell r="H6040" t="str">
            <v>PSA</v>
          </cell>
          <cell r="I6040" t="str">
            <v>P</v>
          </cell>
        </row>
        <row r="6041">
          <cell r="A6041" t="str">
            <v>zdrowotne indywidualne</v>
          </cell>
          <cell r="B6041" t="str">
            <v>XZXX</v>
          </cell>
          <cell r="C6041" t="str">
            <v>P</v>
          </cell>
          <cell r="D6041">
            <v>4051</v>
          </cell>
          <cell r="E6041" t="str">
            <v>L_UBEZP</v>
          </cell>
          <cell r="F6041" t="str">
            <v>WYK_POP</v>
          </cell>
          <cell r="G6041" t="str">
            <v>06</v>
          </cell>
          <cell r="H6041" t="str">
            <v>PSA</v>
          </cell>
          <cell r="I6041" t="str">
            <v>P</v>
          </cell>
        </row>
        <row r="6042">
          <cell r="A6042" t="str">
            <v>zdrowotne indywidualne</v>
          </cell>
          <cell r="B6042" t="str">
            <v>XZXX</v>
          </cell>
          <cell r="C6042" t="str">
            <v>N</v>
          </cell>
          <cell r="D6042">
            <v>65</v>
          </cell>
          <cell r="E6042" t="str">
            <v>L_UBEZP</v>
          </cell>
          <cell r="F6042" t="str">
            <v>WYK_POP</v>
          </cell>
          <cell r="G6042" t="str">
            <v>07</v>
          </cell>
          <cell r="H6042" t="str">
            <v>PION</v>
          </cell>
          <cell r="I6042" t="str">
            <v>P</v>
          </cell>
        </row>
        <row r="6043">
          <cell r="A6043" t="str">
            <v>zdrowotne indywidualne</v>
          </cell>
          <cell r="B6043" t="str">
            <v>XZXX</v>
          </cell>
          <cell r="C6043" t="str">
            <v>N</v>
          </cell>
          <cell r="D6043">
            <v>82</v>
          </cell>
          <cell r="E6043" t="str">
            <v>L_UBEZP</v>
          </cell>
          <cell r="F6043" t="str">
            <v>WYK_POP</v>
          </cell>
          <cell r="G6043" t="str">
            <v>07</v>
          </cell>
          <cell r="H6043" t="str">
            <v>PKK</v>
          </cell>
          <cell r="I6043" t="str">
            <v>P</v>
          </cell>
        </row>
        <row r="6044">
          <cell r="A6044" t="str">
            <v>zdrowotne indywidualne</v>
          </cell>
          <cell r="B6044" t="str">
            <v>XZXX</v>
          </cell>
          <cell r="C6044" t="str">
            <v>N</v>
          </cell>
          <cell r="D6044">
            <v>323</v>
          </cell>
          <cell r="E6044" t="str">
            <v>L_UBEZP</v>
          </cell>
          <cell r="F6044" t="str">
            <v>WYK_POP</v>
          </cell>
          <cell r="G6044" t="str">
            <v>07</v>
          </cell>
          <cell r="H6044" t="str">
            <v>POU</v>
          </cell>
          <cell r="I6044" t="str">
            <v>P</v>
          </cell>
        </row>
        <row r="6045">
          <cell r="A6045" t="str">
            <v>zdrowotne indywidualne</v>
          </cell>
          <cell r="B6045" t="str">
            <v>XZXX</v>
          </cell>
          <cell r="C6045" t="str">
            <v>N</v>
          </cell>
          <cell r="D6045">
            <v>2660</v>
          </cell>
          <cell r="E6045" t="str">
            <v>L_UBEZP</v>
          </cell>
          <cell r="F6045" t="str">
            <v>WYK_POP</v>
          </cell>
          <cell r="G6045" t="str">
            <v>07</v>
          </cell>
          <cell r="H6045" t="str">
            <v>PSA</v>
          </cell>
          <cell r="I6045" t="str">
            <v>P</v>
          </cell>
        </row>
        <row r="6046">
          <cell r="A6046" t="str">
            <v>zdrowotne indywidualne</v>
          </cell>
          <cell r="B6046" t="str">
            <v>XZXX</v>
          </cell>
          <cell r="C6046" t="str">
            <v>P</v>
          </cell>
          <cell r="D6046">
            <v>3892</v>
          </cell>
          <cell r="E6046" t="str">
            <v>L_UBEZP</v>
          </cell>
          <cell r="F6046" t="str">
            <v>WYK_POP</v>
          </cell>
          <cell r="G6046" t="str">
            <v>07</v>
          </cell>
          <cell r="H6046" t="str">
            <v>PSA</v>
          </cell>
          <cell r="I6046" t="str">
            <v>P</v>
          </cell>
        </row>
        <row r="6047">
          <cell r="A6047" t="str">
            <v>zdrowotne indywidualne</v>
          </cell>
          <cell r="B6047" t="str">
            <v>XZXX</v>
          </cell>
          <cell r="C6047" t="str">
            <v>N</v>
          </cell>
          <cell r="D6047">
            <v>70</v>
          </cell>
          <cell r="E6047" t="str">
            <v>L_UBEZP</v>
          </cell>
          <cell r="F6047" t="str">
            <v>WYK_POP</v>
          </cell>
          <cell r="G6047" t="str">
            <v>08</v>
          </cell>
          <cell r="H6047" t="str">
            <v>PION</v>
          </cell>
          <cell r="I6047" t="str">
            <v>P</v>
          </cell>
        </row>
        <row r="6048">
          <cell r="A6048" t="str">
            <v>zdrowotne indywidualne</v>
          </cell>
          <cell r="B6048" t="str">
            <v>XZXX</v>
          </cell>
          <cell r="C6048" t="str">
            <v>N</v>
          </cell>
          <cell r="D6048">
            <v>82</v>
          </cell>
          <cell r="E6048" t="str">
            <v>L_UBEZP</v>
          </cell>
          <cell r="F6048" t="str">
            <v>WYK_POP</v>
          </cell>
          <cell r="G6048" t="str">
            <v>08</v>
          </cell>
          <cell r="H6048" t="str">
            <v>PKK</v>
          </cell>
          <cell r="I6048" t="str">
            <v>P</v>
          </cell>
        </row>
        <row r="6049">
          <cell r="A6049" t="str">
            <v>zdrowotne indywidualne</v>
          </cell>
          <cell r="B6049" t="str">
            <v>XZXX</v>
          </cell>
          <cell r="C6049" t="str">
            <v>N</v>
          </cell>
          <cell r="D6049">
            <v>342</v>
          </cell>
          <cell r="E6049" t="str">
            <v>L_UBEZP</v>
          </cell>
          <cell r="F6049" t="str">
            <v>WYK_POP</v>
          </cell>
          <cell r="G6049" t="str">
            <v>08</v>
          </cell>
          <cell r="H6049" t="str">
            <v>POU</v>
          </cell>
          <cell r="I6049" t="str">
            <v>P</v>
          </cell>
        </row>
        <row r="6050">
          <cell r="A6050" t="str">
            <v>zdrowotne indywidualne</v>
          </cell>
          <cell r="B6050" t="str">
            <v>XZXX</v>
          </cell>
          <cell r="C6050" t="str">
            <v>N</v>
          </cell>
          <cell r="D6050">
            <v>2900</v>
          </cell>
          <cell r="E6050" t="str">
            <v>L_UBEZP</v>
          </cell>
          <cell r="F6050" t="str">
            <v>WYK_POP</v>
          </cell>
          <cell r="G6050" t="str">
            <v>08</v>
          </cell>
          <cell r="H6050" t="str">
            <v>PSA</v>
          </cell>
          <cell r="I6050" t="str">
            <v>P</v>
          </cell>
        </row>
        <row r="6051">
          <cell r="A6051" t="str">
            <v>zdrowotne indywidualne</v>
          </cell>
          <cell r="B6051" t="str">
            <v>XZXX</v>
          </cell>
          <cell r="C6051" t="str">
            <v>P</v>
          </cell>
          <cell r="D6051">
            <v>3741</v>
          </cell>
          <cell r="E6051" t="str">
            <v>L_UBEZP</v>
          </cell>
          <cell r="F6051" t="str">
            <v>WYK_POP</v>
          </cell>
          <cell r="G6051" t="str">
            <v>08</v>
          </cell>
          <cell r="H6051" t="str">
            <v>PSA</v>
          </cell>
          <cell r="I6051" t="str">
            <v>P</v>
          </cell>
        </row>
        <row r="6052">
          <cell r="A6052" t="str">
            <v>zdrowotne indywidualne</v>
          </cell>
          <cell r="B6052" t="str">
            <v>XZXX</v>
          </cell>
          <cell r="C6052" t="str">
            <v>N</v>
          </cell>
          <cell r="D6052">
            <v>29</v>
          </cell>
          <cell r="E6052" t="str">
            <v>L_UBEZP</v>
          </cell>
          <cell r="F6052" t="str">
            <v>WYK_POP</v>
          </cell>
          <cell r="G6052" t="str">
            <v>09</v>
          </cell>
          <cell r="H6052" t="str">
            <v>PION</v>
          </cell>
          <cell r="I6052" t="str">
            <v>P</v>
          </cell>
        </row>
        <row r="6053">
          <cell r="A6053" t="str">
            <v>zdrowotne indywidualne</v>
          </cell>
          <cell r="B6053" t="str">
            <v>XZXX</v>
          </cell>
          <cell r="C6053" t="str">
            <v>N</v>
          </cell>
          <cell r="D6053">
            <v>83</v>
          </cell>
          <cell r="E6053" t="str">
            <v>L_UBEZP</v>
          </cell>
          <cell r="F6053" t="str">
            <v>WYK_POP</v>
          </cell>
          <cell r="G6053" t="str">
            <v>09</v>
          </cell>
          <cell r="H6053" t="str">
            <v>PKK</v>
          </cell>
          <cell r="I6053" t="str">
            <v>P</v>
          </cell>
        </row>
        <row r="6054">
          <cell r="A6054" t="str">
            <v>zdrowotne indywidualne</v>
          </cell>
          <cell r="B6054" t="str">
            <v>XZXX</v>
          </cell>
          <cell r="C6054" t="str">
            <v>N</v>
          </cell>
          <cell r="D6054">
            <v>406</v>
          </cell>
          <cell r="E6054" t="str">
            <v>L_UBEZP</v>
          </cell>
          <cell r="F6054" t="str">
            <v>WYK_POP</v>
          </cell>
          <cell r="G6054" t="str">
            <v>09</v>
          </cell>
          <cell r="H6054" t="str">
            <v>POU</v>
          </cell>
          <cell r="I6054" t="str">
            <v>P</v>
          </cell>
        </row>
        <row r="6055">
          <cell r="A6055" t="str">
            <v>zdrowotne indywidualne</v>
          </cell>
          <cell r="B6055" t="str">
            <v>XZXX</v>
          </cell>
          <cell r="C6055" t="str">
            <v>N</v>
          </cell>
          <cell r="D6055">
            <v>3377</v>
          </cell>
          <cell r="E6055" t="str">
            <v>L_UBEZP</v>
          </cell>
          <cell r="F6055" t="str">
            <v>WYK_POP</v>
          </cell>
          <cell r="G6055" t="str">
            <v>09</v>
          </cell>
          <cell r="H6055" t="str">
            <v>PSA</v>
          </cell>
          <cell r="I6055" t="str">
            <v>P</v>
          </cell>
        </row>
        <row r="6056">
          <cell r="A6056" t="str">
            <v>zdrowotne indywidualne</v>
          </cell>
          <cell r="B6056" t="str">
            <v>XZXX</v>
          </cell>
          <cell r="C6056" t="str">
            <v>P</v>
          </cell>
          <cell r="D6056">
            <v>3626</v>
          </cell>
          <cell r="E6056" t="str">
            <v>L_UBEZP</v>
          </cell>
          <cell r="F6056" t="str">
            <v>WYK_POP</v>
          </cell>
          <cell r="G6056" t="str">
            <v>09</v>
          </cell>
          <cell r="H6056" t="str">
            <v>PSA</v>
          </cell>
          <cell r="I6056" t="str">
            <v>P</v>
          </cell>
        </row>
        <row r="6057">
          <cell r="A6057" t="str">
            <v>zdrowotne indywidualne</v>
          </cell>
          <cell r="B6057" t="str">
            <v>XZXX</v>
          </cell>
          <cell r="C6057" t="str">
            <v>N</v>
          </cell>
          <cell r="D6057">
            <v>4.166666666666667</v>
          </cell>
          <cell r="E6057" t="str">
            <v>PRZYPIS_MIES_WYK</v>
          </cell>
          <cell r="F6057" t="str">
            <v>PLAN</v>
          </cell>
          <cell r="G6057" t="str">
            <v>01</v>
          </cell>
          <cell r="H6057" t="str">
            <v>PKK</v>
          </cell>
          <cell r="I6057" t="str">
            <v>P</v>
          </cell>
        </row>
        <row r="6058">
          <cell r="A6058" t="str">
            <v>zdrowotne indywidualne</v>
          </cell>
          <cell r="B6058" t="str">
            <v>XZXX</v>
          </cell>
          <cell r="C6058" t="str">
            <v>N</v>
          </cell>
          <cell r="D6058">
            <v>6958.996666666667</v>
          </cell>
          <cell r="E6058" t="str">
            <v>PRZYPIS_MIES_WYK</v>
          </cell>
          <cell r="F6058" t="str">
            <v>PLAN</v>
          </cell>
          <cell r="G6058" t="str">
            <v>01</v>
          </cell>
          <cell r="H6058" t="str">
            <v>POU</v>
          </cell>
          <cell r="I6058" t="str">
            <v>P</v>
          </cell>
        </row>
        <row r="6059">
          <cell r="A6059" t="str">
            <v>zdrowotne indywidualne</v>
          </cell>
          <cell r="B6059" t="str">
            <v>XZXX</v>
          </cell>
          <cell r="C6059" t="str">
            <v>N</v>
          </cell>
          <cell r="D6059">
            <v>94597.09918040295</v>
          </cell>
          <cell r="E6059" t="str">
            <v>PRZYPIS_MIES_WYK</v>
          </cell>
          <cell r="F6059" t="str">
            <v>PLAN</v>
          </cell>
          <cell r="G6059" t="str">
            <v>01</v>
          </cell>
          <cell r="H6059" t="str">
            <v>PSA</v>
          </cell>
          <cell r="I6059" t="str">
            <v>P</v>
          </cell>
        </row>
        <row r="6060">
          <cell r="A6060" t="str">
            <v>zdrowotne indywidualne</v>
          </cell>
          <cell r="B6060" t="str">
            <v>XZXX</v>
          </cell>
          <cell r="C6060" t="str">
            <v>P</v>
          </cell>
          <cell r="D6060">
            <v>263114.1583333333</v>
          </cell>
          <cell r="E6060" t="str">
            <v>PRZYPIS_MIES_WYK</v>
          </cell>
          <cell r="F6060" t="str">
            <v>PLAN</v>
          </cell>
          <cell r="G6060" t="str">
            <v>01</v>
          </cell>
          <cell r="H6060" t="str">
            <v>PSA</v>
          </cell>
          <cell r="I6060" t="str">
            <v>P</v>
          </cell>
        </row>
        <row r="6061">
          <cell r="A6061" t="str">
            <v>zdrowotne indywidualne</v>
          </cell>
          <cell r="B6061" t="str">
            <v>XZXX</v>
          </cell>
          <cell r="C6061" t="str">
            <v>N</v>
          </cell>
          <cell r="D6061">
            <v>8.333333333333334</v>
          </cell>
          <cell r="E6061" t="str">
            <v>PRZYPIS_MIES_WYK</v>
          </cell>
          <cell r="F6061" t="str">
            <v>PLAN</v>
          </cell>
          <cell r="G6061" t="str">
            <v>02</v>
          </cell>
          <cell r="H6061" t="str">
            <v>PKK</v>
          </cell>
          <cell r="I6061" t="str">
            <v>P</v>
          </cell>
        </row>
        <row r="6062">
          <cell r="A6062" t="str">
            <v>zdrowotne indywidualne</v>
          </cell>
          <cell r="B6062" t="str">
            <v>XZXX</v>
          </cell>
          <cell r="C6062" t="str">
            <v>N</v>
          </cell>
          <cell r="D6062">
            <v>12742.005757575758</v>
          </cell>
          <cell r="E6062" t="str">
            <v>PRZYPIS_MIES_WYK</v>
          </cell>
          <cell r="F6062" t="str">
            <v>PLAN</v>
          </cell>
          <cell r="G6062" t="str">
            <v>02</v>
          </cell>
          <cell r="H6062" t="str">
            <v>POU</v>
          </cell>
          <cell r="I6062" t="str">
            <v>P</v>
          </cell>
        </row>
        <row r="6063">
          <cell r="A6063" t="str">
            <v>zdrowotne indywidualne</v>
          </cell>
          <cell r="B6063" t="str">
            <v>XZXX</v>
          </cell>
          <cell r="C6063" t="str">
            <v>N</v>
          </cell>
          <cell r="D6063">
            <v>178642.76402747256</v>
          </cell>
          <cell r="E6063" t="str">
            <v>PRZYPIS_MIES_WYK</v>
          </cell>
          <cell r="F6063" t="str">
            <v>PLAN</v>
          </cell>
          <cell r="G6063" t="str">
            <v>02</v>
          </cell>
          <cell r="H6063" t="str">
            <v>PSA</v>
          </cell>
          <cell r="I6063" t="str">
            <v>P</v>
          </cell>
        </row>
        <row r="6064">
          <cell r="A6064" t="str">
            <v>zdrowotne indywidualne</v>
          </cell>
          <cell r="B6064" t="str">
            <v>XZXX</v>
          </cell>
          <cell r="C6064" t="str">
            <v>P</v>
          </cell>
          <cell r="D6064">
            <v>262772.454379332</v>
          </cell>
          <cell r="E6064" t="str">
            <v>PRZYPIS_MIES_WYK</v>
          </cell>
          <cell r="F6064" t="str">
            <v>PLAN</v>
          </cell>
          <cell r="G6064" t="str">
            <v>02</v>
          </cell>
          <cell r="H6064" t="str">
            <v>PSA</v>
          </cell>
          <cell r="I6064" t="str">
            <v>P</v>
          </cell>
        </row>
        <row r="6065">
          <cell r="A6065" t="str">
            <v>zdrowotne indywidualne</v>
          </cell>
          <cell r="B6065" t="str">
            <v>XZXX</v>
          </cell>
          <cell r="C6065" t="str">
            <v>N</v>
          </cell>
          <cell r="D6065">
            <v>12.5</v>
          </cell>
          <cell r="E6065" t="str">
            <v>PRZYPIS_MIES_WYK</v>
          </cell>
          <cell r="F6065" t="str">
            <v>PLAN</v>
          </cell>
          <cell r="G6065" t="str">
            <v>03</v>
          </cell>
          <cell r="H6065" t="str">
            <v>PKK</v>
          </cell>
          <cell r="I6065" t="str">
            <v>P</v>
          </cell>
        </row>
        <row r="6066">
          <cell r="A6066" t="str">
            <v>zdrowotne indywidualne</v>
          </cell>
          <cell r="B6066" t="str">
            <v>XZXX</v>
          </cell>
          <cell r="C6066" t="str">
            <v>N</v>
          </cell>
          <cell r="D6066">
            <v>19187.10948717949</v>
          </cell>
          <cell r="E6066" t="str">
            <v>PRZYPIS_MIES_WYK</v>
          </cell>
          <cell r="F6066" t="str">
            <v>PLAN</v>
          </cell>
          <cell r="G6066" t="str">
            <v>03</v>
          </cell>
          <cell r="H6066" t="str">
            <v>POU</v>
          </cell>
          <cell r="I6066" t="str">
            <v>P</v>
          </cell>
        </row>
        <row r="6067">
          <cell r="A6067" t="str">
            <v>zdrowotne indywidualne</v>
          </cell>
          <cell r="B6067" t="str">
            <v>XZXX</v>
          </cell>
          <cell r="C6067" t="str">
            <v>N</v>
          </cell>
          <cell r="D6067">
            <v>286701.26220787544</v>
          </cell>
          <cell r="E6067" t="str">
            <v>PRZYPIS_MIES_WYK</v>
          </cell>
          <cell r="F6067" t="str">
            <v>PLAN</v>
          </cell>
          <cell r="G6067" t="str">
            <v>03</v>
          </cell>
          <cell r="H6067" t="str">
            <v>PSA</v>
          </cell>
          <cell r="I6067" t="str">
            <v>P</v>
          </cell>
        </row>
        <row r="6068">
          <cell r="A6068" t="str">
            <v>zdrowotne indywidualne</v>
          </cell>
          <cell r="B6068" t="str">
            <v>XZXX</v>
          </cell>
          <cell r="C6068" t="str">
            <v>P</v>
          </cell>
          <cell r="D6068">
            <v>262906.9940646923</v>
          </cell>
          <cell r="E6068" t="str">
            <v>PRZYPIS_MIES_WYK</v>
          </cell>
          <cell r="F6068" t="str">
            <v>PLAN</v>
          </cell>
          <cell r="G6068" t="str">
            <v>03</v>
          </cell>
          <cell r="H6068" t="str">
            <v>PSA</v>
          </cell>
          <cell r="I6068" t="str">
            <v>P</v>
          </cell>
        </row>
        <row r="6069">
          <cell r="A6069" t="str">
            <v>zdrowotne indywidualne</v>
          </cell>
          <cell r="B6069" t="str">
            <v>XZXX</v>
          </cell>
          <cell r="C6069" t="str">
            <v>N</v>
          </cell>
          <cell r="D6069">
            <v>16.666666666666668</v>
          </cell>
          <cell r="E6069" t="str">
            <v>PRZYPIS_MIES_WYK</v>
          </cell>
          <cell r="F6069" t="str">
            <v>PLAN</v>
          </cell>
          <cell r="G6069" t="str">
            <v>04</v>
          </cell>
          <cell r="H6069" t="str">
            <v>PKK</v>
          </cell>
          <cell r="I6069" t="str">
            <v>P</v>
          </cell>
        </row>
        <row r="6070">
          <cell r="A6070" t="str">
            <v>zdrowotne indywidualne</v>
          </cell>
          <cell r="B6070" t="str">
            <v>XZXX</v>
          </cell>
          <cell r="C6070" t="str">
            <v>N</v>
          </cell>
          <cell r="D6070">
            <v>24832.76206395348</v>
          </cell>
          <cell r="E6070" t="str">
            <v>PRZYPIS_MIES_WYK</v>
          </cell>
          <cell r="F6070" t="str">
            <v>PLAN</v>
          </cell>
          <cell r="G6070" t="str">
            <v>04</v>
          </cell>
          <cell r="H6070" t="str">
            <v>POU</v>
          </cell>
          <cell r="I6070" t="str">
            <v>P</v>
          </cell>
        </row>
        <row r="6071">
          <cell r="A6071" t="str">
            <v>zdrowotne indywidualne</v>
          </cell>
          <cell r="B6071" t="str">
            <v>XZXX</v>
          </cell>
          <cell r="C6071" t="str">
            <v>N</v>
          </cell>
          <cell r="D6071">
            <v>374288.64179688646</v>
          </cell>
          <cell r="E6071" t="str">
            <v>PRZYPIS_MIES_WYK</v>
          </cell>
          <cell r="F6071" t="str">
            <v>PLAN</v>
          </cell>
          <cell r="G6071" t="str">
            <v>04</v>
          </cell>
          <cell r="H6071" t="str">
            <v>PSA</v>
          </cell>
          <cell r="I6071" t="str">
            <v>P</v>
          </cell>
        </row>
        <row r="6072">
          <cell r="A6072" t="str">
            <v>zdrowotne indywidualne</v>
          </cell>
          <cell r="B6072" t="str">
            <v>XZXX</v>
          </cell>
          <cell r="C6072" t="str">
            <v>P</v>
          </cell>
          <cell r="D6072">
            <v>261805.7597108447</v>
          </cell>
          <cell r="E6072" t="str">
            <v>PRZYPIS_MIES_WYK</v>
          </cell>
          <cell r="F6072" t="str">
            <v>PLAN</v>
          </cell>
          <cell r="G6072" t="str">
            <v>04</v>
          </cell>
          <cell r="H6072" t="str">
            <v>PSA</v>
          </cell>
          <cell r="I6072" t="str">
            <v>P</v>
          </cell>
        </row>
        <row r="6073">
          <cell r="A6073" t="str">
            <v>zdrowotne indywidualne</v>
          </cell>
          <cell r="B6073" t="str">
            <v>XZXX</v>
          </cell>
          <cell r="C6073" t="str">
            <v>N</v>
          </cell>
          <cell r="D6073">
            <v>20.833333333333332</v>
          </cell>
          <cell r="E6073" t="str">
            <v>PRZYPIS_MIES_WYK</v>
          </cell>
          <cell r="F6073" t="str">
            <v>PLAN</v>
          </cell>
          <cell r="G6073" t="str">
            <v>05</v>
          </cell>
          <cell r="H6073" t="str">
            <v>PKK</v>
          </cell>
          <cell r="I6073" t="str">
            <v>P</v>
          </cell>
        </row>
        <row r="6074">
          <cell r="A6074" t="str">
            <v>zdrowotne indywidualne</v>
          </cell>
          <cell r="B6074" t="str">
            <v>XZXX</v>
          </cell>
          <cell r="C6074" t="str">
            <v>N</v>
          </cell>
          <cell r="D6074">
            <v>30426.070753508775</v>
          </cell>
          <cell r="E6074" t="str">
            <v>PRZYPIS_MIES_WYK</v>
          </cell>
          <cell r="F6074" t="str">
            <v>PLAN</v>
          </cell>
          <cell r="G6074" t="str">
            <v>05</v>
          </cell>
          <cell r="H6074" t="str">
            <v>POU</v>
          </cell>
          <cell r="I6074" t="str">
            <v>P</v>
          </cell>
        </row>
        <row r="6075">
          <cell r="A6075" t="str">
            <v>zdrowotne indywidualne</v>
          </cell>
          <cell r="B6075" t="str">
            <v>XZXX</v>
          </cell>
          <cell r="C6075" t="str">
            <v>N</v>
          </cell>
          <cell r="D6075">
            <v>457645.9011858974</v>
          </cell>
          <cell r="E6075" t="str">
            <v>PRZYPIS_MIES_WYK</v>
          </cell>
          <cell r="F6075" t="str">
            <v>PLAN</v>
          </cell>
          <cell r="G6075" t="str">
            <v>05</v>
          </cell>
          <cell r="H6075" t="str">
            <v>PSA</v>
          </cell>
          <cell r="I6075" t="str">
            <v>P</v>
          </cell>
        </row>
        <row r="6076">
          <cell r="A6076" t="str">
            <v>zdrowotne indywidualne</v>
          </cell>
          <cell r="B6076" t="str">
            <v>XZXX</v>
          </cell>
          <cell r="C6076" t="str">
            <v>P</v>
          </cell>
          <cell r="D6076">
            <v>259574.7481019281</v>
          </cell>
          <cell r="E6076" t="str">
            <v>PRZYPIS_MIES_WYK</v>
          </cell>
          <cell r="F6076" t="str">
            <v>PLAN</v>
          </cell>
          <cell r="G6076" t="str">
            <v>05</v>
          </cell>
          <cell r="H6076" t="str">
            <v>PSA</v>
          </cell>
          <cell r="I6076" t="str">
            <v>P</v>
          </cell>
        </row>
        <row r="6077">
          <cell r="A6077" t="str">
            <v>zdrowotne indywidualne</v>
          </cell>
          <cell r="B6077" t="str">
            <v>XZXX</v>
          </cell>
          <cell r="C6077" t="str">
            <v>N</v>
          </cell>
          <cell r="D6077">
            <v>25</v>
          </cell>
          <cell r="E6077" t="str">
            <v>PRZYPIS_MIES_WYK</v>
          </cell>
          <cell r="F6077" t="str">
            <v>PLAN</v>
          </cell>
          <cell r="G6077" t="str">
            <v>06</v>
          </cell>
          <cell r="H6077" t="str">
            <v>PKK</v>
          </cell>
          <cell r="I6077" t="str">
            <v>P</v>
          </cell>
        </row>
        <row r="6078">
          <cell r="A6078" t="str">
            <v>zdrowotne indywidualne</v>
          </cell>
          <cell r="B6078" t="str">
            <v>XZXX</v>
          </cell>
          <cell r="C6078" t="str">
            <v>N</v>
          </cell>
          <cell r="D6078">
            <v>36147.85975022104</v>
          </cell>
          <cell r="E6078" t="str">
            <v>PRZYPIS_MIES_WYK</v>
          </cell>
          <cell r="F6078" t="str">
            <v>PLAN</v>
          </cell>
          <cell r="G6078" t="str">
            <v>06</v>
          </cell>
          <cell r="H6078" t="str">
            <v>POU</v>
          </cell>
          <cell r="I6078" t="str">
            <v>P</v>
          </cell>
        </row>
        <row r="6079">
          <cell r="A6079" t="str">
            <v>zdrowotne indywidualne</v>
          </cell>
          <cell r="B6079" t="str">
            <v>XZXX</v>
          </cell>
          <cell r="C6079" t="str">
            <v>N</v>
          </cell>
          <cell r="D6079">
            <v>544632.1525082418</v>
          </cell>
          <cell r="E6079" t="str">
            <v>PRZYPIS_MIES_WYK</v>
          </cell>
          <cell r="F6079" t="str">
            <v>PLAN</v>
          </cell>
          <cell r="G6079" t="str">
            <v>06</v>
          </cell>
          <cell r="H6079" t="str">
            <v>PSA</v>
          </cell>
          <cell r="I6079" t="str">
            <v>P</v>
          </cell>
        </row>
        <row r="6080">
          <cell r="A6080" t="str">
            <v>zdrowotne indywidualne</v>
          </cell>
          <cell r="B6080" t="str">
            <v>XZXX</v>
          </cell>
          <cell r="C6080" t="str">
            <v>P</v>
          </cell>
          <cell r="D6080">
            <v>258633.73976859477</v>
          </cell>
          <cell r="E6080" t="str">
            <v>PRZYPIS_MIES_WYK</v>
          </cell>
          <cell r="F6080" t="str">
            <v>PLAN</v>
          </cell>
          <cell r="G6080" t="str">
            <v>06</v>
          </cell>
          <cell r="H6080" t="str">
            <v>PSA</v>
          </cell>
          <cell r="I6080" t="str">
            <v>P</v>
          </cell>
        </row>
        <row r="6081">
          <cell r="A6081" t="str">
            <v>zdrowotne indywidualne</v>
          </cell>
          <cell r="B6081" t="str">
            <v>XZXX</v>
          </cell>
          <cell r="C6081" t="str">
            <v>N</v>
          </cell>
          <cell r="D6081">
            <v>29.166666666666668</v>
          </cell>
          <cell r="E6081" t="str">
            <v>PRZYPIS_MIES_WYK</v>
          </cell>
          <cell r="F6081" t="str">
            <v>PLAN</v>
          </cell>
          <cell r="G6081" t="str">
            <v>07</v>
          </cell>
          <cell r="H6081" t="str">
            <v>PKK</v>
          </cell>
          <cell r="I6081" t="str">
            <v>P</v>
          </cell>
        </row>
        <row r="6082">
          <cell r="A6082" t="str">
            <v>zdrowotne indywidualne</v>
          </cell>
          <cell r="B6082" t="str">
            <v>XZXX</v>
          </cell>
          <cell r="C6082" t="str">
            <v>N</v>
          </cell>
          <cell r="D6082">
            <v>41245.362490694795</v>
          </cell>
          <cell r="E6082" t="str">
            <v>PRZYPIS_MIES_WYK</v>
          </cell>
          <cell r="F6082" t="str">
            <v>PLAN</v>
          </cell>
          <cell r="G6082" t="str">
            <v>07</v>
          </cell>
          <cell r="H6082" t="str">
            <v>POU</v>
          </cell>
          <cell r="I6082" t="str">
            <v>P</v>
          </cell>
        </row>
        <row r="6083">
          <cell r="A6083" t="str">
            <v>zdrowotne indywidualne</v>
          </cell>
          <cell r="B6083" t="str">
            <v>XZXX</v>
          </cell>
          <cell r="C6083" t="str">
            <v>N</v>
          </cell>
          <cell r="D6083">
            <v>641648.8982078756</v>
          </cell>
          <cell r="E6083" t="str">
            <v>PRZYPIS_MIES_WYK</v>
          </cell>
          <cell r="F6083" t="str">
            <v>PLAN</v>
          </cell>
          <cell r="G6083" t="str">
            <v>07</v>
          </cell>
          <cell r="H6083" t="str">
            <v>PSA</v>
          </cell>
          <cell r="I6083" t="str">
            <v>P</v>
          </cell>
        </row>
        <row r="6084">
          <cell r="A6084" t="str">
            <v>zdrowotne indywidualne</v>
          </cell>
          <cell r="B6084" t="str">
            <v>XZXX</v>
          </cell>
          <cell r="C6084" t="str">
            <v>P</v>
          </cell>
          <cell r="D6084">
            <v>259094.70885570665</v>
          </cell>
          <cell r="E6084" t="str">
            <v>PRZYPIS_MIES_WYK</v>
          </cell>
          <cell r="F6084" t="str">
            <v>PLAN</v>
          </cell>
          <cell r="G6084" t="str">
            <v>07</v>
          </cell>
          <cell r="H6084" t="str">
            <v>PSA</v>
          </cell>
          <cell r="I6084" t="str">
            <v>P</v>
          </cell>
        </row>
        <row r="6085">
          <cell r="A6085" t="str">
            <v>zdrowotne indywidualne</v>
          </cell>
          <cell r="B6085" t="str">
            <v>XZXX</v>
          </cell>
          <cell r="C6085" t="str">
            <v>N</v>
          </cell>
          <cell r="D6085">
            <v>33.333333333333336</v>
          </cell>
          <cell r="E6085" t="str">
            <v>PRZYPIS_MIES_WYK</v>
          </cell>
          <cell r="F6085" t="str">
            <v>PLAN</v>
          </cell>
          <cell r="G6085" t="str">
            <v>08</v>
          </cell>
          <cell r="H6085" t="str">
            <v>PKK</v>
          </cell>
          <cell r="I6085" t="str">
            <v>P</v>
          </cell>
        </row>
        <row r="6086">
          <cell r="A6086" t="str">
            <v>zdrowotne indywidualne</v>
          </cell>
          <cell r="B6086" t="str">
            <v>XZXX</v>
          </cell>
          <cell r="C6086" t="str">
            <v>N</v>
          </cell>
          <cell r="D6086">
            <v>46387.022793003634</v>
          </cell>
          <cell r="E6086" t="str">
            <v>PRZYPIS_MIES_WYK</v>
          </cell>
          <cell r="F6086" t="str">
            <v>PLAN</v>
          </cell>
          <cell r="G6086" t="str">
            <v>08</v>
          </cell>
          <cell r="H6086" t="str">
            <v>POU</v>
          </cell>
          <cell r="I6086" t="str">
            <v>P</v>
          </cell>
        </row>
        <row r="6087">
          <cell r="A6087" t="str">
            <v>zdrowotne indywidualne</v>
          </cell>
          <cell r="B6087" t="str">
            <v>XZXX</v>
          </cell>
          <cell r="C6087" t="str">
            <v>N</v>
          </cell>
          <cell r="D6087">
            <v>725221.4772408425</v>
          </cell>
          <cell r="E6087" t="str">
            <v>PRZYPIS_MIES_WYK</v>
          </cell>
          <cell r="F6087" t="str">
            <v>PLAN</v>
          </cell>
          <cell r="G6087" t="str">
            <v>08</v>
          </cell>
          <cell r="H6087" t="str">
            <v>PSA</v>
          </cell>
          <cell r="I6087" t="str">
            <v>P</v>
          </cell>
        </row>
        <row r="6088">
          <cell r="A6088" t="str">
            <v>zdrowotne indywidualne</v>
          </cell>
          <cell r="B6088" t="str">
            <v>XZXX</v>
          </cell>
          <cell r="C6088" t="str">
            <v>P</v>
          </cell>
          <cell r="D6088">
            <v>257730.9775460975</v>
          </cell>
          <cell r="E6088" t="str">
            <v>PRZYPIS_MIES_WYK</v>
          </cell>
          <cell r="F6088" t="str">
            <v>PLAN</v>
          </cell>
          <cell r="G6088" t="str">
            <v>08</v>
          </cell>
          <cell r="H6088" t="str">
            <v>PSA</v>
          </cell>
          <cell r="I6088" t="str">
            <v>P</v>
          </cell>
        </row>
        <row r="6089">
          <cell r="A6089" t="str">
            <v>zdrowotne indywidualne</v>
          </cell>
          <cell r="B6089" t="str">
            <v>XZXX</v>
          </cell>
          <cell r="C6089" t="str">
            <v>N</v>
          </cell>
          <cell r="D6089">
            <v>37.5</v>
          </cell>
          <cell r="E6089" t="str">
            <v>PRZYPIS_MIES_WYK</v>
          </cell>
          <cell r="F6089" t="str">
            <v>PLAN</v>
          </cell>
          <cell r="G6089" t="str">
            <v>09</v>
          </cell>
          <cell r="H6089" t="str">
            <v>PKK</v>
          </cell>
          <cell r="I6089" t="str">
            <v>P</v>
          </cell>
        </row>
        <row r="6090">
          <cell r="A6090" t="str">
            <v>zdrowotne indywidualne</v>
          </cell>
          <cell r="B6090" t="str">
            <v>XZXX</v>
          </cell>
          <cell r="C6090" t="str">
            <v>N</v>
          </cell>
          <cell r="D6090">
            <v>52489.575565476196</v>
          </cell>
          <cell r="E6090" t="str">
            <v>PRZYPIS_MIES_WYK</v>
          </cell>
          <cell r="F6090" t="str">
            <v>PLAN</v>
          </cell>
          <cell r="G6090" t="str">
            <v>09</v>
          </cell>
          <cell r="H6090" t="str">
            <v>POU</v>
          </cell>
          <cell r="I6090" t="str">
            <v>P</v>
          </cell>
        </row>
        <row r="6091">
          <cell r="A6091" t="str">
            <v>zdrowotne indywidualne</v>
          </cell>
          <cell r="B6091" t="str">
            <v>XZXX</v>
          </cell>
          <cell r="C6091" t="str">
            <v>N</v>
          </cell>
          <cell r="D6091">
            <v>807024.4729404763</v>
          </cell>
          <cell r="E6091" t="str">
            <v>PRZYPIS_MIES_WYK</v>
          </cell>
          <cell r="F6091" t="str">
            <v>PLAN</v>
          </cell>
          <cell r="G6091" t="str">
            <v>09</v>
          </cell>
          <cell r="H6091" t="str">
            <v>PSA</v>
          </cell>
          <cell r="I6091" t="str">
            <v>P</v>
          </cell>
        </row>
        <row r="6092">
          <cell r="A6092" t="str">
            <v>zdrowotne indywidualne</v>
          </cell>
          <cell r="B6092" t="str">
            <v>XZXX</v>
          </cell>
          <cell r="C6092" t="str">
            <v>P</v>
          </cell>
          <cell r="D6092">
            <v>256202.05254609746</v>
          </cell>
          <cell r="E6092" t="str">
            <v>PRZYPIS_MIES_WYK</v>
          </cell>
          <cell r="F6092" t="str">
            <v>PLAN</v>
          </cell>
          <cell r="G6092" t="str">
            <v>09</v>
          </cell>
          <cell r="H6092" t="str">
            <v>PSA</v>
          </cell>
          <cell r="I6092" t="str">
            <v>P</v>
          </cell>
        </row>
        <row r="6093">
          <cell r="A6093" t="str">
            <v>zdrowotne indywidualne</v>
          </cell>
          <cell r="B6093" t="str">
            <v>XZXX</v>
          </cell>
          <cell r="C6093" t="str">
            <v>N</v>
          </cell>
          <cell r="D6093">
            <v>41.666666666666664</v>
          </cell>
          <cell r="E6093" t="str">
            <v>PRZYPIS_MIES_WYK</v>
          </cell>
          <cell r="F6093" t="str">
            <v>PLAN</v>
          </cell>
          <cell r="G6093" t="str">
            <v>10</v>
          </cell>
          <cell r="H6093" t="str">
            <v>PKK</v>
          </cell>
          <cell r="I6093" t="str">
            <v>P</v>
          </cell>
        </row>
        <row r="6094">
          <cell r="A6094" t="str">
            <v>zdrowotne indywidualne</v>
          </cell>
          <cell r="B6094" t="str">
            <v>XZXX</v>
          </cell>
          <cell r="C6094" t="str">
            <v>N</v>
          </cell>
          <cell r="D6094">
            <v>58956.17174679487</v>
          </cell>
          <cell r="E6094" t="str">
            <v>PRZYPIS_MIES_WYK</v>
          </cell>
          <cell r="F6094" t="str">
            <v>PLAN</v>
          </cell>
          <cell r="G6094" t="str">
            <v>10</v>
          </cell>
          <cell r="H6094" t="str">
            <v>POU</v>
          </cell>
          <cell r="I6094" t="str">
            <v>P</v>
          </cell>
        </row>
        <row r="6095">
          <cell r="A6095" t="str">
            <v>zdrowotne indywidualne</v>
          </cell>
          <cell r="B6095" t="str">
            <v>XZXX</v>
          </cell>
          <cell r="C6095" t="str">
            <v>N</v>
          </cell>
          <cell r="D6095">
            <v>889568.1353067765</v>
          </cell>
          <cell r="E6095" t="str">
            <v>PRZYPIS_MIES_WYK</v>
          </cell>
          <cell r="F6095" t="str">
            <v>PLAN</v>
          </cell>
          <cell r="G6095" t="str">
            <v>10</v>
          </cell>
          <cell r="H6095" t="str">
            <v>PSA</v>
          </cell>
          <cell r="I6095" t="str">
            <v>P</v>
          </cell>
        </row>
        <row r="6096">
          <cell r="A6096" t="str">
            <v>zdrowotne indywidualne</v>
          </cell>
          <cell r="B6096" t="str">
            <v>XZXX</v>
          </cell>
          <cell r="C6096" t="str">
            <v>P</v>
          </cell>
          <cell r="D6096">
            <v>254369.71087943084</v>
          </cell>
          <cell r="E6096" t="str">
            <v>PRZYPIS_MIES_WYK</v>
          </cell>
          <cell r="F6096" t="str">
            <v>PLAN</v>
          </cell>
          <cell r="G6096" t="str">
            <v>10</v>
          </cell>
          <cell r="H6096" t="str">
            <v>PSA</v>
          </cell>
          <cell r="I6096" t="str">
            <v>P</v>
          </cell>
        </row>
        <row r="6097">
          <cell r="A6097" t="str">
            <v>zdrowotne indywidualne</v>
          </cell>
          <cell r="B6097" t="str">
            <v>XZXX</v>
          </cell>
          <cell r="C6097" t="str">
            <v>N</v>
          </cell>
          <cell r="D6097">
            <v>45.833333333333336</v>
          </cell>
          <cell r="E6097" t="str">
            <v>PRZYPIS_MIES_WYK</v>
          </cell>
          <cell r="F6097" t="str">
            <v>PLAN</v>
          </cell>
          <cell r="G6097" t="str">
            <v>11</v>
          </cell>
          <cell r="H6097" t="str">
            <v>PKK</v>
          </cell>
          <cell r="I6097" t="str">
            <v>P</v>
          </cell>
        </row>
        <row r="6098">
          <cell r="A6098" t="str">
            <v>zdrowotne indywidualne</v>
          </cell>
          <cell r="B6098" t="str">
            <v>XZXX</v>
          </cell>
          <cell r="C6098" t="str">
            <v>N</v>
          </cell>
          <cell r="D6098">
            <v>65031.498731060725</v>
          </cell>
          <cell r="E6098" t="str">
            <v>PRZYPIS_MIES_WYK</v>
          </cell>
          <cell r="F6098" t="str">
            <v>PLAN</v>
          </cell>
          <cell r="G6098" t="str">
            <v>11</v>
          </cell>
          <cell r="H6098" t="str">
            <v>POU</v>
          </cell>
          <cell r="I6098" t="str">
            <v>P</v>
          </cell>
        </row>
        <row r="6099">
          <cell r="A6099" t="str">
            <v>zdrowotne indywidualne</v>
          </cell>
          <cell r="B6099" t="str">
            <v>XZXX</v>
          </cell>
          <cell r="C6099" t="str">
            <v>N</v>
          </cell>
          <cell r="D6099">
            <v>967777.797673077</v>
          </cell>
          <cell r="E6099" t="str">
            <v>PRZYPIS_MIES_WYK</v>
          </cell>
          <cell r="F6099" t="str">
            <v>PLAN</v>
          </cell>
          <cell r="G6099" t="str">
            <v>11</v>
          </cell>
          <cell r="H6099" t="str">
            <v>PSA</v>
          </cell>
          <cell r="I6099" t="str">
            <v>P</v>
          </cell>
        </row>
        <row r="6100">
          <cell r="A6100" t="str">
            <v>zdrowotne indywidualne</v>
          </cell>
          <cell r="B6100" t="str">
            <v>XZXX</v>
          </cell>
          <cell r="C6100" t="str">
            <v>P</v>
          </cell>
          <cell r="D6100">
            <v>256025.6186017028</v>
          </cell>
          <cell r="E6100" t="str">
            <v>PRZYPIS_MIES_WYK</v>
          </cell>
          <cell r="F6100" t="str">
            <v>PLAN</v>
          </cell>
          <cell r="G6100" t="str">
            <v>11</v>
          </cell>
          <cell r="H6100" t="str">
            <v>PSA</v>
          </cell>
          <cell r="I6100" t="str">
            <v>P</v>
          </cell>
        </row>
        <row r="6101">
          <cell r="A6101" t="str">
            <v>zdrowotne indywidualne</v>
          </cell>
          <cell r="B6101" t="str">
            <v>XZXX</v>
          </cell>
          <cell r="C6101" t="str">
            <v>N</v>
          </cell>
          <cell r="D6101">
            <v>50</v>
          </cell>
          <cell r="E6101" t="str">
            <v>PRZYPIS_MIES_WYK</v>
          </cell>
          <cell r="F6101" t="str">
            <v>PLAN</v>
          </cell>
          <cell r="G6101" t="str">
            <v>12</v>
          </cell>
          <cell r="H6101" t="str">
            <v>PKK</v>
          </cell>
          <cell r="I6101" t="str">
            <v>P</v>
          </cell>
        </row>
        <row r="6102">
          <cell r="A6102" t="str">
            <v>zdrowotne indywidualne</v>
          </cell>
          <cell r="B6102" t="str">
            <v>XZXX</v>
          </cell>
          <cell r="C6102" t="str">
            <v>N</v>
          </cell>
          <cell r="D6102">
            <v>70499.61354166678</v>
          </cell>
          <cell r="E6102" t="str">
            <v>PRZYPIS_MIES_WYK</v>
          </cell>
          <cell r="F6102" t="str">
            <v>PLAN</v>
          </cell>
          <cell r="G6102" t="str">
            <v>12</v>
          </cell>
          <cell r="H6102" t="str">
            <v>POU</v>
          </cell>
          <cell r="I6102" t="str">
            <v>P</v>
          </cell>
        </row>
        <row r="6103">
          <cell r="A6103" t="str">
            <v>zdrowotne indywidualne</v>
          </cell>
          <cell r="B6103" t="str">
            <v>XZXX</v>
          </cell>
          <cell r="C6103" t="str">
            <v>N</v>
          </cell>
          <cell r="D6103">
            <v>1062487.2933727107</v>
          </cell>
          <cell r="E6103" t="str">
            <v>PRZYPIS_MIES_WYK</v>
          </cell>
          <cell r="F6103" t="str">
            <v>PLAN</v>
          </cell>
          <cell r="G6103" t="str">
            <v>12</v>
          </cell>
          <cell r="H6103" t="str">
            <v>PSA</v>
          </cell>
          <cell r="I6103" t="str">
            <v>P</v>
          </cell>
        </row>
        <row r="6104">
          <cell r="A6104" t="str">
            <v>zdrowotne indywidualne</v>
          </cell>
          <cell r="B6104" t="str">
            <v>XZXX</v>
          </cell>
          <cell r="C6104" t="str">
            <v>P</v>
          </cell>
          <cell r="D6104">
            <v>253458.15193503618</v>
          </cell>
          <cell r="E6104" t="str">
            <v>PRZYPIS_MIES_WYK</v>
          </cell>
          <cell r="F6104" t="str">
            <v>PLAN</v>
          </cell>
          <cell r="G6104" t="str">
            <v>12</v>
          </cell>
          <cell r="H6104" t="str">
            <v>PSA</v>
          </cell>
          <cell r="I6104" t="str">
            <v>P</v>
          </cell>
        </row>
        <row r="6105">
          <cell r="A6105" t="str">
            <v>zdrowotne indywidualne</v>
          </cell>
          <cell r="B6105" t="str">
            <v>XZXX</v>
          </cell>
          <cell r="C6105" t="str">
            <v>N</v>
          </cell>
          <cell r="D6105">
            <v>22007.142666666663</v>
          </cell>
          <cell r="E6105" t="str">
            <v>PRZYPIS_MIES_WYK</v>
          </cell>
          <cell r="F6105" t="str">
            <v>PROGNOZA</v>
          </cell>
          <cell r="G6105" t="str">
            <v>10</v>
          </cell>
          <cell r="H6105" t="str">
            <v>POU</v>
          </cell>
          <cell r="I6105" t="str">
            <v>P</v>
          </cell>
        </row>
        <row r="6106">
          <cell r="A6106" t="str">
            <v>zdrowotne indywidualne</v>
          </cell>
          <cell r="B6106" t="str">
            <v>XZXX</v>
          </cell>
          <cell r="C6106" t="str">
            <v>N</v>
          </cell>
          <cell r="D6106">
            <v>214319.33333333334</v>
          </cell>
          <cell r="E6106" t="str">
            <v>PRZYPIS_MIES_WYK</v>
          </cell>
          <cell r="F6106" t="str">
            <v>PROGNOZA</v>
          </cell>
          <cell r="G6106" t="str">
            <v>10</v>
          </cell>
          <cell r="H6106" t="str">
            <v>PSA</v>
          </cell>
          <cell r="I6106" t="str">
            <v>P</v>
          </cell>
        </row>
        <row r="6107">
          <cell r="A6107" t="str">
            <v>zdrowotne indywidualne</v>
          </cell>
          <cell r="B6107" t="str">
            <v>XZXX</v>
          </cell>
          <cell r="C6107" t="str">
            <v>P</v>
          </cell>
          <cell r="D6107">
            <v>207478.0833333333</v>
          </cell>
          <cell r="E6107" t="str">
            <v>PRZYPIS_MIES_WYK</v>
          </cell>
          <cell r="F6107" t="str">
            <v>PROGNOZA</v>
          </cell>
          <cell r="G6107" t="str">
            <v>10</v>
          </cell>
          <cell r="H6107" t="str">
            <v>PSA</v>
          </cell>
          <cell r="I6107" t="str">
            <v>P</v>
          </cell>
        </row>
        <row r="6108">
          <cell r="A6108" t="str">
            <v>zdrowotne indywidualne</v>
          </cell>
          <cell r="B6108" t="str">
            <v>XZXX</v>
          </cell>
          <cell r="C6108" t="str">
            <v>N</v>
          </cell>
          <cell r="D6108">
            <v>24222.765454545453</v>
          </cell>
          <cell r="E6108" t="str">
            <v>PRZYPIS_MIES_WYK</v>
          </cell>
          <cell r="F6108" t="str">
            <v>PROGNOZA</v>
          </cell>
          <cell r="G6108" t="str">
            <v>11</v>
          </cell>
          <cell r="H6108" t="str">
            <v>POU</v>
          </cell>
          <cell r="I6108" t="str">
            <v>P</v>
          </cell>
        </row>
        <row r="6109">
          <cell r="A6109" t="str">
            <v>zdrowotne indywidualne</v>
          </cell>
          <cell r="B6109" t="str">
            <v>XZXX</v>
          </cell>
          <cell r="C6109" t="str">
            <v>N</v>
          </cell>
          <cell r="D6109">
            <v>240976.5833333333</v>
          </cell>
          <cell r="E6109" t="str">
            <v>PRZYPIS_MIES_WYK</v>
          </cell>
          <cell r="F6109" t="str">
            <v>PROGNOZA</v>
          </cell>
          <cell r="G6109" t="str">
            <v>11</v>
          </cell>
          <cell r="H6109" t="str">
            <v>PSA</v>
          </cell>
          <cell r="I6109" t="str">
            <v>P</v>
          </cell>
        </row>
        <row r="6110">
          <cell r="A6110" t="str">
            <v>zdrowotne indywidualne</v>
          </cell>
          <cell r="B6110" t="str">
            <v>XZXX</v>
          </cell>
          <cell r="C6110" t="str">
            <v>P</v>
          </cell>
          <cell r="D6110">
            <v>207241.5</v>
          </cell>
          <cell r="E6110" t="str">
            <v>PRZYPIS_MIES_WYK</v>
          </cell>
          <cell r="F6110" t="str">
            <v>PROGNOZA</v>
          </cell>
          <cell r="G6110" t="str">
            <v>11</v>
          </cell>
          <cell r="H6110" t="str">
            <v>PSA</v>
          </cell>
          <cell r="I6110" t="str">
            <v>P</v>
          </cell>
        </row>
        <row r="6111">
          <cell r="A6111" t="str">
            <v>zdrowotne indywidualne</v>
          </cell>
          <cell r="B6111" t="str">
            <v>XZXX</v>
          </cell>
          <cell r="C6111" t="str">
            <v>N</v>
          </cell>
          <cell r="D6111">
            <v>26396.57380952381</v>
          </cell>
          <cell r="E6111" t="str">
            <v>PRZYPIS_MIES_WYK</v>
          </cell>
          <cell r="F6111" t="str">
            <v>PROGNOZA</v>
          </cell>
          <cell r="G6111" t="str">
            <v>12</v>
          </cell>
          <cell r="H6111" t="str">
            <v>POU</v>
          </cell>
          <cell r="I6111" t="str">
            <v>P</v>
          </cell>
        </row>
        <row r="6112">
          <cell r="A6112" t="str">
            <v>zdrowotne indywidualne</v>
          </cell>
          <cell r="B6112" t="str">
            <v>XZXX</v>
          </cell>
          <cell r="C6112" t="str">
            <v>N</v>
          </cell>
          <cell r="D6112">
            <v>292293.6666666666</v>
          </cell>
          <cell r="E6112" t="str">
            <v>PRZYPIS_MIES_WYK</v>
          </cell>
          <cell r="F6112" t="str">
            <v>PROGNOZA</v>
          </cell>
          <cell r="G6112" t="str">
            <v>12</v>
          </cell>
          <cell r="H6112" t="str">
            <v>PSA</v>
          </cell>
          <cell r="I6112" t="str">
            <v>P</v>
          </cell>
        </row>
        <row r="6113">
          <cell r="A6113" t="str">
            <v>zdrowotne indywidualne</v>
          </cell>
          <cell r="B6113" t="str">
            <v>XZXX</v>
          </cell>
          <cell r="C6113" t="str">
            <v>P</v>
          </cell>
          <cell r="D6113">
            <v>205772.9166666667</v>
          </cell>
          <cell r="E6113" t="str">
            <v>PRZYPIS_MIES_WYK</v>
          </cell>
          <cell r="F6113" t="str">
            <v>PROGNOZA</v>
          </cell>
          <cell r="G6113" t="str">
            <v>12</v>
          </cell>
          <cell r="H6113" t="str">
            <v>PSA</v>
          </cell>
          <cell r="I6113" t="str">
            <v>P</v>
          </cell>
        </row>
        <row r="6114">
          <cell r="A6114" t="str">
            <v>zdrowotne indywidualne</v>
          </cell>
          <cell r="B6114" t="str">
            <v>XZXX</v>
          </cell>
          <cell r="C6114" t="str">
            <v>N</v>
          </cell>
          <cell r="D6114">
            <v>793.56</v>
          </cell>
          <cell r="E6114" t="str">
            <v>PRZYPIS_MIES_WYK</v>
          </cell>
          <cell r="F6114" t="str">
            <v>WYK_POP</v>
          </cell>
          <cell r="G6114" t="str">
            <v>01</v>
          </cell>
          <cell r="H6114" t="str">
            <v>PKK</v>
          </cell>
          <cell r="I6114" t="str">
            <v>P</v>
          </cell>
        </row>
        <row r="6115">
          <cell r="A6115" t="str">
            <v>zdrowotne indywidualne</v>
          </cell>
          <cell r="B6115" t="str">
            <v>XZXX</v>
          </cell>
          <cell r="C6115" t="str">
            <v>N</v>
          </cell>
          <cell r="D6115">
            <v>4584.12</v>
          </cell>
          <cell r="E6115" t="str">
            <v>PRZYPIS_MIES_WYK</v>
          </cell>
          <cell r="F6115" t="str">
            <v>WYK_POP</v>
          </cell>
          <cell r="G6115" t="str">
            <v>01</v>
          </cell>
          <cell r="H6115" t="str">
            <v>POU</v>
          </cell>
          <cell r="I6115" t="str">
            <v>P</v>
          </cell>
        </row>
        <row r="6116">
          <cell r="A6116" t="str">
            <v>zdrowotne indywidualne</v>
          </cell>
          <cell r="B6116" t="str">
            <v>XZXX</v>
          </cell>
          <cell r="C6116" t="str">
            <v>N</v>
          </cell>
          <cell r="D6116">
            <v>45752.6</v>
          </cell>
          <cell r="E6116" t="str">
            <v>PRZYPIS_MIES_WYK</v>
          </cell>
          <cell r="F6116" t="str">
            <v>WYK_POP</v>
          </cell>
          <cell r="G6116" t="str">
            <v>01</v>
          </cell>
          <cell r="H6116" t="str">
            <v>PSA</v>
          </cell>
          <cell r="I6116" t="str">
            <v>P</v>
          </cell>
        </row>
        <row r="6117">
          <cell r="A6117" t="str">
            <v>zdrowotne indywidualne</v>
          </cell>
          <cell r="B6117" t="str">
            <v>XZXX</v>
          </cell>
          <cell r="C6117" t="str">
            <v>P</v>
          </cell>
          <cell r="D6117">
            <v>283818.48</v>
          </cell>
          <cell r="E6117" t="str">
            <v>PRZYPIS_MIES_WYK</v>
          </cell>
          <cell r="F6117" t="str">
            <v>WYK_POP</v>
          </cell>
          <cell r="G6117" t="str">
            <v>01</v>
          </cell>
          <cell r="H6117" t="str">
            <v>PSA</v>
          </cell>
          <cell r="I6117" t="str">
            <v>P</v>
          </cell>
        </row>
        <row r="6118">
          <cell r="A6118" t="str">
            <v>zdrowotne indywidualne</v>
          </cell>
          <cell r="B6118" t="str">
            <v>XZXX</v>
          </cell>
          <cell r="C6118" t="str">
            <v>N</v>
          </cell>
          <cell r="D6118">
            <v>1777.26</v>
          </cell>
          <cell r="E6118" t="str">
            <v>PRZYPIS_MIES_WYK</v>
          </cell>
          <cell r="F6118" t="str">
            <v>WYK_POP</v>
          </cell>
          <cell r="G6118" t="str">
            <v>02</v>
          </cell>
          <cell r="H6118" t="str">
            <v>PKK</v>
          </cell>
          <cell r="I6118" t="str">
            <v>P</v>
          </cell>
        </row>
        <row r="6119">
          <cell r="A6119" t="str">
            <v>zdrowotne indywidualne</v>
          </cell>
          <cell r="B6119" t="str">
            <v>XZXX</v>
          </cell>
          <cell r="C6119" t="str">
            <v>N</v>
          </cell>
          <cell r="D6119">
            <v>5500.52</v>
          </cell>
          <cell r="E6119" t="str">
            <v>PRZYPIS_MIES_WYK</v>
          </cell>
          <cell r="F6119" t="str">
            <v>WYK_POP</v>
          </cell>
          <cell r="G6119" t="str">
            <v>02</v>
          </cell>
          <cell r="H6119" t="str">
            <v>POU</v>
          </cell>
          <cell r="I6119" t="str">
            <v>P</v>
          </cell>
        </row>
        <row r="6120">
          <cell r="A6120" t="str">
            <v>zdrowotne indywidualne</v>
          </cell>
          <cell r="B6120" t="str">
            <v>XZXX</v>
          </cell>
          <cell r="C6120" t="str">
            <v>N</v>
          </cell>
          <cell r="D6120">
            <v>70581.28</v>
          </cell>
          <cell r="E6120" t="str">
            <v>PRZYPIS_MIES_WYK</v>
          </cell>
          <cell r="F6120" t="str">
            <v>WYK_POP</v>
          </cell>
          <cell r="G6120" t="str">
            <v>02</v>
          </cell>
          <cell r="H6120" t="str">
            <v>PSA</v>
          </cell>
          <cell r="I6120" t="str">
            <v>P</v>
          </cell>
        </row>
        <row r="6121">
          <cell r="A6121" t="str">
            <v>zdrowotne indywidualne</v>
          </cell>
          <cell r="B6121" t="str">
            <v>XZXX</v>
          </cell>
          <cell r="C6121" t="str">
            <v>P</v>
          </cell>
          <cell r="D6121">
            <v>247688.94</v>
          </cell>
          <cell r="E6121" t="str">
            <v>PRZYPIS_MIES_WYK</v>
          </cell>
          <cell r="F6121" t="str">
            <v>WYK_POP</v>
          </cell>
          <cell r="G6121" t="str">
            <v>02</v>
          </cell>
          <cell r="H6121" t="str">
            <v>PSA</v>
          </cell>
          <cell r="I6121" t="str">
            <v>P</v>
          </cell>
        </row>
        <row r="6122">
          <cell r="A6122" t="str">
            <v>zdrowotne indywidualne</v>
          </cell>
          <cell r="B6122" t="str">
            <v>XZXX</v>
          </cell>
          <cell r="C6122" t="str">
            <v>N</v>
          </cell>
          <cell r="D6122">
            <v>276</v>
          </cell>
          <cell r="E6122" t="str">
            <v>PRZYPIS_MIES_WYK</v>
          </cell>
          <cell r="F6122" t="str">
            <v>WYK_POP</v>
          </cell>
          <cell r="G6122" t="str">
            <v>03</v>
          </cell>
          <cell r="H6122" t="str">
            <v>PION</v>
          </cell>
          <cell r="I6122" t="str">
            <v>P</v>
          </cell>
        </row>
        <row r="6123">
          <cell r="A6123" t="str">
            <v>zdrowotne indywidualne</v>
          </cell>
          <cell r="B6123" t="str">
            <v>XZXX</v>
          </cell>
          <cell r="C6123" t="str">
            <v>N</v>
          </cell>
          <cell r="D6123">
            <v>2593.26</v>
          </cell>
          <cell r="E6123" t="str">
            <v>PRZYPIS_MIES_WYK</v>
          </cell>
          <cell r="F6123" t="str">
            <v>WYK_POP</v>
          </cell>
          <cell r="G6123" t="str">
            <v>03</v>
          </cell>
          <cell r="H6123" t="str">
            <v>PKK</v>
          </cell>
          <cell r="I6123" t="str">
            <v>P</v>
          </cell>
        </row>
        <row r="6124">
          <cell r="A6124" t="str">
            <v>zdrowotne indywidualne</v>
          </cell>
          <cell r="B6124" t="str">
            <v>XZXX</v>
          </cell>
          <cell r="C6124" t="str">
            <v>N</v>
          </cell>
          <cell r="D6124">
            <v>9051.98</v>
          </cell>
          <cell r="E6124" t="str">
            <v>PRZYPIS_MIES_WYK</v>
          </cell>
          <cell r="F6124" t="str">
            <v>WYK_POP</v>
          </cell>
          <cell r="G6124" t="str">
            <v>03</v>
          </cell>
          <cell r="H6124" t="str">
            <v>POU</v>
          </cell>
          <cell r="I6124" t="str">
            <v>P</v>
          </cell>
        </row>
        <row r="6125">
          <cell r="A6125" t="str">
            <v>zdrowotne indywidualne</v>
          </cell>
          <cell r="B6125" t="str">
            <v>XZXX</v>
          </cell>
          <cell r="C6125" t="str">
            <v>N</v>
          </cell>
          <cell r="D6125">
            <v>88187.44</v>
          </cell>
          <cell r="E6125" t="str">
            <v>PRZYPIS_MIES_WYK</v>
          </cell>
          <cell r="F6125" t="str">
            <v>WYK_POP</v>
          </cell>
          <cell r="G6125" t="str">
            <v>03</v>
          </cell>
          <cell r="H6125" t="str">
            <v>PSA</v>
          </cell>
          <cell r="I6125" t="str">
            <v>P</v>
          </cell>
        </row>
        <row r="6126">
          <cell r="A6126" t="str">
            <v>zdrowotne indywidualne</v>
          </cell>
          <cell r="B6126" t="str">
            <v>XZXX</v>
          </cell>
          <cell r="C6126" t="str">
            <v>P</v>
          </cell>
          <cell r="D6126">
            <v>266171.65</v>
          </cell>
          <cell r="E6126" t="str">
            <v>PRZYPIS_MIES_WYK</v>
          </cell>
          <cell r="F6126" t="str">
            <v>WYK_POP</v>
          </cell>
          <cell r="G6126" t="str">
            <v>03</v>
          </cell>
          <cell r="H6126" t="str">
            <v>PSA</v>
          </cell>
          <cell r="I6126" t="str">
            <v>P</v>
          </cell>
        </row>
        <row r="6127">
          <cell r="A6127" t="str">
            <v>zdrowotne indywidualne</v>
          </cell>
          <cell r="B6127" t="str">
            <v>XZXX</v>
          </cell>
          <cell r="C6127" t="str">
            <v>N</v>
          </cell>
          <cell r="D6127">
            <v>372</v>
          </cell>
          <cell r="E6127" t="str">
            <v>PRZYPIS_MIES_WYK</v>
          </cell>
          <cell r="F6127" t="str">
            <v>WYK_POP</v>
          </cell>
          <cell r="G6127" t="str">
            <v>04</v>
          </cell>
          <cell r="H6127" t="str">
            <v>PION</v>
          </cell>
          <cell r="I6127" t="str">
            <v>P</v>
          </cell>
        </row>
        <row r="6128">
          <cell r="A6128" t="str">
            <v>zdrowotne indywidualne</v>
          </cell>
          <cell r="B6128" t="str">
            <v>XZXX</v>
          </cell>
          <cell r="C6128" t="str">
            <v>N</v>
          </cell>
          <cell r="D6128">
            <v>3439.68</v>
          </cell>
          <cell r="E6128" t="str">
            <v>PRZYPIS_MIES_WYK</v>
          </cell>
          <cell r="F6128" t="str">
            <v>WYK_POP</v>
          </cell>
          <cell r="G6128" t="str">
            <v>04</v>
          </cell>
          <cell r="H6128" t="str">
            <v>PKK</v>
          </cell>
          <cell r="I6128" t="str">
            <v>P</v>
          </cell>
        </row>
        <row r="6129">
          <cell r="A6129" t="str">
            <v>zdrowotne indywidualne</v>
          </cell>
          <cell r="B6129" t="str">
            <v>XZXX</v>
          </cell>
          <cell r="C6129" t="str">
            <v>N</v>
          </cell>
          <cell r="D6129">
            <v>9850.94</v>
          </cell>
          <cell r="E6129" t="str">
            <v>PRZYPIS_MIES_WYK</v>
          </cell>
          <cell r="F6129" t="str">
            <v>WYK_POP</v>
          </cell>
          <cell r="G6129" t="str">
            <v>04</v>
          </cell>
          <cell r="H6129" t="str">
            <v>POU</v>
          </cell>
          <cell r="I6129" t="str">
            <v>P</v>
          </cell>
        </row>
        <row r="6130">
          <cell r="A6130" t="str">
            <v>zdrowotne indywidualne</v>
          </cell>
          <cell r="B6130" t="str">
            <v>XZXX</v>
          </cell>
          <cell r="C6130" t="str">
            <v>N</v>
          </cell>
          <cell r="D6130">
            <v>118624.64</v>
          </cell>
          <cell r="E6130" t="str">
            <v>PRZYPIS_MIES_WYK</v>
          </cell>
          <cell r="F6130" t="str">
            <v>WYK_POP</v>
          </cell>
          <cell r="G6130" t="str">
            <v>04</v>
          </cell>
          <cell r="H6130" t="str">
            <v>PSA</v>
          </cell>
          <cell r="I6130" t="str">
            <v>P</v>
          </cell>
        </row>
        <row r="6131">
          <cell r="A6131" t="str">
            <v>zdrowotne indywidualne</v>
          </cell>
          <cell r="B6131" t="str">
            <v>XZXX</v>
          </cell>
          <cell r="C6131" t="str">
            <v>P</v>
          </cell>
          <cell r="D6131">
            <v>259493.84</v>
          </cell>
          <cell r="E6131" t="str">
            <v>PRZYPIS_MIES_WYK</v>
          </cell>
          <cell r="F6131" t="str">
            <v>WYK_POP</v>
          </cell>
          <cell r="G6131" t="str">
            <v>04</v>
          </cell>
          <cell r="H6131" t="str">
            <v>PSA</v>
          </cell>
          <cell r="I6131" t="str">
            <v>P</v>
          </cell>
        </row>
        <row r="6132">
          <cell r="A6132" t="str">
            <v>zdrowotne indywidualne</v>
          </cell>
          <cell r="B6132" t="str">
            <v>XZXX</v>
          </cell>
          <cell r="C6132" t="str">
            <v>N</v>
          </cell>
          <cell r="D6132">
            <v>9334.26</v>
          </cell>
          <cell r="E6132" t="str">
            <v>PRZYPIS_MIES_WYK</v>
          </cell>
          <cell r="F6132" t="str">
            <v>WYK_POP</v>
          </cell>
          <cell r="G6132" t="str">
            <v>05</v>
          </cell>
          <cell r="H6132" t="str">
            <v>PION</v>
          </cell>
          <cell r="I6132" t="str">
            <v>P</v>
          </cell>
        </row>
        <row r="6133">
          <cell r="A6133" t="str">
            <v>zdrowotne indywidualne</v>
          </cell>
          <cell r="B6133" t="str">
            <v>XZXX</v>
          </cell>
          <cell r="C6133" t="str">
            <v>N</v>
          </cell>
          <cell r="D6133">
            <v>2946.12</v>
          </cell>
          <cell r="E6133" t="str">
            <v>PRZYPIS_MIES_WYK</v>
          </cell>
          <cell r="F6133" t="str">
            <v>WYK_POP</v>
          </cell>
          <cell r="G6133" t="str">
            <v>05</v>
          </cell>
          <cell r="H6133" t="str">
            <v>PKK</v>
          </cell>
          <cell r="I6133" t="str">
            <v>P</v>
          </cell>
        </row>
        <row r="6134">
          <cell r="A6134" t="str">
            <v>zdrowotne indywidualne</v>
          </cell>
          <cell r="B6134" t="str">
            <v>XZXX</v>
          </cell>
          <cell r="C6134" t="str">
            <v>N</v>
          </cell>
          <cell r="D6134">
            <v>11984.62</v>
          </cell>
          <cell r="E6134" t="str">
            <v>PRZYPIS_MIES_WYK</v>
          </cell>
          <cell r="F6134" t="str">
            <v>WYK_POP</v>
          </cell>
          <cell r="G6134" t="str">
            <v>05</v>
          </cell>
          <cell r="H6134" t="str">
            <v>POU</v>
          </cell>
          <cell r="I6134" t="str">
            <v>P</v>
          </cell>
        </row>
        <row r="6135">
          <cell r="A6135" t="str">
            <v>zdrowotne indywidualne</v>
          </cell>
          <cell r="B6135" t="str">
            <v>XZXX</v>
          </cell>
          <cell r="C6135" t="str">
            <v>N</v>
          </cell>
          <cell r="D6135">
            <v>119747.78</v>
          </cell>
          <cell r="E6135" t="str">
            <v>PRZYPIS_MIES_WYK</v>
          </cell>
          <cell r="F6135" t="str">
            <v>WYK_POP</v>
          </cell>
          <cell r="G6135" t="str">
            <v>05</v>
          </cell>
          <cell r="H6135" t="str">
            <v>PSA</v>
          </cell>
          <cell r="I6135" t="str">
            <v>P</v>
          </cell>
        </row>
        <row r="6136">
          <cell r="A6136" t="str">
            <v>zdrowotne indywidualne</v>
          </cell>
          <cell r="B6136" t="str">
            <v>XZXX</v>
          </cell>
          <cell r="C6136" t="str">
            <v>P</v>
          </cell>
          <cell r="D6136">
            <v>247362.06</v>
          </cell>
          <cell r="E6136" t="str">
            <v>PRZYPIS_MIES_WYK</v>
          </cell>
          <cell r="F6136" t="str">
            <v>WYK_POP</v>
          </cell>
          <cell r="G6136" t="str">
            <v>05</v>
          </cell>
          <cell r="H6136" t="str">
            <v>PSA</v>
          </cell>
          <cell r="I6136" t="str">
            <v>P</v>
          </cell>
        </row>
        <row r="6137">
          <cell r="A6137" t="str">
            <v>zdrowotne indywidualne</v>
          </cell>
          <cell r="B6137" t="str">
            <v>XZXX</v>
          </cell>
          <cell r="C6137" t="str">
            <v>N</v>
          </cell>
          <cell r="D6137">
            <v>1663.86</v>
          </cell>
          <cell r="E6137" t="str">
            <v>PRZYPIS_MIES_WYK</v>
          </cell>
          <cell r="F6137" t="str">
            <v>WYK_POP</v>
          </cell>
          <cell r="G6137" t="str">
            <v>06</v>
          </cell>
          <cell r="H6137" t="str">
            <v>PION</v>
          </cell>
          <cell r="I6137" t="str">
            <v>P</v>
          </cell>
        </row>
        <row r="6138">
          <cell r="A6138" t="str">
            <v>zdrowotne indywidualne</v>
          </cell>
          <cell r="B6138" t="str">
            <v>XZXX</v>
          </cell>
          <cell r="C6138" t="str">
            <v>N</v>
          </cell>
          <cell r="D6138">
            <v>4234.66</v>
          </cell>
          <cell r="E6138" t="str">
            <v>PRZYPIS_MIES_WYK</v>
          </cell>
          <cell r="F6138" t="str">
            <v>WYK_POP</v>
          </cell>
          <cell r="G6138" t="str">
            <v>06</v>
          </cell>
          <cell r="H6138" t="str">
            <v>PKK</v>
          </cell>
          <cell r="I6138" t="str">
            <v>P</v>
          </cell>
        </row>
        <row r="6139">
          <cell r="A6139" t="str">
            <v>zdrowotne indywidualne</v>
          </cell>
          <cell r="B6139" t="str">
            <v>XZXX</v>
          </cell>
          <cell r="C6139" t="str">
            <v>N</v>
          </cell>
          <cell r="D6139">
            <v>15054.72</v>
          </cell>
          <cell r="E6139" t="str">
            <v>PRZYPIS_MIES_WYK</v>
          </cell>
          <cell r="F6139" t="str">
            <v>WYK_POP</v>
          </cell>
          <cell r="G6139" t="str">
            <v>06</v>
          </cell>
          <cell r="H6139" t="str">
            <v>POU</v>
          </cell>
          <cell r="I6139" t="str">
            <v>P</v>
          </cell>
        </row>
        <row r="6140">
          <cell r="A6140" t="str">
            <v>zdrowotne indywidualne</v>
          </cell>
          <cell r="B6140" t="str">
            <v>XZXX</v>
          </cell>
          <cell r="C6140" t="str">
            <v>N</v>
          </cell>
          <cell r="D6140">
            <v>149925.92</v>
          </cell>
          <cell r="E6140" t="str">
            <v>PRZYPIS_MIES_WYK</v>
          </cell>
          <cell r="F6140" t="str">
            <v>WYK_POP</v>
          </cell>
          <cell r="G6140" t="str">
            <v>06</v>
          </cell>
          <cell r="H6140" t="str">
            <v>PSA</v>
          </cell>
          <cell r="I6140" t="str">
            <v>P</v>
          </cell>
        </row>
        <row r="6141">
          <cell r="A6141" t="str">
            <v>zdrowotne indywidualne</v>
          </cell>
          <cell r="B6141" t="str">
            <v>XZXX</v>
          </cell>
          <cell r="C6141" t="str">
            <v>P</v>
          </cell>
          <cell r="D6141">
            <v>235224.61</v>
          </cell>
          <cell r="E6141" t="str">
            <v>PRZYPIS_MIES_WYK</v>
          </cell>
          <cell r="F6141" t="str">
            <v>WYK_POP</v>
          </cell>
          <cell r="G6141" t="str">
            <v>06</v>
          </cell>
          <cell r="H6141" t="str">
            <v>PSA</v>
          </cell>
          <cell r="I6141" t="str">
            <v>P</v>
          </cell>
        </row>
        <row r="6142">
          <cell r="A6142" t="str">
            <v>zdrowotne indywidualne</v>
          </cell>
          <cell r="B6142" t="str">
            <v>XZXX</v>
          </cell>
          <cell r="C6142" t="str">
            <v>N</v>
          </cell>
          <cell r="D6142">
            <v>5112.4</v>
          </cell>
          <cell r="E6142" t="str">
            <v>PRZYPIS_MIES_WYK</v>
          </cell>
          <cell r="F6142" t="str">
            <v>WYK_POP</v>
          </cell>
          <cell r="G6142" t="str">
            <v>07</v>
          </cell>
          <cell r="H6142" t="str">
            <v>PION</v>
          </cell>
          <cell r="I6142" t="str">
            <v>P</v>
          </cell>
        </row>
        <row r="6143">
          <cell r="A6143" t="str">
            <v>zdrowotne indywidualne</v>
          </cell>
          <cell r="B6143" t="str">
            <v>XZXX</v>
          </cell>
          <cell r="C6143" t="str">
            <v>N</v>
          </cell>
          <cell r="D6143">
            <v>3468.58</v>
          </cell>
          <cell r="E6143" t="str">
            <v>PRZYPIS_MIES_WYK</v>
          </cell>
          <cell r="F6143" t="str">
            <v>WYK_POP</v>
          </cell>
          <cell r="G6143" t="str">
            <v>07</v>
          </cell>
          <cell r="H6143" t="str">
            <v>PKK</v>
          </cell>
          <cell r="I6143" t="str">
            <v>P</v>
          </cell>
        </row>
        <row r="6144">
          <cell r="A6144" t="str">
            <v>zdrowotne indywidualne</v>
          </cell>
          <cell r="B6144" t="str">
            <v>XZXX</v>
          </cell>
          <cell r="C6144" t="str">
            <v>N</v>
          </cell>
          <cell r="D6144">
            <v>15278</v>
          </cell>
          <cell r="E6144" t="str">
            <v>PRZYPIS_MIES_WYK</v>
          </cell>
          <cell r="F6144" t="str">
            <v>WYK_POP</v>
          </cell>
          <cell r="G6144" t="str">
            <v>07</v>
          </cell>
          <cell r="H6144" t="str">
            <v>POU</v>
          </cell>
          <cell r="I6144" t="str">
            <v>P</v>
          </cell>
        </row>
        <row r="6145">
          <cell r="A6145" t="str">
            <v>zdrowotne indywidualne</v>
          </cell>
          <cell r="B6145" t="str">
            <v>XZXX</v>
          </cell>
          <cell r="C6145" t="str">
            <v>N</v>
          </cell>
          <cell r="D6145">
            <v>162285.15</v>
          </cell>
          <cell r="E6145" t="str">
            <v>PRZYPIS_MIES_WYK</v>
          </cell>
          <cell r="F6145" t="str">
            <v>WYK_POP</v>
          </cell>
          <cell r="G6145" t="str">
            <v>07</v>
          </cell>
          <cell r="H6145" t="str">
            <v>PSA</v>
          </cell>
          <cell r="I6145" t="str">
            <v>P</v>
          </cell>
        </row>
        <row r="6146">
          <cell r="A6146" t="str">
            <v>zdrowotne indywidualne</v>
          </cell>
          <cell r="B6146" t="str">
            <v>XZXX</v>
          </cell>
          <cell r="C6146" t="str">
            <v>P</v>
          </cell>
          <cell r="D6146">
            <v>216566.34</v>
          </cell>
          <cell r="E6146" t="str">
            <v>PRZYPIS_MIES_WYK</v>
          </cell>
          <cell r="F6146" t="str">
            <v>WYK_POP</v>
          </cell>
          <cell r="G6146" t="str">
            <v>07</v>
          </cell>
          <cell r="H6146" t="str">
            <v>PSA</v>
          </cell>
          <cell r="I6146" t="str">
            <v>P</v>
          </cell>
        </row>
        <row r="6147">
          <cell r="A6147" t="str">
            <v>zdrowotne indywidualne</v>
          </cell>
          <cell r="B6147" t="str">
            <v>XZXX</v>
          </cell>
          <cell r="C6147" t="str">
            <v>N</v>
          </cell>
          <cell r="D6147">
            <v>3729.14</v>
          </cell>
          <cell r="E6147" t="str">
            <v>PRZYPIS_MIES_WYK</v>
          </cell>
          <cell r="F6147" t="str">
            <v>WYK_POP</v>
          </cell>
          <cell r="G6147" t="str">
            <v>08</v>
          </cell>
          <cell r="H6147" t="str">
            <v>PION</v>
          </cell>
          <cell r="I6147" t="str">
            <v>P</v>
          </cell>
        </row>
        <row r="6148">
          <cell r="A6148" t="str">
            <v>zdrowotne indywidualne</v>
          </cell>
          <cell r="B6148" t="str">
            <v>XZXX</v>
          </cell>
          <cell r="C6148" t="str">
            <v>N</v>
          </cell>
          <cell r="D6148">
            <v>3768.46</v>
          </cell>
          <cell r="E6148" t="str">
            <v>PRZYPIS_MIES_WYK</v>
          </cell>
          <cell r="F6148" t="str">
            <v>WYK_POP</v>
          </cell>
          <cell r="G6148" t="str">
            <v>08</v>
          </cell>
          <cell r="H6148" t="str">
            <v>PKK</v>
          </cell>
          <cell r="I6148" t="str">
            <v>P</v>
          </cell>
        </row>
        <row r="6149">
          <cell r="A6149" t="str">
            <v>zdrowotne indywidualne</v>
          </cell>
          <cell r="B6149" t="str">
            <v>XZXX</v>
          </cell>
          <cell r="C6149" t="str">
            <v>N</v>
          </cell>
          <cell r="D6149">
            <v>14663.8</v>
          </cell>
          <cell r="E6149" t="str">
            <v>PRZYPIS_MIES_WYK</v>
          </cell>
          <cell r="F6149" t="str">
            <v>WYK_POP</v>
          </cell>
          <cell r="G6149" t="str">
            <v>08</v>
          </cell>
          <cell r="H6149" t="str">
            <v>POU</v>
          </cell>
          <cell r="I6149" t="str">
            <v>P</v>
          </cell>
        </row>
        <row r="6150">
          <cell r="A6150" t="str">
            <v>zdrowotne indywidualne</v>
          </cell>
          <cell r="B6150" t="str">
            <v>XZXX</v>
          </cell>
          <cell r="C6150" t="str">
            <v>N</v>
          </cell>
          <cell r="D6150">
            <v>177300.38</v>
          </cell>
          <cell r="E6150" t="str">
            <v>PRZYPIS_MIES_WYK</v>
          </cell>
          <cell r="F6150" t="str">
            <v>WYK_POP</v>
          </cell>
          <cell r="G6150" t="str">
            <v>08</v>
          </cell>
          <cell r="H6150" t="str">
            <v>PSA</v>
          </cell>
          <cell r="I6150" t="str">
            <v>P</v>
          </cell>
        </row>
        <row r="6151">
          <cell r="A6151" t="str">
            <v>zdrowotne indywidualne</v>
          </cell>
          <cell r="B6151" t="str">
            <v>XZXX</v>
          </cell>
          <cell r="C6151" t="str">
            <v>P</v>
          </cell>
          <cell r="D6151">
            <v>211365.21</v>
          </cell>
          <cell r="E6151" t="str">
            <v>PRZYPIS_MIES_WYK</v>
          </cell>
          <cell r="F6151" t="str">
            <v>WYK_POP</v>
          </cell>
          <cell r="G6151" t="str">
            <v>08</v>
          </cell>
          <cell r="H6151" t="str">
            <v>PSA</v>
          </cell>
          <cell r="I6151" t="str">
            <v>P</v>
          </cell>
        </row>
        <row r="6152">
          <cell r="A6152" t="str">
            <v>zdrowotne indywidualne</v>
          </cell>
          <cell r="B6152" t="str">
            <v>XZXX</v>
          </cell>
          <cell r="C6152" t="str">
            <v>N</v>
          </cell>
          <cell r="D6152">
            <v>-13787.18</v>
          </cell>
          <cell r="E6152" t="str">
            <v>PRZYPIS_MIES_WYK</v>
          </cell>
          <cell r="F6152" t="str">
            <v>WYK_POP</v>
          </cell>
          <cell r="G6152" t="str">
            <v>09</v>
          </cell>
          <cell r="H6152" t="str">
            <v>PION</v>
          </cell>
          <cell r="I6152" t="str">
            <v>P</v>
          </cell>
        </row>
        <row r="6153">
          <cell r="A6153" t="str">
            <v>zdrowotne indywidualne</v>
          </cell>
          <cell r="B6153" t="str">
            <v>XZXX</v>
          </cell>
          <cell r="C6153" t="str">
            <v>N</v>
          </cell>
          <cell r="D6153">
            <v>3040.24</v>
          </cell>
          <cell r="E6153" t="str">
            <v>PRZYPIS_MIES_WYK</v>
          </cell>
          <cell r="F6153" t="str">
            <v>WYK_POP</v>
          </cell>
          <cell r="G6153" t="str">
            <v>09</v>
          </cell>
          <cell r="H6153" t="str">
            <v>PKK</v>
          </cell>
          <cell r="I6153" t="str">
            <v>P</v>
          </cell>
        </row>
        <row r="6154">
          <cell r="A6154" t="str">
            <v>zdrowotne indywidualne</v>
          </cell>
          <cell r="B6154" t="str">
            <v>XZXX</v>
          </cell>
          <cell r="C6154" t="str">
            <v>N</v>
          </cell>
          <cell r="D6154">
            <v>22218.78</v>
          </cell>
          <cell r="E6154" t="str">
            <v>PRZYPIS_MIES_WYK</v>
          </cell>
          <cell r="F6154" t="str">
            <v>WYK_POP</v>
          </cell>
          <cell r="G6154" t="str">
            <v>09</v>
          </cell>
          <cell r="H6154" t="str">
            <v>POU</v>
          </cell>
          <cell r="I6154" t="str">
            <v>P</v>
          </cell>
        </row>
        <row r="6155">
          <cell r="A6155" t="str">
            <v>zdrowotne indywidualne</v>
          </cell>
          <cell r="B6155" t="str">
            <v>XZXX</v>
          </cell>
          <cell r="C6155" t="str">
            <v>N</v>
          </cell>
          <cell r="D6155">
            <v>226982.36</v>
          </cell>
          <cell r="E6155" t="str">
            <v>PRZYPIS_MIES_WYK</v>
          </cell>
          <cell r="F6155" t="str">
            <v>WYK_POP</v>
          </cell>
          <cell r="G6155" t="str">
            <v>09</v>
          </cell>
          <cell r="H6155" t="str">
            <v>PSA</v>
          </cell>
          <cell r="I6155" t="str">
            <v>P</v>
          </cell>
        </row>
        <row r="6156">
          <cell r="A6156" t="str">
            <v>zdrowotne indywidualne</v>
          </cell>
          <cell r="B6156" t="str">
            <v>XZXX</v>
          </cell>
          <cell r="C6156" t="str">
            <v>P</v>
          </cell>
          <cell r="D6156">
            <v>213792.32</v>
          </cell>
          <cell r="E6156" t="str">
            <v>PRZYPIS_MIES_WYK</v>
          </cell>
          <cell r="F6156" t="str">
            <v>WYK_POP</v>
          </cell>
          <cell r="G6156" t="str">
            <v>09</v>
          </cell>
          <cell r="H6156" t="str">
            <v>PSA</v>
          </cell>
          <cell r="I6156" t="str">
            <v>P</v>
          </cell>
        </row>
        <row r="6157">
          <cell r="A6157" t="str">
            <v>zdrowotne indywidualne</v>
          </cell>
          <cell r="B6157" t="str">
            <v>XZXX</v>
          </cell>
          <cell r="C6157" t="str">
            <v>N</v>
          </cell>
          <cell r="D6157">
            <v>4.166666666666667</v>
          </cell>
          <cell r="E6157" t="str">
            <v>SKL_PRZYPIS_WYK</v>
          </cell>
          <cell r="F6157" t="str">
            <v>PLAN</v>
          </cell>
          <cell r="G6157" t="str">
            <v>01</v>
          </cell>
          <cell r="H6157" t="str">
            <v>PKK</v>
          </cell>
          <cell r="I6157" t="str">
            <v>P</v>
          </cell>
        </row>
        <row r="6158">
          <cell r="A6158" t="str">
            <v>zdrowotne indywidualne</v>
          </cell>
          <cell r="B6158" t="str">
            <v>XZXX</v>
          </cell>
          <cell r="C6158" t="str">
            <v>N</v>
          </cell>
          <cell r="D6158">
            <v>6958.996666666667</v>
          </cell>
          <cell r="E6158" t="str">
            <v>SKL_PRZYPIS_WYK</v>
          </cell>
          <cell r="F6158" t="str">
            <v>PLAN</v>
          </cell>
          <cell r="G6158" t="str">
            <v>01</v>
          </cell>
          <cell r="H6158" t="str">
            <v>POU</v>
          </cell>
          <cell r="I6158" t="str">
            <v>P</v>
          </cell>
        </row>
        <row r="6159">
          <cell r="A6159" t="str">
            <v>zdrowotne indywidualne</v>
          </cell>
          <cell r="B6159" t="str">
            <v>XZXX</v>
          </cell>
          <cell r="C6159" t="str">
            <v>N</v>
          </cell>
          <cell r="D6159">
            <v>94597.09918040295</v>
          </cell>
          <cell r="E6159" t="str">
            <v>SKL_PRZYPIS_WYK</v>
          </cell>
          <cell r="F6159" t="str">
            <v>PLAN</v>
          </cell>
          <cell r="G6159" t="str">
            <v>01</v>
          </cell>
          <cell r="H6159" t="str">
            <v>PSA</v>
          </cell>
          <cell r="I6159" t="str">
            <v>P</v>
          </cell>
        </row>
        <row r="6160">
          <cell r="A6160" t="str">
            <v>zdrowotne indywidualne</v>
          </cell>
          <cell r="B6160" t="str">
            <v>XZXX</v>
          </cell>
          <cell r="C6160" t="str">
            <v>P</v>
          </cell>
          <cell r="D6160">
            <v>263114.1583333333</v>
          </cell>
          <cell r="E6160" t="str">
            <v>SKL_PRZYPIS_WYK</v>
          </cell>
          <cell r="F6160" t="str">
            <v>PLAN</v>
          </cell>
          <cell r="G6160" t="str">
            <v>01</v>
          </cell>
          <cell r="H6160" t="str">
            <v>PSA</v>
          </cell>
          <cell r="I6160" t="str">
            <v>P</v>
          </cell>
        </row>
        <row r="6161">
          <cell r="A6161" t="str">
            <v>zdrowotne indywidualne</v>
          </cell>
          <cell r="B6161" t="str">
            <v>XZXX</v>
          </cell>
          <cell r="C6161" t="str">
            <v>N</v>
          </cell>
          <cell r="D6161">
            <v>12.5</v>
          </cell>
          <cell r="E6161" t="str">
            <v>SKL_PRZYPIS_WYK</v>
          </cell>
          <cell r="F6161" t="str">
            <v>PLAN</v>
          </cell>
          <cell r="G6161" t="str">
            <v>02</v>
          </cell>
          <cell r="H6161" t="str">
            <v>PKK</v>
          </cell>
          <cell r="I6161" t="str">
            <v>P</v>
          </cell>
        </row>
        <row r="6162">
          <cell r="A6162" t="str">
            <v>zdrowotne indywidualne</v>
          </cell>
          <cell r="B6162" t="str">
            <v>XZXX</v>
          </cell>
          <cell r="C6162" t="str">
            <v>N</v>
          </cell>
          <cell r="D6162">
            <v>19701.002424242426</v>
          </cell>
          <cell r="E6162" t="str">
            <v>SKL_PRZYPIS_WYK</v>
          </cell>
          <cell r="F6162" t="str">
            <v>PLAN</v>
          </cell>
          <cell r="G6162" t="str">
            <v>02</v>
          </cell>
          <cell r="H6162" t="str">
            <v>POU</v>
          </cell>
          <cell r="I6162" t="str">
            <v>P</v>
          </cell>
        </row>
        <row r="6163">
          <cell r="A6163" t="str">
            <v>zdrowotne indywidualne</v>
          </cell>
          <cell r="B6163" t="str">
            <v>XZXX</v>
          </cell>
          <cell r="C6163" t="str">
            <v>N</v>
          </cell>
          <cell r="D6163">
            <v>273239.86320787546</v>
          </cell>
          <cell r="E6163" t="str">
            <v>SKL_PRZYPIS_WYK</v>
          </cell>
          <cell r="F6163" t="str">
            <v>PLAN</v>
          </cell>
          <cell r="G6163" t="str">
            <v>02</v>
          </cell>
          <cell r="H6163" t="str">
            <v>PSA</v>
          </cell>
          <cell r="I6163" t="str">
            <v>P</v>
          </cell>
        </row>
        <row r="6164">
          <cell r="A6164" t="str">
            <v>zdrowotne indywidualne</v>
          </cell>
          <cell r="B6164" t="str">
            <v>XZXX</v>
          </cell>
          <cell r="C6164" t="str">
            <v>P</v>
          </cell>
          <cell r="D6164">
            <v>525886.6127126655</v>
          </cell>
          <cell r="E6164" t="str">
            <v>SKL_PRZYPIS_WYK</v>
          </cell>
          <cell r="F6164" t="str">
            <v>PLAN</v>
          </cell>
          <cell r="G6164" t="str">
            <v>02</v>
          </cell>
          <cell r="H6164" t="str">
            <v>PSA</v>
          </cell>
          <cell r="I6164" t="str">
            <v>P</v>
          </cell>
        </row>
        <row r="6165">
          <cell r="A6165" t="str">
            <v>zdrowotne indywidualne</v>
          </cell>
          <cell r="B6165" t="str">
            <v>XZXX</v>
          </cell>
          <cell r="C6165" t="str">
            <v>N</v>
          </cell>
          <cell r="D6165">
            <v>25</v>
          </cell>
          <cell r="E6165" t="str">
            <v>SKL_PRZYPIS_WYK</v>
          </cell>
          <cell r="F6165" t="str">
            <v>PLAN</v>
          </cell>
          <cell r="G6165" t="str">
            <v>03</v>
          </cell>
          <cell r="H6165" t="str">
            <v>PKK</v>
          </cell>
          <cell r="I6165" t="str">
            <v>P</v>
          </cell>
        </row>
        <row r="6166">
          <cell r="A6166" t="str">
            <v>zdrowotne indywidualne</v>
          </cell>
          <cell r="B6166" t="str">
            <v>XZXX</v>
          </cell>
          <cell r="C6166" t="str">
            <v>N</v>
          </cell>
          <cell r="D6166">
            <v>38888.11191142191</v>
          </cell>
          <cell r="E6166" t="str">
            <v>SKL_PRZYPIS_WYK</v>
          </cell>
          <cell r="F6166" t="str">
            <v>PLAN</v>
          </cell>
          <cell r="G6166" t="str">
            <v>03</v>
          </cell>
          <cell r="H6166" t="str">
            <v>POU</v>
          </cell>
          <cell r="I6166" t="str">
            <v>P</v>
          </cell>
        </row>
        <row r="6167">
          <cell r="A6167" t="str">
            <v>zdrowotne indywidualne</v>
          </cell>
          <cell r="B6167" t="str">
            <v>XZXX</v>
          </cell>
          <cell r="C6167" t="str">
            <v>N</v>
          </cell>
          <cell r="D6167">
            <v>559941.1254157509</v>
          </cell>
          <cell r="E6167" t="str">
            <v>SKL_PRZYPIS_WYK</v>
          </cell>
          <cell r="F6167" t="str">
            <v>PLAN</v>
          </cell>
          <cell r="G6167" t="str">
            <v>03</v>
          </cell>
          <cell r="H6167" t="str">
            <v>PSA</v>
          </cell>
          <cell r="I6167" t="str">
            <v>P</v>
          </cell>
        </row>
        <row r="6168">
          <cell r="A6168" t="str">
            <v>zdrowotne indywidualne</v>
          </cell>
          <cell r="B6168" t="str">
            <v>XZXX</v>
          </cell>
          <cell r="C6168" t="str">
            <v>P</v>
          </cell>
          <cell r="D6168">
            <v>788793.6067773578</v>
          </cell>
          <cell r="E6168" t="str">
            <v>SKL_PRZYPIS_WYK</v>
          </cell>
          <cell r="F6168" t="str">
            <v>PLAN</v>
          </cell>
          <cell r="G6168" t="str">
            <v>03</v>
          </cell>
          <cell r="H6168" t="str">
            <v>PSA</v>
          </cell>
          <cell r="I6168" t="str">
            <v>P</v>
          </cell>
        </row>
        <row r="6169">
          <cell r="A6169" t="str">
            <v>zdrowotne indywidualne</v>
          </cell>
          <cell r="B6169" t="str">
            <v>XZXX</v>
          </cell>
          <cell r="C6169" t="str">
            <v>N</v>
          </cell>
          <cell r="D6169">
            <v>41.66666666666667</v>
          </cell>
          <cell r="E6169" t="str">
            <v>SKL_PRZYPIS_WYK</v>
          </cell>
          <cell r="F6169" t="str">
            <v>PLAN</v>
          </cell>
          <cell r="G6169" t="str">
            <v>04</v>
          </cell>
          <cell r="H6169" t="str">
            <v>PKK</v>
          </cell>
          <cell r="I6169" t="str">
            <v>P</v>
          </cell>
        </row>
        <row r="6170">
          <cell r="A6170" t="str">
            <v>zdrowotne indywidualne</v>
          </cell>
          <cell r="B6170" t="str">
            <v>XZXX</v>
          </cell>
          <cell r="C6170" t="str">
            <v>N</v>
          </cell>
          <cell r="D6170">
            <v>63720.87397537539</v>
          </cell>
          <cell r="E6170" t="str">
            <v>SKL_PRZYPIS_WYK</v>
          </cell>
          <cell r="F6170" t="str">
            <v>PLAN</v>
          </cell>
          <cell r="G6170" t="str">
            <v>04</v>
          </cell>
          <cell r="H6170" t="str">
            <v>POU</v>
          </cell>
          <cell r="I6170" t="str">
            <v>P</v>
          </cell>
        </row>
        <row r="6171">
          <cell r="A6171" t="str">
            <v>zdrowotne indywidualne</v>
          </cell>
          <cell r="B6171" t="str">
            <v>XZXX</v>
          </cell>
          <cell r="C6171" t="str">
            <v>N</v>
          </cell>
          <cell r="D6171">
            <v>934229.7672126372</v>
          </cell>
          <cell r="E6171" t="str">
            <v>SKL_PRZYPIS_WYK</v>
          </cell>
          <cell r="F6171" t="str">
            <v>PLAN</v>
          </cell>
          <cell r="G6171" t="str">
            <v>04</v>
          </cell>
          <cell r="H6171" t="str">
            <v>PSA</v>
          </cell>
          <cell r="I6171" t="str">
            <v>P</v>
          </cell>
        </row>
        <row r="6172">
          <cell r="A6172" t="str">
            <v>zdrowotne indywidualne</v>
          </cell>
          <cell r="B6172" t="str">
            <v>XZXX</v>
          </cell>
          <cell r="C6172" t="str">
            <v>P</v>
          </cell>
          <cell r="D6172">
            <v>1050599.3664882025</v>
          </cell>
          <cell r="E6172" t="str">
            <v>SKL_PRZYPIS_WYK</v>
          </cell>
          <cell r="F6172" t="str">
            <v>PLAN</v>
          </cell>
          <cell r="G6172" t="str">
            <v>04</v>
          </cell>
          <cell r="H6172" t="str">
            <v>PSA</v>
          </cell>
          <cell r="I6172" t="str">
            <v>P</v>
          </cell>
        </row>
        <row r="6173">
          <cell r="A6173" t="str">
            <v>zdrowotne indywidualne</v>
          </cell>
          <cell r="B6173" t="str">
            <v>XZXX</v>
          </cell>
          <cell r="C6173" t="str">
            <v>N</v>
          </cell>
          <cell r="D6173">
            <v>62.5</v>
          </cell>
          <cell r="E6173" t="str">
            <v>SKL_PRZYPIS_WYK</v>
          </cell>
          <cell r="F6173" t="str">
            <v>PLAN</v>
          </cell>
          <cell r="G6173" t="str">
            <v>05</v>
          </cell>
          <cell r="H6173" t="str">
            <v>PKK</v>
          </cell>
          <cell r="I6173" t="str">
            <v>P</v>
          </cell>
        </row>
        <row r="6174">
          <cell r="A6174" t="str">
            <v>zdrowotne indywidualne</v>
          </cell>
          <cell r="B6174" t="str">
            <v>XZXX</v>
          </cell>
          <cell r="C6174" t="str">
            <v>N</v>
          </cell>
          <cell r="D6174">
            <v>94146.94472888416</v>
          </cell>
          <cell r="E6174" t="str">
            <v>SKL_PRZYPIS_WYK</v>
          </cell>
          <cell r="F6174" t="str">
            <v>PLAN</v>
          </cell>
          <cell r="G6174" t="str">
            <v>05</v>
          </cell>
          <cell r="H6174" t="str">
            <v>POU</v>
          </cell>
          <cell r="I6174" t="str">
            <v>P</v>
          </cell>
        </row>
        <row r="6175">
          <cell r="A6175" t="str">
            <v>zdrowotne indywidualne</v>
          </cell>
          <cell r="B6175" t="str">
            <v>XZXX</v>
          </cell>
          <cell r="C6175" t="str">
            <v>N</v>
          </cell>
          <cell r="D6175">
            <v>1391875.6683985349</v>
          </cell>
          <cell r="E6175" t="str">
            <v>SKL_PRZYPIS_WYK</v>
          </cell>
          <cell r="F6175" t="str">
            <v>PLAN</v>
          </cell>
          <cell r="G6175" t="str">
            <v>05</v>
          </cell>
          <cell r="H6175" t="str">
            <v>PSA</v>
          </cell>
          <cell r="I6175" t="str">
            <v>P</v>
          </cell>
        </row>
        <row r="6176">
          <cell r="A6176" t="str">
            <v>zdrowotne indywidualne</v>
          </cell>
          <cell r="B6176" t="str">
            <v>XZXX</v>
          </cell>
          <cell r="C6176" t="str">
            <v>P</v>
          </cell>
          <cell r="D6176">
            <v>1310174.1145901305</v>
          </cell>
          <cell r="E6176" t="str">
            <v>SKL_PRZYPIS_WYK</v>
          </cell>
          <cell r="F6176" t="str">
            <v>PLAN</v>
          </cell>
          <cell r="G6176" t="str">
            <v>05</v>
          </cell>
          <cell r="H6176" t="str">
            <v>PSA</v>
          </cell>
          <cell r="I6176" t="str">
            <v>P</v>
          </cell>
        </row>
        <row r="6177">
          <cell r="A6177" t="str">
            <v>zdrowotne indywidualne</v>
          </cell>
          <cell r="B6177" t="str">
            <v>XZXX</v>
          </cell>
          <cell r="C6177" t="str">
            <v>N</v>
          </cell>
          <cell r="D6177">
            <v>87.5</v>
          </cell>
          <cell r="E6177" t="str">
            <v>SKL_PRZYPIS_WYK</v>
          </cell>
          <cell r="F6177" t="str">
            <v>PLAN</v>
          </cell>
          <cell r="G6177" t="str">
            <v>06</v>
          </cell>
          <cell r="H6177" t="str">
            <v>PKK</v>
          </cell>
          <cell r="I6177" t="str">
            <v>P</v>
          </cell>
        </row>
        <row r="6178">
          <cell r="A6178" t="str">
            <v>zdrowotne indywidualne</v>
          </cell>
          <cell r="B6178" t="str">
            <v>XZXX</v>
          </cell>
          <cell r="C6178" t="str">
            <v>N</v>
          </cell>
          <cell r="D6178">
            <v>130294.80447910522</v>
          </cell>
          <cell r="E6178" t="str">
            <v>SKL_PRZYPIS_WYK</v>
          </cell>
          <cell r="F6178" t="str">
            <v>PLAN</v>
          </cell>
          <cell r="G6178" t="str">
            <v>06</v>
          </cell>
          <cell r="H6178" t="str">
            <v>POU</v>
          </cell>
          <cell r="I6178" t="str">
            <v>P</v>
          </cell>
        </row>
        <row r="6179">
          <cell r="A6179" t="str">
            <v>zdrowotne indywidualne</v>
          </cell>
          <cell r="B6179" t="str">
            <v>XZXX</v>
          </cell>
          <cell r="C6179" t="str">
            <v>N</v>
          </cell>
          <cell r="D6179">
            <v>1936507.8209067765</v>
          </cell>
          <cell r="E6179" t="str">
            <v>SKL_PRZYPIS_WYK</v>
          </cell>
          <cell r="F6179" t="str">
            <v>PLAN</v>
          </cell>
          <cell r="G6179" t="str">
            <v>06</v>
          </cell>
          <cell r="H6179" t="str">
            <v>PSA</v>
          </cell>
          <cell r="I6179" t="str">
            <v>P</v>
          </cell>
        </row>
        <row r="6180">
          <cell r="A6180" t="str">
            <v>zdrowotne indywidualne</v>
          </cell>
          <cell r="B6180" t="str">
            <v>XZXX</v>
          </cell>
          <cell r="C6180" t="str">
            <v>P</v>
          </cell>
          <cell r="D6180">
            <v>1568807.854358725</v>
          </cell>
          <cell r="E6180" t="str">
            <v>SKL_PRZYPIS_WYK</v>
          </cell>
          <cell r="F6180" t="str">
            <v>PLAN</v>
          </cell>
          <cell r="G6180" t="str">
            <v>06</v>
          </cell>
          <cell r="H6180" t="str">
            <v>PSA</v>
          </cell>
          <cell r="I6180" t="str">
            <v>P</v>
          </cell>
        </row>
        <row r="6181">
          <cell r="A6181" t="str">
            <v>zdrowotne indywidualne</v>
          </cell>
          <cell r="B6181" t="str">
            <v>XZXX</v>
          </cell>
          <cell r="C6181" t="str">
            <v>N</v>
          </cell>
          <cell r="D6181">
            <v>116.66666666666667</v>
          </cell>
          <cell r="E6181" t="str">
            <v>SKL_PRZYPIS_WYK</v>
          </cell>
          <cell r="F6181" t="str">
            <v>PLAN</v>
          </cell>
          <cell r="G6181" t="str">
            <v>07</v>
          </cell>
          <cell r="H6181" t="str">
            <v>PKK</v>
          </cell>
          <cell r="I6181" t="str">
            <v>P</v>
          </cell>
        </row>
        <row r="6182">
          <cell r="A6182" t="str">
            <v>zdrowotne indywidualne</v>
          </cell>
          <cell r="B6182" t="str">
            <v>XZXX</v>
          </cell>
          <cell r="C6182" t="str">
            <v>N</v>
          </cell>
          <cell r="D6182">
            <v>171540.16696980002</v>
          </cell>
          <cell r="E6182" t="str">
            <v>SKL_PRZYPIS_WYK</v>
          </cell>
          <cell r="F6182" t="str">
            <v>PLAN</v>
          </cell>
          <cell r="G6182" t="str">
            <v>07</v>
          </cell>
          <cell r="H6182" t="str">
            <v>POU</v>
          </cell>
          <cell r="I6182" t="str">
            <v>P</v>
          </cell>
        </row>
        <row r="6183">
          <cell r="A6183" t="str">
            <v>zdrowotne indywidualne</v>
          </cell>
          <cell r="B6183" t="str">
            <v>XZXX</v>
          </cell>
          <cell r="C6183" t="str">
            <v>N</v>
          </cell>
          <cell r="D6183">
            <v>2578156.719114652</v>
          </cell>
          <cell r="E6183" t="str">
            <v>SKL_PRZYPIS_WYK</v>
          </cell>
          <cell r="F6183" t="str">
            <v>PLAN</v>
          </cell>
          <cell r="G6183" t="str">
            <v>07</v>
          </cell>
          <cell r="H6183" t="str">
            <v>PSA</v>
          </cell>
          <cell r="I6183" t="str">
            <v>P</v>
          </cell>
        </row>
        <row r="6184">
          <cell r="A6184" t="str">
            <v>zdrowotne indywidualne</v>
          </cell>
          <cell r="B6184" t="str">
            <v>XZXX</v>
          </cell>
          <cell r="C6184" t="str">
            <v>P</v>
          </cell>
          <cell r="D6184">
            <v>1827902.563214432</v>
          </cell>
          <cell r="E6184" t="str">
            <v>SKL_PRZYPIS_WYK</v>
          </cell>
          <cell r="F6184" t="str">
            <v>PLAN</v>
          </cell>
          <cell r="G6184" t="str">
            <v>07</v>
          </cell>
          <cell r="H6184" t="str">
            <v>PSA</v>
          </cell>
          <cell r="I6184" t="str">
            <v>P</v>
          </cell>
        </row>
        <row r="6185">
          <cell r="A6185" t="str">
            <v>zdrowotne indywidualne</v>
          </cell>
          <cell r="B6185" t="str">
            <v>XZXX</v>
          </cell>
          <cell r="C6185" t="str">
            <v>N</v>
          </cell>
          <cell r="D6185">
            <v>150</v>
          </cell>
          <cell r="E6185" t="str">
            <v>SKL_PRZYPIS_WYK</v>
          </cell>
          <cell r="F6185" t="str">
            <v>PLAN</v>
          </cell>
          <cell r="G6185" t="str">
            <v>08</v>
          </cell>
          <cell r="H6185" t="str">
            <v>PKK</v>
          </cell>
          <cell r="I6185" t="str">
            <v>P</v>
          </cell>
        </row>
        <row r="6186">
          <cell r="A6186" t="str">
            <v>zdrowotne indywidualne</v>
          </cell>
          <cell r="B6186" t="str">
            <v>XZXX</v>
          </cell>
          <cell r="C6186" t="str">
            <v>N</v>
          </cell>
          <cell r="D6186">
            <v>217927.18976280364</v>
          </cell>
          <cell r="E6186" t="str">
            <v>SKL_PRZYPIS_WYK</v>
          </cell>
          <cell r="F6186" t="str">
            <v>PLAN</v>
          </cell>
          <cell r="G6186" t="str">
            <v>08</v>
          </cell>
          <cell r="H6186" t="str">
            <v>POU</v>
          </cell>
          <cell r="I6186" t="str">
            <v>P</v>
          </cell>
        </row>
        <row r="6187">
          <cell r="A6187" t="str">
            <v>zdrowotne indywidualne</v>
          </cell>
          <cell r="B6187" t="str">
            <v>XZXX</v>
          </cell>
          <cell r="C6187" t="str">
            <v>N</v>
          </cell>
          <cell r="D6187">
            <v>3303378.1963554947</v>
          </cell>
          <cell r="E6187" t="str">
            <v>SKL_PRZYPIS_WYK</v>
          </cell>
          <cell r="F6187" t="str">
            <v>PLAN</v>
          </cell>
          <cell r="G6187" t="str">
            <v>08</v>
          </cell>
          <cell r="H6187" t="str">
            <v>PSA</v>
          </cell>
          <cell r="I6187" t="str">
            <v>P</v>
          </cell>
        </row>
        <row r="6188">
          <cell r="A6188" t="str">
            <v>zdrowotne indywidualne</v>
          </cell>
          <cell r="B6188" t="str">
            <v>XZXX</v>
          </cell>
          <cell r="C6188" t="str">
            <v>P</v>
          </cell>
          <cell r="D6188">
            <v>2085633.5407605292</v>
          </cell>
          <cell r="E6188" t="str">
            <v>SKL_PRZYPIS_WYK</v>
          </cell>
          <cell r="F6188" t="str">
            <v>PLAN</v>
          </cell>
          <cell r="G6188" t="str">
            <v>08</v>
          </cell>
          <cell r="H6188" t="str">
            <v>PSA</v>
          </cell>
          <cell r="I6188" t="str">
            <v>P</v>
          </cell>
        </row>
        <row r="6189">
          <cell r="A6189" t="str">
            <v>zdrowotne indywidualne</v>
          </cell>
          <cell r="B6189" t="str">
            <v>XZXX</v>
          </cell>
          <cell r="C6189" t="str">
            <v>N</v>
          </cell>
          <cell r="D6189">
            <v>187.5</v>
          </cell>
          <cell r="E6189" t="str">
            <v>SKL_PRZYPIS_WYK</v>
          </cell>
          <cell r="F6189" t="str">
            <v>PLAN</v>
          </cell>
          <cell r="G6189" t="str">
            <v>09</v>
          </cell>
          <cell r="H6189" t="str">
            <v>PKK</v>
          </cell>
          <cell r="I6189" t="str">
            <v>P</v>
          </cell>
        </row>
        <row r="6190">
          <cell r="A6190" t="str">
            <v>zdrowotne indywidualne</v>
          </cell>
          <cell r="B6190" t="str">
            <v>XZXX</v>
          </cell>
          <cell r="C6190" t="str">
            <v>N</v>
          </cell>
          <cell r="D6190">
            <v>270416.7653282799</v>
          </cell>
          <cell r="E6190" t="str">
            <v>SKL_PRZYPIS_WYK</v>
          </cell>
          <cell r="F6190" t="str">
            <v>PLAN</v>
          </cell>
          <cell r="G6190" t="str">
            <v>09</v>
          </cell>
          <cell r="H6190" t="str">
            <v>POU</v>
          </cell>
          <cell r="I6190" t="str">
            <v>P</v>
          </cell>
        </row>
        <row r="6191">
          <cell r="A6191" t="str">
            <v>zdrowotne indywidualne</v>
          </cell>
          <cell r="B6191" t="str">
            <v>XZXX</v>
          </cell>
          <cell r="C6191" t="str">
            <v>N</v>
          </cell>
          <cell r="D6191">
            <v>4110402.669295971</v>
          </cell>
          <cell r="E6191" t="str">
            <v>SKL_PRZYPIS_WYK</v>
          </cell>
          <cell r="F6191" t="str">
            <v>PLAN</v>
          </cell>
          <cell r="G6191" t="str">
            <v>09</v>
          </cell>
          <cell r="H6191" t="str">
            <v>PSA</v>
          </cell>
          <cell r="I6191" t="str">
            <v>P</v>
          </cell>
        </row>
        <row r="6192">
          <cell r="A6192" t="str">
            <v>zdrowotne indywidualne</v>
          </cell>
          <cell r="B6192" t="str">
            <v>XZXX</v>
          </cell>
          <cell r="C6192" t="str">
            <v>P</v>
          </cell>
          <cell r="D6192">
            <v>2341835.5933066267</v>
          </cell>
          <cell r="E6192" t="str">
            <v>SKL_PRZYPIS_WYK</v>
          </cell>
          <cell r="F6192" t="str">
            <v>PLAN</v>
          </cell>
          <cell r="G6192" t="str">
            <v>09</v>
          </cell>
          <cell r="H6192" t="str">
            <v>PSA</v>
          </cell>
          <cell r="I6192" t="str">
            <v>P</v>
          </cell>
        </row>
        <row r="6193">
          <cell r="A6193" t="str">
            <v>zdrowotne indywidualne</v>
          </cell>
          <cell r="B6193" t="str">
            <v>XZXX</v>
          </cell>
          <cell r="C6193" t="str">
            <v>N</v>
          </cell>
          <cell r="D6193">
            <v>229.16666666666666</v>
          </cell>
          <cell r="E6193" t="str">
            <v>SKL_PRZYPIS_WYK</v>
          </cell>
          <cell r="F6193" t="str">
            <v>PLAN</v>
          </cell>
          <cell r="G6193" t="str">
            <v>10</v>
          </cell>
          <cell r="H6193" t="str">
            <v>PKK</v>
          </cell>
          <cell r="I6193" t="str">
            <v>P</v>
          </cell>
        </row>
        <row r="6194">
          <cell r="A6194" t="str">
            <v>zdrowotne indywidualne</v>
          </cell>
          <cell r="B6194" t="str">
            <v>XZXX</v>
          </cell>
          <cell r="C6194" t="str">
            <v>N</v>
          </cell>
          <cell r="D6194">
            <v>329372.9370750747</v>
          </cell>
          <cell r="E6194" t="str">
            <v>SKL_PRZYPIS_WYK</v>
          </cell>
          <cell r="F6194" t="str">
            <v>PLAN</v>
          </cell>
          <cell r="G6194" t="str">
            <v>10</v>
          </cell>
          <cell r="H6194" t="str">
            <v>POU</v>
          </cell>
          <cell r="I6194" t="str">
            <v>P</v>
          </cell>
        </row>
        <row r="6195">
          <cell r="A6195" t="str">
            <v>zdrowotne indywidualne</v>
          </cell>
          <cell r="B6195" t="str">
            <v>XZXX</v>
          </cell>
          <cell r="C6195" t="str">
            <v>N</v>
          </cell>
          <cell r="D6195">
            <v>4999970.804602747</v>
          </cell>
          <cell r="E6195" t="str">
            <v>SKL_PRZYPIS_WYK</v>
          </cell>
          <cell r="F6195" t="str">
            <v>PLAN</v>
          </cell>
          <cell r="G6195" t="str">
            <v>10</v>
          </cell>
          <cell r="H6195" t="str">
            <v>PSA</v>
          </cell>
          <cell r="I6195" t="str">
            <v>P</v>
          </cell>
        </row>
        <row r="6196">
          <cell r="A6196" t="str">
            <v>zdrowotne indywidualne</v>
          </cell>
          <cell r="B6196" t="str">
            <v>XZXX</v>
          </cell>
          <cell r="C6196" t="str">
            <v>P</v>
          </cell>
          <cell r="D6196">
            <v>2596205.304186058</v>
          </cell>
          <cell r="E6196" t="str">
            <v>SKL_PRZYPIS_WYK</v>
          </cell>
          <cell r="F6196" t="str">
            <v>PLAN</v>
          </cell>
          <cell r="G6196" t="str">
            <v>10</v>
          </cell>
          <cell r="H6196" t="str">
            <v>PSA</v>
          </cell>
          <cell r="I6196" t="str">
            <v>P</v>
          </cell>
        </row>
        <row r="6197">
          <cell r="A6197" t="str">
            <v>zdrowotne indywidualne</v>
          </cell>
          <cell r="B6197" t="str">
            <v>XZXX</v>
          </cell>
          <cell r="C6197" t="str">
            <v>N</v>
          </cell>
          <cell r="D6197">
            <v>275</v>
          </cell>
          <cell r="E6197" t="str">
            <v>SKL_PRZYPIS_WYK</v>
          </cell>
          <cell r="F6197" t="str">
            <v>PLAN</v>
          </cell>
          <cell r="G6197" t="str">
            <v>11</v>
          </cell>
          <cell r="H6197" t="str">
            <v>PKK</v>
          </cell>
          <cell r="I6197" t="str">
            <v>P</v>
          </cell>
        </row>
        <row r="6198">
          <cell r="A6198" t="str">
            <v>zdrowotne indywidualne</v>
          </cell>
          <cell r="B6198" t="str">
            <v>XZXX</v>
          </cell>
          <cell r="C6198" t="str">
            <v>N</v>
          </cell>
          <cell r="D6198">
            <v>394404.4358061354</v>
          </cell>
          <cell r="E6198" t="str">
            <v>SKL_PRZYPIS_WYK</v>
          </cell>
          <cell r="F6198" t="str">
            <v>PLAN</v>
          </cell>
          <cell r="G6198" t="str">
            <v>11</v>
          </cell>
          <cell r="H6198" t="str">
            <v>POU</v>
          </cell>
          <cell r="I6198" t="str">
            <v>P</v>
          </cell>
        </row>
        <row r="6199">
          <cell r="A6199" t="str">
            <v>zdrowotne indywidualne</v>
          </cell>
          <cell r="B6199" t="str">
            <v>XZXX</v>
          </cell>
          <cell r="C6199" t="str">
            <v>N</v>
          </cell>
          <cell r="D6199">
            <v>5967748.602275823</v>
          </cell>
          <cell r="E6199" t="str">
            <v>SKL_PRZYPIS_WYK</v>
          </cell>
          <cell r="F6199" t="str">
            <v>PLAN</v>
          </cell>
          <cell r="G6199" t="str">
            <v>11</v>
          </cell>
          <cell r="H6199" t="str">
            <v>PSA</v>
          </cell>
          <cell r="I6199" t="str">
            <v>P</v>
          </cell>
        </row>
        <row r="6200">
          <cell r="A6200" t="str">
            <v>zdrowotne indywidualne</v>
          </cell>
          <cell r="B6200" t="str">
            <v>XZXX</v>
          </cell>
          <cell r="C6200" t="str">
            <v>P</v>
          </cell>
          <cell r="D6200">
            <v>2852230.9227877604</v>
          </cell>
          <cell r="E6200" t="str">
            <v>SKL_PRZYPIS_WYK</v>
          </cell>
          <cell r="F6200" t="str">
            <v>PLAN</v>
          </cell>
          <cell r="G6200" t="str">
            <v>11</v>
          </cell>
          <cell r="H6200" t="str">
            <v>PSA</v>
          </cell>
          <cell r="I6200" t="str">
            <v>P</v>
          </cell>
        </row>
        <row r="6201">
          <cell r="A6201" t="str">
            <v>zdrowotne indywidualne</v>
          </cell>
          <cell r="B6201" t="str">
            <v>XZXX</v>
          </cell>
          <cell r="C6201" t="str">
            <v>N</v>
          </cell>
          <cell r="D6201">
            <v>325</v>
          </cell>
          <cell r="E6201" t="str">
            <v>SKL_PRZYPIS_WYK</v>
          </cell>
          <cell r="F6201" t="str">
            <v>PLAN</v>
          </cell>
          <cell r="G6201" t="str">
            <v>12</v>
          </cell>
          <cell r="H6201" t="str">
            <v>PKK</v>
          </cell>
          <cell r="I6201" t="str">
            <v>P</v>
          </cell>
        </row>
        <row r="6202">
          <cell r="A6202" t="str">
            <v>zdrowotne indywidualne</v>
          </cell>
          <cell r="B6202" t="str">
            <v>XZXX</v>
          </cell>
          <cell r="C6202" t="str">
            <v>N</v>
          </cell>
          <cell r="D6202">
            <v>464904.0493478022</v>
          </cell>
          <cell r="E6202" t="str">
            <v>SKL_PRZYPIS_WYK</v>
          </cell>
          <cell r="F6202" t="str">
            <v>PLAN</v>
          </cell>
          <cell r="G6202" t="str">
            <v>12</v>
          </cell>
          <cell r="H6202" t="str">
            <v>POU</v>
          </cell>
          <cell r="I6202" t="str">
            <v>P</v>
          </cell>
        </row>
        <row r="6203">
          <cell r="A6203" t="str">
            <v>zdrowotne indywidualne</v>
          </cell>
          <cell r="B6203" t="str">
            <v>XZXX</v>
          </cell>
          <cell r="C6203" t="str">
            <v>N</v>
          </cell>
          <cell r="D6203">
            <v>7030235.895648534</v>
          </cell>
          <cell r="E6203" t="str">
            <v>SKL_PRZYPIS_WYK</v>
          </cell>
          <cell r="F6203" t="str">
            <v>PLAN</v>
          </cell>
          <cell r="G6203" t="str">
            <v>12</v>
          </cell>
          <cell r="H6203" t="str">
            <v>PSA</v>
          </cell>
          <cell r="I6203" t="str">
            <v>P</v>
          </cell>
        </row>
        <row r="6204">
          <cell r="A6204" t="str">
            <v>zdrowotne indywidualne</v>
          </cell>
          <cell r="B6204" t="str">
            <v>XZXX</v>
          </cell>
          <cell r="C6204" t="str">
            <v>P</v>
          </cell>
          <cell r="D6204">
            <v>3105689.0747227967</v>
          </cell>
          <cell r="E6204" t="str">
            <v>SKL_PRZYPIS_WYK</v>
          </cell>
          <cell r="F6204" t="str">
            <v>PLAN</v>
          </cell>
          <cell r="G6204" t="str">
            <v>12</v>
          </cell>
          <cell r="H6204" t="str">
            <v>PSA</v>
          </cell>
          <cell r="I6204" t="str">
            <v>P</v>
          </cell>
        </row>
        <row r="6205">
          <cell r="A6205" t="str">
            <v>zdrowotne indywidualne</v>
          </cell>
          <cell r="B6205" t="str">
            <v>XZXX</v>
          </cell>
          <cell r="C6205" t="str">
            <v>N</v>
          </cell>
          <cell r="D6205">
            <v>6700.48</v>
          </cell>
          <cell r="E6205" t="str">
            <v>SKL_PRZYPIS_WYK</v>
          </cell>
          <cell r="F6205" t="str">
            <v>PROGNOZA</v>
          </cell>
          <cell r="G6205" t="str">
            <v>10</v>
          </cell>
          <cell r="H6205" t="str">
            <v>PION</v>
          </cell>
          <cell r="I6205" t="str">
            <v>P</v>
          </cell>
        </row>
        <row r="6206">
          <cell r="A6206" t="str">
            <v>zdrowotne indywidualne</v>
          </cell>
          <cell r="B6206" t="str">
            <v>XZXX</v>
          </cell>
          <cell r="C6206" t="str">
            <v>N</v>
          </cell>
          <cell r="D6206">
            <v>26061.82</v>
          </cell>
          <cell r="E6206" t="str">
            <v>SKL_PRZYPIS_WYK</v>
          </cell>
          <cell r="F6206" t="str">
            <v>PROGNOZA</v>
          </cell>
          <cell r="G6206" t="str">
            <v>10</v>
          </cell>
          <cell r="H6206" t="str">
            <v>PKK</v>
          </cell>
          <cell r="I6206" t="str">
            <v>P</v>
          </cell>
        </row>
        <row r="6207">
          <cell r="A6207" t="str">
            <v>zdrowotne indywidualne</v>
          </cell>
          <cell r="B6207" t="str">
            <v>XZXX</v>
          </cell>
          <cell r="C6207" t="str">
            <v>N</v>
          </cell>
          <cell r="D6207">
            <v>130194.62266666653</v>
          </cell>
          <cell r="E6207" t="str">
            <v>SKL_PRZYPIS_WYK</v>
          </cell>
          <cell r="F6207" t="str">
            <v>PROGNOZA</v>
          </cell>
          <cell r="G6207" t="str">
            <v>10</v>
          </cell>
          <cell r="H6207" t="str">
            <v>POU</v>
          </cell>
          <cell r="I6207" t="str">
            <v>P</v>
          </cell>
        </row>
        <row r="6208">
          <cell r="A6208" t="str">
            <v>zdrowotne indywidualne</v>
          </cell>
          <cell r="B6208" t="str">
            <v>XZXX</v>
          </cell>
          <cell r="C6208" t="str">
            <v>N</v>
          </cell>
          <cell r="D6208">
            <v>1373706.8833333321</v>
          </cell>
          <cell r="E6208" t="str">
            <v>SKL_PRZYPIS_WYK</v>
          </cell>
          <cell r="F6208" t="str">
            <v>PROGNOZA</v>
          </cell>
          <cell r="G6208" t="str">
            <v>10</v>
          </cell>
          <cell r="H6208" t="str">
            <v>PSA</v>
          </cell>
          <cell r="I6208" t="str">
            <v>P</v>
          </cell>
        </row>
        <row r="6209">
          <cell r="A6209" t="str">
            <v>zdrowotne indywidualne</v>
          </cell>
          <cell r="B6209" t="str">
            <v>XZXX</v>
          </cell>
          <cell r="C6209" t="str">
            <v>P</v>
          </cell>
          <cell r="D6209">
            <v>2388961.5333333276</v>
          </cell>
          <cell r="E6209" t="str">
            <v>SKL_PRZYPIS_WYK</v>
          </cell>
          <cell r="F6209" t="str">
            <v>PROGNOZA</v>
          </cell>
          <cell r="G6209" t="str">
            <v>10</v>
          </cell>
          <cell r="H6209" t="str">
            <v>PSA</v>
          </cell>
          <cell r="I6209" t="str">
            <v>P</v>
          </cell>
        </row>
        <row r="6210">
          <cell r="A6210" t="str">
            <v>zdrowotne indywidualne</v>
          </cell>
          <cell r="B6210" t="str">
            <v>XZXX</v>
          </cell>
          <cell r="C6210" t="str">
            <v>N</v>
          </cell>
          <cell r="D6210">
            <v>6700.48</v>
          </cell>
          <cell r="E6210" t="str">
            <v>SKL_PRZYPIS_WYK</v>
          </cell>
          <cell r="F6210" t="str">
            <v>PROGNOZA</v>
          </cell>
          <cell r="G6210" t="str">
            <v>11</v>
          </cell>
          <cell r="H6210" t="str">
            <v>PION</v>
          </cell>
          <cell r="I6210" t="str">
            <v>P</v>
          </cell>
        </row>
        <row r="6211">
          <cell r="A6211" t="str">
            <v>zdrowotne indywidualne</v>
          </cell>
          <cell r="B6211" t="str">
            <v>XZXX</v>
          </cell>
          <cell r="C6211" t="str">
            <v>N</v>
          </cell>
          <cell r="D6211">
            <v>26061.82</v>
          </cell>
          <cell r="E6211" t="str">
            <v>SKL_PRZYPIS_WYK</v>
          </cell>
          <cell r="F6211" t="str">
            <v>PROGNOZA</v>
          </cell>
          <cell r="G6211" t="str">
            <v>11</v>
          </cell>
          <cell r="H6211" t="str">
            <v>PKK</v>
          </cell>
          <cell r="I6211" t="str">
            <v>P</v>
          </cell>
        </row>
        <row r="6212">
          <cell r="A6212" t="str">
            <v>zdrowotne indywidualne</v>
          </cell>
          <cell r="B6212" t="str">
            <v>XZXX</v>
          </cell>
          <cell r="C6212" t="str">
            <v>N</v>
          </cell>
          <cell r="D6212">
            <v>154417.388121212</v>
          </cell>
          <cell r="E6212" t="str">
            <v>SKL_PRZYPIS_WYK</v>
          </cell>
          <cell r="F6212" t="str">
            <v>PROGNOZA</v>
          </cell>
          <cell r="G6212" t="str">
            <v>11</v>
          </cell>
          <cell r="H6212" t="str">
            <v>POU</v>
          </cell>
          <cell r="I6212" t="str">
            <v>P</v>
          </cell>
        </row>
        <row r="6213">
          <cell r="A6213" t="str">
            <v>zdrowotne indywidualne</v>
          </cell>
          <cell r="B6213" t="str">
            <v>XZXX</v>
          </cell>
          <cell r="C6213" t="str">
            <v>N</v>
          </cell>
          <cell r="D6213">
            <v>1614683.4666666652</v>
          </cell>
          <cell r="E6213" t="str">
            <v>SKL_PRZYPIS_WYK</v>
          </cell>
          <cell r="F6213" t="str">
            <v>PROGNOZA</v>
          </cell>
          <cell r="G6213" t="str">
            <v>11</v>
          </cell>
          <cell r="H6213" t="str">
            <v>PSA</v>
          </cell>
          <cell r="I6213" t="str">
            <v>P</v>
          </cell>
        </row>
        <row r="6214">
          <cell r="A6214" t="str">
            <v>zdrowotne indywidualne</v>
          </cell>
          <cell r="B6214" t="str">
            <v>XZXX</v>
          </cell>
          <cell r="C6214" t="str">
            <v>P</v>
          </cell>
          <cell r="D6214">
            <v>2596203.0333333276</v>
          </cell>
          <cell r="E6214" t="str">
            <v>SKL_PRZYPIS_WYK</v>
          </cell>
          <cell r="F6214" t="str">
            <v>PROGNOZA</v>
          </cell>
          <cell r="G6214" t="str">
            <v>11</v>
          </cell>
          <cell r="H6214" t="str">
            <v>PSA</v>
          </cell>
          <cell r="I6214" t="str">
            <v>P</v>
          </cell>
        </row>
        <row r="6215">
          <cell r="A6215" t="str">
            <v>zdrowotne indywidualne</v>
          </cell>
          <cell r="B6215" t="str">
            <v>XZXX</v>
          </cell>
          <cell r="C6215" t="str">
            <v>N</v>
          </cell>
          <cell r="D6215">
            <v>6700.48</v>
          </cell>
          <cell r="E6215" t="str">
            <v>SKL_PRZYPIS_WYK</v>
          </cell>
          <cell r="F6215" t="str">
            <v>PROGNOZA</v>
          </cell>
          <cell r="G6215" t="str">
            <v>12</v>
          </cell>
          <cell r="H6215" t="str">
            <v>PION</v>
          </cell>
          <cell r="I6215" t="str">
            <v>P</v>
          </cell>
        </row>
        <row r="6216">
          <cell r="A6216" t="str">
            <v>zdrowotne indywidualne</v>
          </cell>
          <cell r="B6216" t="str">
            <v>XZXX</v>
          </cell>
          <cell r="C6216" t="str">
            <v>N</v>
          </cell>
          <cell r="D6216">
            <v>26061.82</v>
          </cell>
          <cell r="E6216" t="str">
            <v>SKL_PRZYPIS_WYK</v>
          </cell>
          <cell r="F6216" t="str">
            <v>PROGNOZA</v>
          </cell>
          <cell r="G6216" t="str">
            <v>12</v>
          </cell>
          <cell r="H6216" t="str">
            <v>PKK</v>
          </cell>
          <cell r="I6216" t="str">
            <v>P</v>
          </cell>
        </row>
        <row r="6217">
          <cell r="A6217" t="str">
            <v>zdrowotne indywidualne</v>
          </cell>
          <cell r="B6217" t="str">
            <v>XZXX</v>
          </cell>
          <cell r="C6217" t="str">
            <v>N</v>
          </cell>
          <cell r="D6217">
            <v>180813.9619307358</v>
          </cell>
          <cell r="E6217" t="str">
            <v>SKL_PRZYPIS_WYK</v>
          </cell>
          <cell r="F6217" t="str">
            <v>PROGNOZA</v>
          </cell>
          <cell r="G6217" t="str">
            <v>12</v>
          </cell>
          <cell r="H6217" t="str">
            <v>POU</v>
          </cell>
          <cell r="I6217" t="str">
            <v>P</v>
          </cell>
        </row>
        <row r="6218">
          <cell r="A6218" t="str">
            <v>zdrowotne indywidualne</v>
          </cell>
          <cell r="B6218" t="str">
            <v>XZXX</v>
          </cell>
          <cell r="C6218" t="str">
            <v>N</v>
          </cell>
          <cell r="D6218">
            <v>1906977.1333333324</v>
          </cell>
          <cell r="E6218" t="str">
            <v>SKL_PRZYPIS_WYK</v>
          </cell>
          <cell r="F6218" t="str">
            <v>PROGNOZA</v>
          </cell>
          <cell r="G6218" t="str">
            <v>12</v>
          </cell>
          <cell r="H6218" t="str">
            <v>PSA</v>
          </cell>
          <cell r="I6218" t="str">
            <v>P</v>
          </cell>
        </row>
        <row r="6219">
          <cell r="A6219" t="str">
            <v>zdrowotne indywidualne</v>
          </cell>
          <cell r="B6219" t="str">
            <v>XZXX</v>
          </cell>
          <cell r="C6219" t="str">
            <v>P</v>
          </cell>
          <cell r="D6219">
            <v>2801975.9499999946</v>
          </cell>
          <cell r="E6219" t="str">
            <v>SKL_PRZYPIS_WYK</v>
          </cell>
          <cell r="F6219" t="str">
            <v>PROGNOZA</v>
          </cell>
          <cell r="G6219" t="str">
            <v>12</v>
          </cell>
          <cell r="H6219" t="str">
            <v>PSA</v>
          </cell>
          <cell r="I6219" t="str">
            <v>P</v>
          </cell>
        </row>
        <row r="6220">
          <cell r="A6220" t="str">
            <v>zdrowotne indywidualne</v>
          </cell>
          <cell r="B6220" t="str">
            <v>XZXX</v>
          </cell>
          <cell r="C6220" t="str">
            <v>N</v>
          </cell>
          <cell r="D6220">
            <v>793.56</v>
          </cell>
          <cell r="E6220" t="str">
            <v>SKL_PRZYPIS_WYK</v>
          </cell>
          <cell r="F6220" t="str">
            <v>WYK_POP</v>
          </cell>
          <cell r="G6220" t="str">
            <v>01</v>
          </cell>
          <cell r="H6220" t="str">
            <v>PKK</v>
          </cell>
          <cell r="I6220" t="str">
            <v>P</v>
          </cell>
        </row>
        <row r="6221">
          <cell r="A6221" t="str">
            <v>zdrowotne indywidualne</v>
          </cell>
          <cell r="B6221" t="str">
            <v>XZXX</v>
          </cell>
          <cell r="C6221" t="str">
            <v>N</v>
          </cell>
          <cell r="D6221">
            <v>4584.12</v>
          </cell>
          <cell r="E6221" t="str">
            <v>SKL_PRZYPIS_WYK</v>
          </cell>
          <cell r="F6221" t="str">
            <v>WYK_POP</v>
          </cell>
          <cell r="G6221" t="str">
            <v>01</v>
          </cell>
          <cell r="H6221" t="str">
            <v>POU</v>
          </cell>
          <cell r="I6221" t="str">
            <v>P</v>
          </cell>
        </row>
        <row r="6222">
          <cell r="A6222" t="str">
            <v>zdrowotne indywidualne</v>
          </cell>
          <cell r="B6222" t="str">
            <v>XZXX</v>
          </cell>
          <cell r="C6222" t="str">
            <v>N</v>
          </cell>
          <cell r="D6222">
            <v>45752.6</v>
          </cell>
          <cell r="E6222" t="str">
            <v>SKL_PRZYPIS_WYK</v>
          </cell>
          <cell r="F6222" t="str">
            <v>WYK_POP</v>
          </cell>
          <cell r="G6222" t="str">
            <v>01</v>
          </cell>
          <cell r="H6222" t="str">
            <v>PSA</v>
          </cell>
          <cell r="I6222" t="str">
            <v>P</v>
          </cell>
        </row>
        <row r="6223">
          <cell r="A6223" t="str">
            <v>zdrowotne indywidualne</v>
          </cell>
          <cell r="B6223" t="str">
            <v>XZXX</v>
          </cell>
          <cell r="C6223" t="str">
            <v>P</v>
          </cell>
          <cell r="D6223">
            <v>283818.48</v>
          </cell>
          <cell r="E6223" t="str">
            <v>SKL_PRZYPIS_WYK</v>
          </cell>
          <cell r="F6223" t="str">
            <v>WYK_POP</v>
          </cell>
          <cell r="G6223" t="str">
            <v>01</v>
          </cell>
          <cell r="H6223" t="str">
            <v>PSA</v>
          </cell>
          <cell r="I6223" t="str">
            <v>P</v>
          </cell>
        </row>
        <row r="6224">
          <cell r="A6224" t="str">
            <v>zdrowotne indywidualne</v>
          </cell>
          <cell r="B6224" t="str">
            <v>XZXX</v>
          </cell>
          <cell r="C6224" t="str">
            <v>N</v>
          </cell>
          <cell r="D6224">
            <v>2570.82</v>
          </cell>
          <cell r="E6224" t="str">
            <v>SKL_PRZYPIS_WYK</v>
          </cell>
          <cell r="F6224" t="str">
            <v>WYK_POP</v>
          </cell>
          <cell r="G6224" t="str">
            <v>02</v>
          </cell>
          <cell r="H6224" t="str">
            <v>PKK</v>
          </cell>
          <cell r="I6224" t="str">
            <v>P</v>
          </cell>
        </row>
        <row r="6225">
          <cell r="A6225" t="str">
            <v>zdrowotne indywidualne</v>
          </cell>
          <cell r="B6225" t="str">
            <v>XZXX</v>
          </cell>
          <cell r="C6225" t="str">
            <v>N</v>
          </cell>
          <cell r="D6225">
            <v>10084.64</v>
          </cell>
          <cell r="E6225" t="str">
            <v>SKL_PRZYPIS_WYK</v>
          </cell>
          <cell r="F6225" t="str">
            <v>WYK_POP</v>
          </cell>
          <cell r="G6225" t="str">
            <v>02</v>
          </cell>
          <cell r="H6225" t="str">
            <v>POU</v>
          </cell>
          <cell r="I6225" t="str">
            <v>P</v>
          </cell>
        </row>
        <row r="6226">
          <cell r="A6226" t="str">
            <v>zdrowotne indywidualne</v>
          </cell>
          <cell r="B6226" t="str">
            <v>XZXX</v>
          </cell>
          <cell r="C6226" t="str">
            <v>N</v>
          </cell>
          <cell r="D6226">
            <v>116333.88</v>
          </cell>
          <cell r="E6226" t="str">
            <v>SKL_PRZYPIS_WYK</v>
          </cell>
          <cell r="F6226" t="str">
            <v>WYK_POP</v>
          </cell>
          <cell r="G6226" t="str">
            <v>02</v>
          </cell>
          <cell r="H6226" t="str">
            <v>PSA</v>
          </cell>
          <cell r="I6226" t="str">
            <v>P</v>
          </cell>
        </row>
        <row r="6227">
          <cell r="A6227" t="str">
            <v>zdrowotne indywidualne</v>
          </cell>
          <cell r="B6227" t="str">
            <v>XZXX</v>
          </cell>
          <cell r="C6227" t="str">
            <v>P</v>
          </cell>
          <cell r="D6227">
            <v>531507.42</v>
          </cell>
          <cell r="E6227" t="str">
            <v>SKL_PRZYPIS_WYK</v>
          </cell>
          <cell r="F6227" t="str">
            <v>WYK_POP</v>
          </cell>
          <cell r="G6227" t="str">
            <v>02</v>
          </cell>
          <cell r="H6227" t="str">
            <v>PSA</v>
          </cell>
          <cell r="I6227" t="str">
            <v>P</v>
          </cell>
        </row>
        <row r="6228">
          <cell r="A6228" t="str">
            <v>zdrowotne indywidualne</v>
          </cell>
          <cell r="B6228" t="str">
            <v>XZXX</v>
          </cell>
          <cell r="C6228" t="str">
            <v>N</v>
          </cell>
          <cell r="D6228">
            <v>276</v>
          </cell>
          <cell r="E6228" t="str">
            <v>SKL_PRZYPIS_WYK</v>
          </cell>
          <cell r="F6228" t="str">
            <v>WYK_POP</v>
          </cell>
          <cell r="G6228" t="str">
            <v>03</v>
          </cell>
          <cell r="H6228" t="str">
            <v>PION</v>
          </cell>
          <cell r="I6228" t="str">
            <v>P</v>
          </cell>
        </row>
        <row r="6229">
          <cell r="A6229" t="str">
            <v>zdrowotne indywidualne</v>
          </cell>
          <cell r="B6229" t="str">
            <v>XZXX</v>
          </cell>
          <cell r="C6229" t="str">
            <v>N</v>
          </cell>
          <cell r="D6229">
            <v>5164.08</v>
          </cell>
          <cell r="E6229" t="str">
            <v>SKL_PRZYPIS_WYK</v>
          </cell>
          <cell r="F6229" t="str">
            <v>WYK_POP</v>
          </cell>
          <cell r="G6229" t="str">
            <v>03</v>
          </cell>
          <cell r="H6229" t="str">
            <v>PKK</v>
          </cell>
          <cell r="I6229" t="str">
            <v>P</v>
          </cell>
        </row>
        <row r="6230">
          <cell r="A6230" t="str">
            <v>zdrowotne indywidualne</v>
          </cell>
          <cell r="B6230" t="str">
            <v>XZXX</v>
          </cell>
          <cell r="C6230" t="str">
            <v>N</v>
          </cell>
          <cell r="D6230">
            <v>19136.62</v>
          </cell>
          <cell r="E6230" t="str">
            <v>SKL_PRZYPIS_WYK</v>
          </cell>
          <cell r="F6230" t="str">
            <v>WYK_POP</v>
          </cell>
          <cell r="G6230" t="str">
            <v>03</v>
          </cell>
          <cell r="H6230" t="str">
            <v>POU</v>
          </cell>
          <cell r="I6230" t="str">
            <v>P</v>
          </cell>
        </row>
        <row r="6231">
          <cell r="A6231" t="str">
            <v>zdrowotne indywidualne</v>
          </cell>
          <cell r="B6231" t="str">
            <v>XZXX</v>
          </cell>
          <cell r="C6231" t="str">
            <v>N</v>
          </cell>
          <cell r="D6231">
            <v>204521.32</v>
          </cell>
          <cell r="E6231" t="str">
            <v>SKL_PRZYPIS_WYK</v>
          </cell>
          <cell r="F6231" t="str">
            <v>WYK_POP</v>
          </cell>
          <cell r="G6231" t="str">
            <v>03</v>
          </cell>
          <cell r="H6231" t="str">
            <v>PSA</v>
          </cell>
          <cell r="I6231" t="str">
            <v>P</v>
          </cell>
        </row>
        <row r="6232">
          <cell r="A6232" t="str">
            <v>zdrowotne indywidualne</v>
          </cell>
          <cell r="B6232" t="str">
            <v>XZXX</v>
          </cell>
          <cell r="C6232" t="str">
            <v>P</v>
          </cell>
          <cell r="D6232">
            <v>797679.07</v>
          </cell>
          <cell r="E6232" t="str">
            <v>SKL_PRZYPIS_WYK</v>
          </cell>
          <cell r="F6232" t="str">
            <v>WYK_POP</v>
          </cell>
          <cell r="G6232" t="str">
            <v>03</v>
          </cell>
          <cell r="H6232" t="str">
            <v>PSA</v>
          </cell>
          <cell r="I6232" t="str">
            <v>P</v>
          </cell>
        </row>
        <row r="6233">
          <cell r="A6233" t="str">
            <v>zdrowotne indywidualne</v>
          </cell>
          <cell r="B6233" t="str">
            <v>XZXX</v>
          </cell>
          <cell r="C6233" t="str">
            <v>N</v>
          </cell>
          <cell r="D6233">
            <v>648</v>
          </cell>
          <cell r="E6233" t="str">
            <v>SKL_PRZYPIS_WYK</v>
          </cell>
          <cell r="F6233" t="str">
            <v>WYK_POP</v>
          </cell>
          <cell r="G6233" t="str">
            <v>04</v>
          </cell>
          <cell r="H6233" t="str">
            <v>PION</v>
          </cell>
          <cell r="I6233" t="str">
            <v>P</v>
          </cell>
        </row>
        <row r="6234">
          <cell r="A6234" t="str">
            <v>zdrowotne indywidualne</v>
          </cell>
          <cell r="B6234" t="str">
            <v>XZXX</v>
          </cell>
          <cell r="C6234" t="str">
            <v>N</v>
          </cell>
          <cell r="D6234">
            <v>8603.76</v>
          </cell>
          <cell r="E6234" t="str">
            <v>SKL_PRZYPIS_WYK</v>
          </cell>
          <cell r="F6234" t="str">
            <v>WYK_POP</v>
          </cell>
          <cell r="G6234" t="str">
            <v>04</v>
          </cell>
          <cell r="H6234" t="str">
            <v>PKK</v>
          </cell>
          <cell r="I6234" t="str">
            <v>P</v>
          </cell>
        </row>
        <row r="6235">
          <cell r="A6235" t="str">
            <v>zdrowotne indywidualne</v>
          </cell>
          <cell r="B6235" t="str">
            <v>XZXX</v>
          </cell>
          <cell r="C6235" t="str">
            <v>N</v>
          </cell>
          <cell r="D6235">
            <v>28987.56</v>
          </cell>
          <cell r="E6235" t="str">
            <v>SKL_PRZYPIS_WYK</v>
          </cell>
          <cell r="F6235" t="str">
            <v>WYK_POP</v>
          </cell>
          <cell r="G6235" t="str">
            <v>04</v>
          </cell>
          <cell r="H6235" t="str">
            <v>POU</v>
          </cell>
          <cell r="I6235" t="str">
            <v>P</v>
          </cell>
        </row>
        <row r="6236">
          <cell r="A6236" t="str">
            <v>zdrowotne indywidualne</v>
          </cell>
          <cell r="B6236" t="str">
            <v>XZXX</v>
          </cell>
          <cell r="C6236" t="str">
            <v>N</v>
          </cell>
          <cell r="D6236">
            <v>323145.96</v>
          </cell>
          <cell r="E6236" t="str">
            <v>SKL_PRZYPIS_WYK</v>
          </cell>
          <cell r="F6236" t="str">
            <v>WYK_POP</v>
          </cell>
          <cell r="G6236" t="str">
            <v>04</v>
          </cell>
          <cell r="H6236" t="str">
            <v>PSA</v>
          </cell>
          <cell r="I6236" t="str">
            <v>P</v>
          </cell>
        </row>
        <row r="6237">
          <cell r="A6237" t="str">
            <v>zdrowotne indywidualne</v>
          </cell>
          <cell r="B6237" t="str">
            <v>XZXX</v>
          </cell>
          <cell r="C6237" t="str">
            <v>P</v>
          </cell>
          <cell r="D6237">
            <v>1057172.91</v>
          </cell>
          <cell r="E6237" t="str">
            <v>SKL_PRZYPIS_WYK</v>
          </cell>
          <cell r="F6237" t="str">
            <v>WYK_POP</v>
          </cell>
          <cell r="G6237" t="str">
            <v>04</v>
          </cell>
          <cell r="H6237" t="str">
            <v>PSA</v>
          </cell>
          <cell r="I6237" t="str">
            <v>P</v>
          </cell>
        </row>
        <row r="6238">
          <cell r="A6238" t="str">
            <v>zdrowotne indywidualne</v>
          </cell>
          <cell r="B6238" t="str">
            <v>XZXX</v>
          </cell>
          <cell r="C6238" t="str">
            <v>N</v>
          </cell>
          <cell r="D6238">
            <v>9982.26</v>
          </cell>
          <cell r="E6238" t="str">
            <v>SKL_PRZYPIS_WYK</v>
          </cell>
          <cell r="F6238" t="str">
            <v>WYK_POP</v>
          </cell>
          <cell r="G6238" t="str">
            <v>05</v>
          </cell>
          <cell r="H6238" t="str">
            <v>PION</v>
          </cell>
          <cell r="I6238" t="str">
            <v>P</v>
          </cell>
        </row>
        <row r="6239">
          <cell r="A6239" t="str">
            <v>zdrowotne indywidualne</v>
          </cell>
          <cell r="B6239" t="str">
            <v>XZXX</v>
          </cell>
          <cell r="C6239" t="str">
            <v>N</v>
          </cell>
          <cell r="D6239">
            <v>11549.88</v>
          </cell>
          <cell r="E6239" t="str">
            <v>SKL_PRZYPIS_WYK</v>
          </cell>
          <cell r="F6239" t="str">
            <v>WYK_POP</v>
          </cell>
          <cell r="G6239" t="str">
            <v>05</v>
          </cell>
          <cell r="H6239" t="str">
            <v>PKK</v>
          </cell>
          <cell r="I6239" t="str">
            <v>P</v>
          </cell>
        </row>
        <row r="6240">
          <cell r="A6240" t="str">
            <v>zdrowotne indywidualne</v>
          </cell>
          <cell r="B6240" t="str">
            <v>XZXX</v>
          </cell>
          <cell r="C6240" t="str">
            <v>N</v>
          </cell>
          <cell r="D6240">
            <v>40972.18</v>
          </cell>
          <cell r="E6240" t="str">
            <v>SKL_PRZYPIS_WYK</v>
          </cell>
          <cell r="F6240" t="str">
            <v>WYK_POP</v>
          </cell>
          <cell r="G6240" t="str">
            <v>05</v>
          </cell>
          <cell r="H6240" t="str">
            <v>POU</v>
          </cell>
          <cell r="I6240" t="str">
            <v>P</v>
          </cell>
        </row>
        <row r="6241">
          <cell r="A6241" t="str">
            <v>zdrowotne indywidualne</v>
          </cell>
          <cell r="B6241" t="str">
            <v>XZXX</v>
          </cell>
          <cell r="C6241" t="str">
            <v>N</v>
          </cell>
          <cell r="D6241">
            <v>442893.74</v>
          </cell>
          <cell r="E6241" t="str">
            <v>SKL_PRZYPIS_WYK</v>
          </cell>
          <cell r="F6241" t="str">
            <v>WYK_POP</v>
          </cell>
          <cell r="G6241" t="str">
            <v>05</v>
          </cell>
          <cell r="H6241" t="str">
            <v>PSA</v>
          </cell>
          <cell r="I6241" t="str">
            <v>P</v>
          </cell>
        </row>
        <row r="6242">
          <cell r="A6242" t="str">
            <v>zdrowotne indywidualne</v>
          </cell>
          <cell r="B6242" t="str">
            <v>XZXX</v>
          </cell>
          <cell r="C6242" t="str">
            <v>P</v>
          </cell>
          <cell r="D6242">
            <v>1304534.97</v>
          </cell>
          <cell r="E6242" t="str">
            <v>SKL_PRZYPIS_WYK</v>
          </cell>
          <cell r="F6242" t="str">
            <v>WYK_POP</v>
          </cell>
          <cell r="G6242" t="str">
            <v>05</v>
          </cell>
          <cell r="H6242" t="str">
            <v>PSA</v>
          </cell>
          <cell r="I6242" t="str">
            <v>P</v>
          </cell>
        </row>
        <row r="6243">
          <cell r="A6243" t="str">
            <v>zdrowotne indywidualne</v>
          </cell>
          <cell r="B6243" t="str">
            <v>XZXX</v>
          </cell>
          <cell r="C6243" t="str">
            <v>N</v>
          </cell>
          <cell r="D6243">
            <v>11646.12</v>
          </cell>
          <cell r="E6243" t="str">
            <v>SKL_PRZYPIS_WYK</v>
          </cell>
          <cell r="F6243" t="str">
            <v>WYK_POP</v>
          </cell>
          <cell r="G6243" t="str">
            <v>06</v>
          </cell>
          <cell r="H6243" t="str">
            <v>PION</v>
          </cell>
          <cell r="I6243" t="str">
            <v>P</v>
          </cell>
        </row>
        <row r="6244">
          <cell r="A6244" t="str">
            <v>zdrowotne indywidualne</v>
          </cell>
          <cell r="B6244" t="str">
            <v>XZXX</v>
          </cell>
          <cell r="C6244" t="str">
            <v>N</v>
          </cell>
          <cell r="D6244">
            <v>15784.54</v>
          </cell>
          <cell r="E6244" t="str">
            <v>SKL_PRZYPIS_WYK</v>
          </cell>
          <cell r="F6244" t="str">
            <v>WYK_POP</v>
          </cell>
          <cell r="G6244" t="str">
            <v>06</v>
          </cell>
          <cell r="H6244" t="str">
            <v>PKK</v>
          </cell>
          <cell r="I6244" t="str">
            <v>P</v>
          </cell>
        </row>
        <row r="6245">
          <cell r="A6245" t="str">
            <v>zdrowotne indywidualne</v>
          </cell>
          <cell r="B6245" t="str">
            <v>XZXX</v>
          </cell>
          <cell r="C6245" t="str">
            <v>N</v>
          </cell>
          <cell r="D6245">
            <v>56026.9</v>
          </cell>
          <cell r="E6245" t="str">
            <v>SKL_PRZYPIS_WYK</v>
          </cell>
          <cell r="F6245" t="str">
            <v>WYK_POP</v>
          </cell>
          <cell r="G6245" t="str">
            <v>06</v>
          </cell>
          <cell r="H6245" t="str">
            <v>POU</v>
          </cell>
          <cell r="I6245" t="str">
            <v>P</v>
          </cell>
        </row>
        <row r="6246">
          <cell r="A6246" t="str">
            <v>zdrowotne indywidualne</v>
          </cell>
          <cell r="B6246" t="str">
            <v>XZXX</v>
          </cell>
          <cell r="C6246" t="str">
            <v>N</v>
          </cell>
          <cell r="D6246">
            <v>592819.66</v>
          </cell>
          <cell r="E6246" t="str">
            <v>SKL_PRZYPIS_WYK</v>
          </cell>
          <cell r="F6246" t="str">
            <v>WYK_POP</v>
          </cell>
          <cell r="G6246" t="str">
            <v>06</v>
          </cell>
          <cell r="H6246" t="str">
            <v>PSA</v>
          </cell>
          <cell r="I6246" t="str">
            <v>P</v>
          </cell>
        </row>
        <row r="6247">
          <cell r="A6247" t="str">
            <v>zdrowotne indywidualne</v>
          </cell>
          <cell r="B6247" t="str">
            <v>XZXX</v>
          </cell>
          <cell r="C6247" t="str">
            <v>P</v>
          </cell>
          <cell r="D6247">
            <v>1539759.58</v>
          </cell>
          <cell r="E6247" t="str">
            <v>SKL_PRZYPIS_WYK</v>
          </cell>
          <cell r="F6247" t="str">
            <v>WYK_POP</v>
          </cell>
          <cell r="G6247" t="str">
            <v>06</v>
          </cell>
          <cell r="H6247" t="str">
            <v>PSA</v>
          </cell>
          <cell r="I6247" t="str">
            <v>P</v>
          </cell>
        </row>
        <row r="6248">
          <cell r="A6248" t="str">
            <v>zdrowotne indywidualne</v>
          </cell>
          <cell r="B6248" t="str">
            <v>XZXX</v>
          </cell>
          <cell r="C6248" t="str">
            <v>N</v>
          </cell>
          <cell r="D6248">
            <v>16758.52</v>
          </cell>
          <cell r="E6248" t="str">
            <v>SKL_PRZYPIS_WYK</v>
          </cell>
          <cell r="F6248" t="str">
            <v>WYK_POP</v>
          </cell>
          <cell r="G6248" t="str">
            <v>07</v>
          </cell>
          <cell r="H6248" t="str">
            <v>PION</v>
          </cell>
          <cell r="I6248" t="str">
            <v>P</v>
          </cell>
        </row>
        <row r="6249">
          <cell r="A6249" t="str">
            <v>zdrowotne indywidualne</v>
          </cell>
          <cell r="B6249" t="str">
            <v>XZXX</v>
          </cell>
          <cell r="C6249" t="str">
            <v>N</v>
          </cell>
          <cell r="D6249">
            <v>19253.12</v>
          </cell>
          <cell r="E6249" t="str">
            <v>SKL_PRZYPIS_WYK</v>
          </cell>
          <cell r="F6249" t="str">
            <v>WYK_POP</v>
          </cell>
          <cell r="G6249" t="str">
            <v>07</v>
          </cell>
          <cell r="H6249" t="str">
            <v>PKK</v>
          </cell>
          <cell r="I6249" t="str">
            <v>P</v>
          </cell>
        </row>
        <row r="6250">
          <cell r="A6250" t="str">
            <v>zdrowotne indywidualne</v>
          </cell>
          <cell r="B6250" t="str">
            <v>XZXX</v>
          </cell>
          <cell r="C6250" t="str">
            <v>N</v>
          </cell>
          <cell r="D6250">
            <v>71304.9</v>
          </cell>
          <cell r="E6250" t="str">
            <v>SKL_PRZYPIS_WYK</v>
          </cell>
          <cell r="F6250" t="str">
            <v>WYK_POP</v>
          </cell>
          <cell r="G6250" t="str">
            <v>07</v>
          </cell>
          <cell r="H6250" t="str">
            <v>POU</v>
          </cell>
          <cell r="I6250" t="str">
            <v>P</v>
          </cell>
        </row>
        <row r="6251">
          <cell r="A6251" t="str">
            <v>zdrowotne indywidualne</v>
          </cell>
          <cell r="B6251" t="str">
            <v>XZXX</v>
          </cell>
          <cell r="C6251" t="str">
            <v>N</v>
          </cell>
          <cell r="D6251">
            <v>755104.81</v>
          </cell>
          <cell r="E6251" t="str">
            <v>SKL_PRZYPIS_WYK</v>
          </cell>
          <cell r="F6251" t="str">
            <v>WYK_POP</v>
          </cell>
          <cell r="G6251" t="str">
            <v>07</v>
          </cell>
          <cell r="H6251" t="str">
            <v>PSA</v>
          </cell>
          <cell r="I6251" t="str">
            <v>P</v>
          </cell>
        </row>
        <row r="6252">
          <cell r="A6252" t="str">
            <v>zdrowotne indywidualne</v>
          </cell>
          <cell r="B6252" t="str">
            <v>XZXX</v>
          </cell>
          <cell r="C6252" t="str">
            <v>P</v>
          </cell>
          <cell r="D6252">
            <v>1756325.92</v>
          </cell>
          <cell r="E6252" t="str">
            <v>SKL_PRZYPIS_WYK</v>
          </cell>
          <cell r="F6252" t="str">
            <v>WYK_POP</v>
          </cell>
          <cell r="G6252" t="str">
            <v>07</v>
          </cell>
          <cell r="H6252" t="str">
            <v>PSA</v>
          </cell>
          <cell r="I6252" t="str">
            <v>P</v>
          </cell>
        </row>
        <row r="6253">
          <cell r="A6253" t="str">
            <v>zdrowotne indywidualne</v>
          </cell>
          <cell r="B6253" t="str">
            <v>XZXX</v>
          </cell>
          <cell r="C6253" t="str">
            <v>N</v>
          </cell>
          <cell r="D6253">
            <v>20487.66</v>
          </cell>
          <cell r="E6253" t="str">
            <v>SKL_PRZYPIS_WYK</v>
          </cell>
          <cell r="F6253" t="str">
            <v>WYK_POP</v>
          </cell>
          <cell r="G6253" t="str">
            <v>08</v>
          </cell>
          <cell r="H6253" t="str">
            <v>PION</v>
          </cell>
          <cell r="I6253" t="str">
            <v>P</v>
          </cell>
        </row>
        <row r="6254">
          <cell r="A6254" t="str">
            <v>zdrowotne indywidualne</v>
          </cell>
          <cell r="B6254" t="str">
            <v>XZXX</v>
          </cell>
          <cell r="C6254" t="str">
            <v>N</v>
          </cell>
          <cell r="D6254">
            <v>23021.58</v>
          </cell>
          <cell r="E6254" t="str">
            <v>SKL_PRZYPIS_WYK</v>
          </cell>
          <cell r="F6254" t="str">
            <v>WYK_POP</v>
          </cell>
          <cell r="G6254" t="str">
            <v>08</v>
          </cell>
          <cell r="H6254" t="str">
            <v>PKK</v>
          </cell>
          <cell r="I6254" t="str">
            <v>P</v>
          </cell>
        </row>
        <row r="6255">
          <cell r="A6255" t="str">
            <v>zdrowotne indywidualne</v>
          </cell>
          <cell r="B6255" t="str">
            <v>XZXX</v>
          </cell>
          <cell r="C6255" t="str">
            <v>N</v>
          </cell>
          <cell r="D6255">
            <v>85968.7</v>
          </cell>
          <cell r="E6255" t="str">
            <v>SKL_PRZYPIS_WYK</v>
          </cell>
          <cell r="F6255" t="str">
            <v>WYK_POP</v>
          </cell>
          <cell r="G6255" t="str">
            <v>08</v>
          </cell>
          <cell r="H6255" t="str">
            <v>POU</v>
          </cell>
          <cell r="I6255" t="str">
            <v>P</v>
          </cell>
        </row>
        <row r="6256">
          <cell r="A6256" t="str">
            <v>zdrowotne indywidualne</v>
          </cell>
          <cell r="B6256" t="str">
            <v>XZXX</v>
          </cell>
          <cell r="C6256" t="str">
            <v>N</v>
          </cell>
          <cell r="D6256">
            <v>932405.19</v>
          </cell>
          <cell r="E6256" t="str">
            <v>SKL_PRZYPIS_WYK</v>
          </cell>
          <cell r="F6256" t="str">
            <v>WYK_POP</v>
          </cell>
          <cell r="G6256" t="str">
            <v>08</v>
          </cell>
          <cell r="H6256" t="str">
            <v>PSA</v>
          </cell>
          <cell r="I6256" t="str">
            <v>P</v>
          </cell>
        </row>
        <row r="6257">
          <cell r="A6257" t="str">
            <v>zdrowotne indywidualne</v>
          </cell>
          <cell r="B6257" t="str">
            <v>XZXX</v>
          </cell>
          <cell r="C6257" t="str">
            <v>P</v>
          </cell>
          <cell r="D6257">
            <v>1967691.13</v>
          </cell>
          <cell r="E6257" t="str">
            <v>SKL_PRZYPIS_WYK</v>
          </cell>
          <cell r="F6257" t="str">
            <v>WYK_POP</v>
          </cell>
          <cell r="G6257" t="str">
            <v>08</v>
          </cell>
          <cell r="H6257" t="str">
            <v>PSA</v>
          </cell>
          <cell r="I6257" t="str">
            <v>P</v>
          </cell>
        </row>
        <row r="6258">
          <cell r="A6258" t="str">
            <v>zdrowotne indywidualne</v>
          </cell>
          <cell r="B6258" t="str">
            <v>XZXX</v>
          </cell>
          <cell r="C6258" t="str">
            <v>N</v>
          </cell>
          <cell r="D6258">
            <v>6700.48</v>
          </cell>
          <cell r="E6258" t="str">
            <v>SKL_PRZYPIS_WYK</v>
          </cell>
          <cell r="F6258" t="str">
            <v>WYK_POP</v>
          </cell>
          <cell r="G6258" t="str">
            <v>09</v>
          </cell>
          <cell r="H6258" t="str">
            <v>PION</v>
          </cell>
          <cell r="I6258" t="str">
            <v>P</v>
          </cell>
        </row>
        <row r="6259">
          <cell r="A6259" t="str">
            <v>zdrowotne indywidualne</v>
          </cell>
          <cell r="B6259" t="str">
            <v>XZXX</v>
          </cell>
          <cell r="C6259" t="str">
            <v>N</v>
          </cell>
          <cell r="D6259">
            <v>26061.82</v>
          </cell>
          <cell r="E6259" t="str">
            <v>SKL_PRZYPIS_WYK</v>
          </cell>
          <cell r="F6259" t="str">
            <v>WYK_POP</v>
          </cell>
          <cell r="G6259" t="str">
            <v>09</v>
          </cell>
          <cell r="H6259" t="str">
            <v>PKK</v>
          </cell>
          <cell r="I6259" t="str">
            <v>P</v>
          </cell>
        </row>
        <row r="6260">
          <cell r="A6260" t="str">
            <v>zdrowotne indywidualne</v>
          </cell>
          <cell r="B6260" t="str">
            <v>XZXX</v>
          </cell>
          <cell r="C6260" t="str">
            <v>N</v>
          </cell>
          <cell r="D6260">
            <v>108187.48</v>
          </cell>
          <cell r="E6260" t="str">
            <v>SKL_PRZYPIS_WYK</v>
          </cell>
          <cell r="F6260" t="str">
            <v>WYK_POP</v>
          </cell>
          <cell r="G6260" t="str">
            <v>09</v>
          </cell>
          <cell r="H6260" t="str">
            <v>POU</v>
          </cell>
          <cell r="I6260" t="str">
            <v>P</v>
          </cell>
        </row>
        <row r="6261">
          <cell r="A6261" t="str">
            <v>zdrowotne indywidualne</v>
          </cell>
          <cell r="B6261" t="str">
            <v>XZXX</v>
          </cell>
          <cell r="C6261" t="str">
            <v>N</v>
          </cell>
          <cell r="D6261">
            <v>1159387.55</v>
          </cell>
          <cell r="E6261" t="str">
            <v>SKL_PRZYPIS_WYK</v>
          </cell>
          <cell r="F6261" t="str">
            <v>WYK_POP</v>
          </cell>
          <cell r="G6261" t="str">
            <v>09</v>
          </cell>
          <cell r="H6261" t="str">
            <v>PSA</v>
          </cell>
          <cell r="I6261" t="str">
            <v>P</v>
          </cell>
        </row>
        <row r="6262">
          <cell r="A6262" t="str">
            <v>zdrowotne indywidualne</v>
          </cell>
          <cell r="B6262" t="str">
            <v>XZXX</v>
          </cell>
          <cell r="C6262" t="str">
            <v>P</v>
          </cell>
          <cell r="D6262">
            <v>2181483.45</v>
          </cell>
          <cell r="E6262" t="str">
            <v>SKL_PRZYPIS_WYK</v>
          </cell>
          <cell r="F6262" t="str">
            <v>WYK_POP</v>
          </cell>
          <cell r="G6262" t="str">
            <v>09</v>
          </cell>
          <cell r="H6262" t="str">
            <v>PSA</v>
          </cell>
          <cell r="I6262" t="str">
            <v>P</v>
          </cell>
        </row>
        <row r="6263">
          <cell r="A6263" t="str">
            <v>zdrowotne indywidualne</v>
          </cell>
          <cell r="B6263" t="str">
            <v>XZXX</v>
          </cell>
          <cell r="C6263" t="str">
            <v>N</v>
          </cell>
          <cell r="D6263">
            <v>50</v>
          </cell>
          <cell r="E6263" t="str">
            <v>SKL_ROCZNA_WYK</v>
          </cell>
          <cell r="F6263" t="str">
            <v>PLAN</v>
          </cell>
          <cell r="G6263" t="str">
            <v>01</v>
          </cell>
          <cell r="H6263" t="str">
            <v>PKK</v>
          </cell>
          <cell r="I6263" t="str">
            <v>P</v>
          </cell>
        </row>
        <row r="6264">
          <cell r="A6264" t="str">
            <v>zdrowotne indywidualne</v>
          </cell>
          <cell r="B6264" t="str">
            <v>XZXX</v>
          </cell>
          <cell r="C6264" t="str">
            <v>N</v>
          </cell>
          <cell r="D6264">
            <v>83507.96</v>
          </cell>
          <cell r="E6264" t="str">
            <v>SKL_ROCZNA_WYK</v>
          </cell>
          <cell r="F6264" t="str">
            <v>PLAN</v>
          </cell>
          <cell r="G6264" t="str">
            <v>01</v>
          </cell>
          <cell r="H6264" t="str">
            <v>POU</v>
          </cell>
          <cell r="I6264" t="str">
            <v>P</v>
          </cell>
        </row>
        <row r="6265">
          <cell r="A6265" t="str">
            <v>zdrowotne indywidualne</v>
          </cell>
          <cell r="B6265" t="str">
            <v>XZXX</v>
          </cell>
          <cell r="C6265" t="str">
            <v>N</v>
          </cell>
          <cell r="D6265">
            <v>1135165.1901648354</v>
          </cell>
          <cell r="E6265" t="str">
            <v>SKL_ROCZNA_WYK</v>
          </cell>
          <cell r="F6265" t="str">
            <v>PLAN</v>
          </cell>
          <cell r="G6265" t="str">
            <v>01</v>
          </cell>
          <cell r="H6265" t="str">
            <v>PSA</v>
          </cell>
          <cell r="I6265" t="str">
            <v>P</v>
          </cell>
        </row>
        <row r="6266">
          <cell r="A6266" t="str">
            <v>zdrowotne indywidualne</v>
          </cell>
          <cell r="B6266" t="str">
            <v>XZXX</v>
          </cell>
          <cell r="C6266" t="str">
            <v>P</v>
          </cell>
          <cell r="D6266">
            <v>3157369.9</v>
          </cell>
          <cell r="E6266" t="str">
            <v>SKL_ROCZNA_WYK</v>
          </cell>
          <cell r="F6266" t="str">
            <v>PLAN</v>
          </cell>
          <cell r="G6266" t="str">
            <v>01</v>
          </cell>
          <cell r="H6266" t="str">
            <v>PSA</v>
          </cell>
          <cell r="I6266" t="str">
            <v>P</v>
          </cell>
        </row>
        <row r="6267">
          <cell r="A6267" t="str">
            <v>zdrowotne indywidualne</v>
          </cell>
          <cell r="B6267" t="str">
            <v>XZXX</v>
          </cell>
          <cell r="C6267" t="str">
            <v>N</v>
          </cell>
          <cell r="D6267">
            <v>100</v>
          </cell>
          <cell r="E6267" t="str">
            <v>SKL_ROCZNA_WYK</v>
          </cell>
          <cell r="F6267" t="str">
            <v>PLAN</v>
          </cell>
          <cell r="G6267" t="str">
            <v>02</v>
          </cell>
          <cell r="H6267" t="str">
            <v>PKK</v>
          </cell>
          <cell r="I6267" t="str">
            <v>P</v>
          </cell>
        </row>
        <row r="6268">
          <cell r="A6268" t="str">
            <v>zdrowotne indywidualne</v>
          </cell>
          <cell r="B6268" t="str">
            <v>XZXX</v>
          </cell>
          <cell r="C6268" t="str">
            <v>N</v>
          </cell>
          <cell r="D6268">
            <v>152904.0690909091</v>
          </cell>
          <cell r="E6268" t="str">
            <v>SKL_ROCZNA_WYK</v>
          </cell>
          <cell r="F6268" t="str">
            <v>PLAN</v>
          </cell>
          <cell r="G6268" t="str">
            <v>02</v>
          </cell>
          <cell r="H6268" t="str">
            <v>POU</v>
          </cell>
          <cell r="I6268" t="str">
            <v>P</v>
          </cell>
        </row>
        <row r="6269">
          <cell r="A6269" t="str">
            <v>zdrowotne indywidualne</v>
          </cell>
          <cell r="B6269" t="str">
            <v>XZXX</v>
          </cell>
          <cell r="C6269" t="str">
            <v>N</v>
          </cell>
          <cell r="D6269">
            <v>2143713.16832967</v>
          </cell>
          <cell r="E6269" t="str">
            <v>SKL_ROCZNA_WYK</v>
          </cell>
          <cell r="F6269" t="str">
            <v>PLAN</v>
          </cell>
          <cell r="G6269" t="str">
            <v>02</v>
          </cell>
          <cell r="H6269" t="str">
            <v>PSA</v>
          </cell>
          <cell r="I6269" t="str">
            <v>P</v>
          </cell>
        </row>
        <row r="6270">
          <cell r="A6270" t="str">
            <v>zdrowotne indywidualne</v>
          </cell>
          <cell r="B6270" t="str">
            <v>XZXX</v>
          </cell>
          <cell r="C6270" t="str">
            <v>P</v>
          </cell>
          <cell r="D6270">
            <v>3153269.4525519847</v>
          </cell>
          <cell r="E6270" t="str">
            <v>SKL_ROCZNA_WYK</v>
          </cell>
          <cell r="F6270" t="str">
            <v>PLAN</v>
          </cell>
          <cell r="G6270" t="str">
            <v>02</v>
          </cell>
          <cell r="H6270" t="str">
            <v>PSA</v>
          </cell>
          <cell r="I6270" t="str">
            <v>P</v>
          </cell>
        </row>
        <row r="6271">
          <cell r="A6271" t="str">
            <v>zdrowotne indywidualne</v>
          </cell>
          <cell r="B6271" t="str">
            <v>XZXX</v>
          </cell>
          <cell r="C6271" t="str">
            <v>N</v>
          </cell>
          <cell r="D6271">
            <v>150</v>
          </cell>
          <cell r="E6271" t="str">
            <v>SKL_ROCZNA_WYK</v>
          </cell>
          <cell r="F6271" t="str">
            <v>PLAN</v>
          </cell>
          <cell r="G6271" t="str">
            <v>03</v>
          </cell>
          <cell r="H6271" t="str">
            <v>PKK</v>
          </cell>
          <cell r="I6271" t="str">
            <v>P</v>
          </cell>
        </row>
        <row r="6272">
          <cell r="A6272" t="str">
            <v>zdrowotne indywidualne</v>
          </cell>
          <cell r="B6272" t="str">
            <v>XZXX</v>
          </cell>
          <cell r="C6272" t="str">
            <v>N</v>
          </cell>
          <cell r="D6272">
            <v>230245.31384615385</v>
          </cell>
          <cell r="E6272" t="str">
            <v>SKL_ROCZNA_WYK</v>
          </cell>
          <cell r="F6272" t="str">
            <v>PLAN</v>
          </cell>
          <cell r="G6272" t="str">
            <v>03</v>
          </cell>
          <cell r="H6272" t="str">
            <v>POU</v>
          </cell>
          <cell r="I6272" t="str">
            <v>P</v>
          </cell>
        </row>
        <row r="6273">
          <cell r="A6273" t="str">
            <v>zdrowotne indywidualne</v>
          </cell>
          <cell r="B6273" t="str">
            <v>XZXX</v>
          </cell>
          <cell r="C6273" t="str">
            <v>N</v>
          </cell>
          <cell r="D6273">
            <v>3440415.1464945055</v>
          </cell>
          <cell r="E6273" t="str">
            <v>SKL_ROCZNA_WYK</v>
          </cell>
          <cell r="F6273" t="str">
            <v>PLAN</v>
          </cell>
          <cell r="G6273" t="str">
            <v>03</v>
          </cell>
          <cell r="H6273" t="str">
            <v>PSA</v>
          </cell>
          <cell r="I6273" t="str">
            <v>P</v>
          </cell>
        </row>
        <row r="6274">
          <cell r="A6274" t="str">
            <v>zdrowotne indywidualne</v>
          </cell>
          <cell r="B6274" t="str">
            <v>XZXX</v>
          </cell>
          <cell r="C6274" t="str">
            <v>P</v>
          </cell>
          <cell r="D6274">
            <v>3154883.928776307</v>
          </cell>
          <cell r="E6274" t="str">
            <v>SKL_ROCZNA_WYK</v>
          </cell>
          <cell r="F6274" t="str">
            <v>PLAN</v>
          </cell>
          <cell r="G6274" t="str">
            <v>03</v>
          </cell>
          <cell r="H6274" t="str">
            <v>PSA</v>
          </cell>
          <cell r="I6274" t="str">
            <v>P</v>
          </cell>
        </row>
        <row r="6275">
          <cell r="A6275" t="str">
            <v>zdrowotne indywidualne</v>
          </cell>
          <cell r="B6275" t="str">
            <v>XZXX</v>
          </cell>
          <cell r="C6275" t="str">
            <v>N</v>
          </cell>
          <cell r="D6275">
            <v>200</v>
          </cell>
          <cell r="E6275" t="str">
            <v>SKL_ROCZNA_WYK</v>
          </cell>
          <cell r="F6275" t="str">
            <v>PLAN</v>
          </cell>
          <cell r="G6275" t="str">
            <v>04</v>
          </cell>
          <cell r="H6275" t="str">
            <v>PKK</v>
          </cell>
          <cell r="I6275" t="str">
            <v>P</v>
          </cell>
        </row>
        <row r="6276">
          <cell r="A6276" t="str">
            <v>zdrowotne indywidualne</v>
          </cell>
          <cell r="B6276" t="str">
            <v>XZXX</v>
          </cell>
          <cell r="C6276" t="str">
            <v>N</v>
          </cell>
          <cell r="D6276">
            <v>297993.1447674418</v>
          </cell>
          <cell r="E6276" t="str">
            <v>SKL_ROCZNA_WYK</v>
          </cell>
          <cell r="F6276" t="str">
            <v>PLAN</v>
          </cell>
          <cell r="G6276" t="str">
            <v>04</v>
          </cell>
          <cell r="H6276" t="str">
            <v>POU</v>
          </cell>
          <cell r="I6276" t="str">
            <v>P</v>
          </cell>
        </row>
        <row r="6277">
          <cell r="A6277" t="str">
            <v>zdrowotne indywidualne</v>
          </cell>
          <cell r="B6277" t="str">
            <v>XZXX</v>
          </cell>
          <cell r="C6277" t="str">
            <v>N</v>
          </cell>
          <cell r="D6277">
            <v>4491463.701562637</v>
          </cell>
          <cell r="E6277" t="str">
            <v>SKL_ROCZNA_WYK</v>
          </cell>
          <cell r="F6277" t="str">
            <v>PLAN</v>
          </cell>
          <cell r="G6277" t="str">
            <v>04</v>
          </cell>
          <cell r="H6277" t="str">
            <v>PSA</v>
          </cell>
          <cell r="I6277" t="str">
            <v>P</v>
          </cell>
        </row>
        <row r="6278">
          <cell r="A6278" t="str">
            <v>zdrowotne indywidualne</v>
          </cell>
          <cell r="B6278" t="str">
            <v>XZXX</v>
          </cell>
          <cell r="C6278" t="str">
            <v>P</v>
          </cell>
          <cell r="D6278">
            <v>3141669.116530136</v>
          </cell>
          <cell r="E6278" t="str">
            <v>SKL_ROCZNA_WYK</v>
          </cell>
          <cell r="F6278" t="str">
            <v>PLAN</v>
          </cell>
          <cell r="G6278" t="str">
            <v>04</v>
          </cell>
          <cell r="H6278" t="str">
            <v>PSA</v>
          </cell>
          <cell r="I6278" t="str">
            <v>P</v>
          </cell>
        </row>
        <row r="6279">
          <cell r="A6279" t="str">
            <v>zdrowotne indywidualne</v>
          </cell>
          <cell r="B6279" t="str">
            <v>XZXX</v>
          </cell>
          <cell r="C6279" t="str">
            <v>N</v>
          </cell>
          <cell r="D6279">
            <v>250</v>
          </cell>
          <cell r="E6279" t="str">
            <v>SKL_ROCZNA_WYK</v>
          </cell>
          <cell r="F6279" t="str">
            <v>PLAN</v>
          </cell>
          <cell r="G6279" t="str">
            <v>05</v>
          </cell>
          <cell r="H6279" t="str">
            <v>PKK</v>
          </cell>
          <cell r="I6279" t="str">
            <v>P</v>
          </cell>
        </row>
        <row r="6280">
          <cell r="A6280" t="str">
            <v>zdrowotne indywidualne</v>
          </cell>
          <cell r="B6280" t="str">
            <v>XZXX</v>
          </cell>
          <cell r="C6280" t="str">
            <v>N</v>
          </cell>
          <cell r="D6280">
            <v>365112.8490421053</v>
          </cell>
          <cell r="E6280" t="str">
            <v>SKL_ROCZNA_WYK</v>
          </cell>
          <cell r="F6280" t="str">
            <v>PLAN</v>
          </cell>
          <cell r="G6280" t="str">
            <v>05</v>
          </cell>
          <cell r="H6280" t="str">
            <v>POU</v>
          </cell>
          <cell r="I6280" t="str">
            <v>P</v>
          </cell>
        </row>
        <row r="6281">
          <cell r="A6281" t="str">
            <v>zdrowotne indywidualne</v>
          </cell>
          <cell r="B6281" t="str">
            <v>XZXX</v>
          </cell>
          <cell r="C6281" t="str">
            <v>N</v>
          </cell>
          <cell r="D6281">
            <v>5491750.814230769</v>
          </cell>
          <cell r="E6281" t="str">
            <v>SKL_ROCZNA_WYK</v>
          </cell>
          <cell r="F6281" t="str">
            <v>PLAN</v>
          </cell>
          <cell r="G6281" t="str">
            <v>05</v>
          </cell>
          <cell r="H6281" t="str">
            <v>PSA</v>
          </cell>
          <cell r="I6281" t="str">
            <v>P</v>
          </cell>
        </row>
        <row r="6282">
          <cell r="A6282" t="str">
            <v>zdrowotne indywidualne</v>
          </cell>
          <cell r="B6282" t="str">
            <v>XZXX</v>
          </cell>
          <cell r="C6282" t="str">
            <v>P</v>
          </cell>
          <cell r="D6282">
            <v>3114896.9772231374</v>
          </cell>
          <cell r="E6282" t="str">
            <v>SKL_ROCZNA_WYK</v>
          </cell>
          <cell r="F6282" t="str">
            <v>PLAN</v>
          </cell>
          <cell r="G6282" t="str">
            <v>05</v>
          </cell>
          <cell r="H6282" t="str">
            <v>PSA</v>
          </cell>
          <cell r="I6282" t="str">
            <v>P</v>
          </cell>
        </row>
        <row r="6283">
          <cell r="A6283" t="str">
            <v>zdrowotne indywidualne</v>
          </cell>
          <cell r="B6283" t="str">
            <v>XZXX</v>
          </cell>
          <cell r="C6283" t="str">
            <v>N</v>
          </cell>
          <cell r="D6283">
            <v>300</v>
          </cell>
          <cell r="E6283" t="str">
            <v>SKL_ROCZNA_WYK</v>
          </cell>
          <cell r="F6283" t="str">
            <v>PLAN</v>
          </cell>
          <cell r="G6283" t="str">
            <v>06</v>
          </cell>
          <cell r="H6283" t="str">
            <v>PKK</v>
          </cell>
          <cell r="I6283" t="str">
            <v>P</v>
          </cell>
        </row>
        <row r="6284">
          <cell r="A6284" t="str">
            <v>zdrowotne indywidualne</v>
          </cell>
          <cell r="B6284" t="str">
            <v>XZXX</v>
          </cell>
          <cell r="C6284" t="str">
            <v>N</v>
          </cell>
          <cell r="D6284">
            <v>433774.3170026525</v>
          </cell>
          <cell r="E6284" t="str">
            <v>SKL_ROCZNA_WYK</v>
          </cell>
          <cell r="F6284" t="str">
            <v>PLAN</v>
          </cell>
          <cell r="G6284" t="str">
            <v>06</v>
          </cell>
          <cell r="H6284" t="str">
            <v>POU</v>
          </cell>
          <cell r="I6284" t="str">
            <v>P</v>
          </cell>
        </row>
        <row r="6285">
          <cell r="A6285" t="str">
            <v>zdrowotne indywidualne</v>
          </cell>
          <cell r="B6285" t="str">
            <v>XZXX</v>
          </cell>
          <cell r="C6285" t="str">
            <v>N</v>
          </cell>
          <cell r="D6285">
            <v>6535585.830098901</v>
          </cell>
          <cell r="E6285" t="str">
            <v>SKL_ROCZNA_WYK</v>
          </cell>
          <cell r="F6285" t="str">
            <v>PLAN</v>
          </cell>
          <cell r="G6285" t="str">
            <v>06</v>
          </cell>
          <cell r="H6285" t="str">
            <v>PSA</v>
          </cell>
          <cell r="I6285" t="str">
            <v>P</v>
          </cell>
        </row>
        <row r="6286">
          <cell r="A6286" t="str">
            <v>zdrowotne indywidualne</v>
          </cell>
          <cell r="B6286" t="str">
            <v>XZXX</v>
          </cell>
          <cell r="C6286" t="str">
            <v>P</v>
          </cell>
          <cell r="D6286">
            <v>3103604.877223137</v>
          </cell>
          <cell r="E6286" t="str">
            <v>SKL_ROCZNA_WYK</v>
          </cell>
          <cell r="F6286" t="str">
            <v>PLAN</v>
          </cell>
          <cell r="G6286" t="str">
            <v>06</v>
          </cell>
          <cell r="H6286" t="str">
            <v>PSA</v>
          </cell>
          <cell r="I6286" t="str">
            <v>P</v>
          </cell>
        </row>
        <row r="6287">
          <cell r="A6287" t="str">
            <v>zdrowotne indywidualne</v>
          </cell>
          <cell r="B6287" t="str">
            <v>XZXX</v>
          </cell>
          <cell r="C6287" t="str">
            <v>N</v>
          </cell>
          <cell r="D6287">
            <v>350</v>
          </cell>
          <cell r="E6287" t="str">
            <v>SKL_ROCZNA_WYK</v>
          </cell>
          <cell r="F6287" t="str">
            <v>PLAN</v>
          </cell>
          <cell r="G6287" t="str">
            <v>07</v>
          </cell>
          <cell r="H6287" t="str">
            <v>PKK</v>
          </cell>
          <cell r="I6287" t="str">
            <v>P</v>
          </cell>
        </row>
        <row r="6288">
          <cell r="A6288" t="str">
            <v>zdrowotne indywidualne</v>
          </cell>
          <cell r="B6288" t="str">
            <v>XZXX</v>
          </cell>
          <cell r="C6288" t="str">
            <v>N</v>
          </cell>
          <cell r="D6288">
            <v>494944.34988833754</v>
          </cell>
          <cell r="E6288" t="str">
            <v>SKL_ROCZNA_WYK</v>
          </cell>
          <cell r="F6288" t="str">
            <v>PLAN</v>
          </cell>
          <cell r="G6288" t="str">
            <v>07</v>
          </cell>
          <cell r="H6288" t="str">
            <v>POU</v>
          </cell>
          <cell r="I6288" t="str">
            <v>P</v>
          </cell>
        </row>
        <row r="6289">
          <cell r="A6289" t="str">
            <v>zdrowotne indywidualne</v>
          </cell>
          <cell r="B6289" t="str">
            <v>XZXX</v>
          </cell>
          <cell r="C6289" t="str">
            <v>N</v>
          </cell>
          <cell r="D6289">
            <v>7699786.778494506</v>
          </cell>
          <cell r="E6289" t="str">
            <v>SKL_ROCZNA_WYK</v>
          </cell>
          <cell r="F6289" t="str">
            <v>PLAN</v>
          </cell>
          <cell r="G6289" t="str">
            <v>07</v>
          </cell>
          <cell r="H6289" t="str">
            <v>PSA</v>
          </cell>
          <cell r="I6289" t="str">
            <v>P</v>
          </cell>
        </row>
        <row r="6290">
          <cell r="A6290" t="str">
            <v>zdrowotne indywidualne</v>
          </cell>
          <cell r="B6290" t="str">
            <v>XZXX</v>
          </cell>
          <cell r="C6290" t="str">
            <v>P</v>
          </cell>
          <cell r="D6290">
            <v>3109136.5062684803</v>
          </cell>
          <cell r="E6290" t="str">
            <v>SKL_ROCZNA_WYK</v>
          </cell>
          <cell r="F6290" t="str">
            <v>PLAN</v>
          </cell>
          <cell r="G6290" t="str">
            <v>07</v>
          </cell>
          <cell r="H6290" t="str">
            <v>PSA</v>
          </cell>
          <cell r="I6290" t="str">
            <v>P</v>
          </cell>
        </row>
        <row r="6291">
          <cell r="A6291" t="str">
            <v>zdrowotne indywidualne</v>
          </cell>
          <cell r="B6291" t="str">
            <v>XZXX</v>
          </cell>
          <cell r="C6291" t="str">
            <v>N</v>
          </cell>
          <cell r="D6291">
            <v>400</v>
          </cell>
          <cell r="E6291" t="str">
            <v>SKL_ROCZNA_WYK</v>
          </cell>
          <cell r="F6291" t="str">
            <v>PLAN</v>
          </cell>
          <cell r="G6291" t="str">
            <v>08</v>
          </cell>
          <cell r="H6291" t="str">
            <v>PKK</v>
          </cell>
          <cell r="I6291" t="str">
            <v>P</v>
          </cell>
        </row>
        <row r="6292">
          <cell r="A6292" t="str">
            <v>zdrowotne indywidualne</v>
          </cell>
          <cell r="B6292" t="str">
            <v>XZXX</v>
          </cell>
          <cell r="C6292" t="str">
            <v>N</v>
          </cell>
          <cell r="D6292">
            <v>556644.2735160436</v>
          </cell>
          <cell r="E6292" t="str">
            <v>SKL_ROCZNA_WYK</v>
          </cell>
          <cell r="F6292" t="str">
            <v>PLAN</v>
          </cell>
          <cell r="G6292" t="str">
            <v>08</v>
          </cell>
          <cell r="H6292" t="str">
            <v>POU</v>
          </cell>
          <cell r="I6292" t="str">
            <v>P</v>
          </cell>
        </row>
        <row r="6293">
          <cell r="A6293" t="str">
            <v>zdrowotne indywidualne</v>
          </cell>
          <cell r="B6293" t="str">
            <v>XZXX</v>
          </cell>
          <cell r="C6293" t="str">
            <v>N</v>
          </cell>
          <cell r="D6293">
            <v>8702657.72689011</v>
          </cell>
          <cell r="E6293" t="str">
            <v>SKL_ROCZNA_WYK</v>
          </cell>
          <cell r="F6293" t="str">
            <v>PLAN</v>
          </cell>
          <cell r="G6293" t="str">
            <v>08</v>
          </cell>
          <cell r="H6293" t="str">
            <v>PSA</v>
          </cell>
          <cell r="I6293" t="str">
            <v>P</v>
          </cell>
        </row>
        <row r="6294">
          <cell r="A6294" t="str">
            <v>zdrowotne indywidualne</v>
          </cell>
          <cell r="B6294" t="str">
            <v>XZXX</v>
          </cell>
          <cell r="C6294" t="str">
            <v>P</v>
          </cell>
          <cell r="D6294">
            <v>3092771.7305531697</v>
          </cell>
          <cell r="E6294" t="str">
            <v>SKL_ROCZNA_WYK</v>
          </cell>
          <cell r="F6294" t="str">
            <v>PLAN</v>
          </cell>
          <cell r="G6294" t="str">
            <v>08</v>
          </cell>
          <cell r="H6294" t="str">
            <v>PSA</v>
          </cell>
          <cell r="I6294" t="str">
            <v>P</v>
          </cell>
        </row>
        <row r="6295">
          <cell r="A6295" t="str">
            <v>zdrowotne indywidualne</v>
          </cell>
          <cell r="B6295" t="str">
            <v>XZXX</v>
          </cell>
          <cell r="C6295" t="str">
            <v>N</v>
          </cell>
          <cell r="D6295">
            <v>450</v>
          </cell>
          <cell r="E6295" t="str">
            <v>SKL_ROCZNA_WYK</v>
          </cell>
          <cell r="F6295" t="str">
            <v>PLAN</v>
          </cell>
          <cell r="G6295" t="str">
            <v>09</v>
          </cell>
          <cell r="H6295" t="str">
            <v>PKK</v>
          </cell>
          <cell r="I6295" t="str">
            <v>P</v>
          </cell>
        </row>
        <row r="6296">
          <cell r="A6296" t="str">
            <v>zdrowotne indywidualne</v>
          </cell>
          <cell r="B6296" t="str">
            <v>XZXX</v>
          </cell>
          <cell r="C6296" t="str">
            <v>N</v>
          </cell>
          <cell r="D6296">
            <v>629874.9067857143</v>
          </cell>
          <cell r="E6296" t="str">
            <v>SKL_ROCZNA_WYK</v>
          </cell>
          <cell r="F6296" t="str">
            <v>PLAN</v>
          </cell>
          <cell r="G6296" t="str">
            <v>09</v>
          </cell>
          <cell r="H6296" t="str">
            <v>POU</v>
          </cell>
          <cell r="I6296" t="str">
            <v>P</v>
          </cell>
        </row>
        <row r="6297">
          <cell r="A6297" t="str">
            <v>zdrowotne indywidualne</v>
          </cell>
          <cell r="B6297" t="str">
            <v>XZXX</v>
          </cell>
          <cell r="C6297" t="str">
            <v>N</v>
          </cell>
          <cell r="D6297">
            <v>9684293.675285716</v>
          </cell>
          <cell r="E6297" t="str">
            <v>SKL_ROCZNA_WYK</v>
          </cell>
          <cell r="F6297" t="str">
            <v>PLAN</v>
          </cell>
          <cell r="G6297" t="str">
            <v>09</v>
          </cell>
          <cell r="H6297" t="str">
            <v>PSA</v>
          </cell>
          <cell r="I6297" t="str">
            <v>P</v>
          </cell>
        </row>
        <row r="6298">
          <cell r="A6298" t="str">
            <v>zdrowotne indywidualne</v>
          </cell>
          <cell r="B6298" t="str">
            <v>XZXX</v>
          </cell>
          <cell r="C6298" t="str">
            <v>P</v>
          </cell>
          <cell r="D6298">
            <v>3074424.63055317</v>
          </cell>
          <cell r="E6298" t="str">
            <v>SKL_ROCZNA_WYK</v>
          </cell>
          <cell r="F6298" t="str">
            <v>PLAN</v>
          </cell>
          <cell r="G6298" t="str">
            <v>09</v>
          </cell>
          <cell r="H6298" t="str">
            <v>PSA</v>
          </cell>
          <cell r="I6298" t="str">
            <v>P</v>
          </cell>
        </row>
        <row r="6299">
          <cell r="A6299" t="str">
            <v>zdrowotne indywidualne</v>
          </cell>
          <cell r="B6299" t="str">
            <v>XZXX</v>
          </cell>
          <cell r="C6299" t="str">
            <v>N</v>
          </cell>
          <cell r="D6299">
            <v>500</v>
          </cell>
          <cell r="E6299" t="str">
            <v>SKL_ROCZNA_WYK</v>
          </cell>
          <cell r="F6299" t="str">
            <v>PLAN</v>
          </cell>
          <cell r="G6299" t="str">
            <v>10</v>
          </cell>
          <cell r="H6299" t="str">
            <v>PKK</v>
          </cell>
          <cell r="I6299" t="str">
            <v>P</v>
          </cell>
        </row>
        <row r="6300">
          <cell r="A6300" t="str">
            <v>zdrowotne indywidualne</v>
          </cell>
          <cell r="B6300" t="str">
            <v>XZXX</v>
          </cell>
          <cell r="C6300" t="str">
            <v>N</v>
          </cell>
          <cell r="D6300">
            <v>707474.0609615385</v>
          </cell>
          <cell r="E6300" t="str">
            <v>SKL_ROCZNA_WYK</v>
          </cell>
          <cell r="F6300" t="str">
            <v>PLAN</v>
          </cell>
          <cell r="G6300" t="str">
            <v>10</v>
          </cell>
          <cell r="H6300" t="str">
            <v>POU</v>
          </cell>
          <cell r="I6300" t="str">
            <v>P</v>
          </cell>
        </row>
        <row r="6301">
          <cell r="A6301" t="str">
            <v>zdrowotne indywidualne</v>
          </cell>
          <cell r="B6301" t="str">
            <v>XZXX</v>
          </cell>
          <cell r="C6301" t="str">
            <v>N</v>
          </cell>
          <cell r="D6301">
            <v>10674817.623681318</v>
          </cell>
          <cell r="E6301" t="str">
            <v>SKL_ROCZNA_WYK</v>
          </cell>
          <cell r="F6301" t="str">
            <v>PLAN</v>
          </cell>
          <cell r="G6301" t="str">
            <v>10</v>
          </cell>
          <cell r="H6301" t="str">
            <v>PSA</v>
          </cell>
          <cell r="I6301" t="str">
            <v>P</v>
          </cell>
        </row>
        <row r="6302">
          <cell r="A6302" t="str">
            <v>zdrowotne indywidualne</v>
          </cell>
          <cell r="B6302" t="str">
            <v>XZXX</v>
          </cell>
          <cell r="C6302" t="str">
            <v>P</v>
          </cell>
          <cell r="D6302">
            <v>3052436.53055317</v>
          </cell>
          <cell r="E6302" t="str">
            <v>SKL_ROCZNA_WYK</v>
          </cell>
          <cell r="F6302" t="str">
            <v>PLAN</v>
          </cell>
          <cell r="G6302" t="str">
            <v>10</v>
          </cell>
          <cell r="H6302" t="str">
            <v>PSA</v>
          </cell>
          <cell r="I6302" t="str">
            <v>P</v>
          </cell>
        </row>
        <row r="6303">
          <cell r="A6303" t="str">
            <v>zdrowotne indywidualne</v>
          </cell>
          <cell r="B6303" t="str">
            <v>XZXX</v>
          </cell>
          <cell r="C6303" t="str">
            <v>N</v>
          </cell>
          <cell r="D6303">
            <v>550</v>
          </cell>
          <cell r="E6303" t="str">
            <v>SKL_ROCZNA_WYK</v>
          </cell>
          <cell r="F6303" t="str">
            <v>PLAN</v>
          </cell>
          <cell r="G6303" t="str">
            <v>11</v>
          </cell>
          <cell r="H6303" t="str">
            <v>PKK</v>
          </cell>
          <cell r="I6303" t="str">
            <v>P</v>
          </cell>
        </row>
        <row r="6304">
          <cell r="A6304" t="str">
            <v>zdrowotne indywidualne</v>
          </cell>
          <cell r="B6304" t="str">
            <v>XZXX</v>
          </cell>
          <cell r="C6304" t="str">
            <v>N</v>
          </cell>
          <cell r="D6304">
            <v>780377.9847727286</v>
          </cell>
          <cell r="E6304" t="str">
            <v>SKL_ROCZNA_WYK</v>
          </cell>
          <cell r="F6304" t="str">
            <v>PLAN</v>
          </cell>
          <cell r="G6304" t="str">
            <v>11</v>
          </cell>
          <cell r="H6304" t="str">
            <v>POU</v>
          </cell>
          <cell r="I6304" t="str">
            <v>P</v>
          </cell>
        </row>
        <row r="6305">
          <cell r="A6305" t="str">
            <v>zdrowotne indywidualne</v>
          </cell>
          <cell r="B6305" t="str">
            <v>XZXX</v>
          </cell>
          <cell r="C6305" t="str">
            <v>N</v>
          </cell>
          <cell r="D6305">
            <v>11613333.572076922</v>
          </cell>
          <cell r="E6305" t="str">
            <v>SKL_ROCZNA_WYK</v>
          </cell>
          <cell r="F6305" t="str">
            <v>PLAN</v>
          </cell>
          <cell r="G6305" t="str">
            <v>11</v>
          </cell>
          <cell r="H6305" t="str">
            <v>PSA</v>
          </cell>
          <cell r="I6305" t="str">
            <v>P</v>
          </cell>
        </row>
        <row r="6306">
          <cell r="A6306" t="str">
            <v>zdrowotne indywidualne</v>
          </cell>
          <cell r="B6306" t="str">
            <v>XZXX</v>
          </cell>
          <cell r="C6306" t="str">
            <v>P</v>
          </cell>
          <cell r="D6306">
            <v>3072307.4232204333</v>
          </cell>
          <cell r="E6306" t="str">
            <v>SKL_ROCZNA_WYK</v>
          </cell>
          <cell r="F6306" t="str">
            <v>PLAN</v>
          </cell>
          <cell r="G6306" t="str">
            <v>11</v>
          </cell>
          <cell r="H6306" t="str">
            <v>PSA</v>
          </cell>
          <cell r="I6306" t="str">
            <v>P</v>
          </cell>
        </row>
        <row r="6307">
          <cell r="A6307" t="str">
            <v>zdrowotne indywidualne</v>
          </cell>
          <cell r="B6307" t="str">
            <v>XZXX</v>
          </cell>
          <cell r="C6307" t="str">
            <v>N</v>
          </cell>
          <cell r="D6307">
            <v>600</v>
          </cell>
          <cell r="E6307" t="str">
            <v>SKL_ROCZNA_WYK</v>
          </cell>
          <cell r="F6307" t="str">
            <v>PLAN</v>
          </cell>
          <cell r="G6307" t="str">
            <v>12</v>
          </cell>
          <cell r="H6307" t="str">
            <v>PKK</v>
          </cell>
          <cell r="I6307" t="str">
            <v>P</v>
          </cell>
        </row>
        <row r="6308">
          <cell r="A6308" t="str">
            <v>zdrowotne indywidualne</v>
          </cell>
          <cell r="B6308" t="str">
            <v>XZXX</v>
          </cell>
          <cell r="C6308" t="str">
            <v>N</v>
          </cell>
          <cell r="D6308">
            <v>845995.3625000014</v>
          </cell>
          <cell r="E6308" t="str">
            <v>SKL_ROCZNA_WYK</v>
          </cell>
          <cell r="F6308" t="str">
            <v>PLAN</v>
          </cell>
          <cell r="G6308" t="str">
            <v>12</v>
          </cell>
          <cell r="H6308" t="str">
            <v>POU</v>
          </cell>
          <cell r="I6308" t="str">
            <v>P</v>
          </cell>
        </row>
        <row r="6309">
          <cell r="A6309" t="str">
            <v>zdrowotne indywidualne</v>
          </cell>
          <cell r="B6309" t="str">
            <v>XZXX</v>
          </cell>
          <cell r="C6309" t="str">
            <v>N</v>
          </cell>
          <cell r="D6309">
            <v>12749847.520472528</v>
          </cell>
          <cell r="E6309" t="str">
            <v>SKL_ROCZNA_WYK</v>
          </cell>
          <cell r="F6309" t="str">
            <v>PLAN</v>
          </cell>
          <cell r="G6309" t="str">
            <v>12</v>
          </cell>
          <cell r="H6309" t="str">
            <v>PSA</v>
          </cell>
          <cell r="I6309" t="str">
            <v>P</v>
          </cell>
        </row>
        <row r="6310">
          <cell r="A6310" t="str">
            <v>zdrowotne indywidualne</v>
          </cell>
          <cell r="B6310" t="str">
            <v>XZXX</v>
          </cell>
          <cell r="C6310" t="str">
            <v>P</v>
          </cell>
          <cell r="D6310">
            <v>3041497.8232204346</v>
          </cell>
          <cell r="E6310" t="str">
            <v>SKL_ROCZNA_WYK</v>
          </cell>
          <cell r="F6310" t="str">
            <v>PLAN</v>
          </cell>
          <cell r="G6310" t="str">
            <v>12</v>
          </cell>
          <cell r="H6310" t="str">
            <v>PSA</v>
          </cell>
          <cell r="I6310" t="str">
            <v>P</v>
          </cell>
        </row>
        <row r="6311">
          <cell r="A6311" t="str">
            <v>zdrowotne indywidualne</v>
          </cell>
          <cell r="B6311" t="str">
            <v>XZXX</v>
          </cell>
          <cell r="C6311" t="str">
            <v>N</v>
          </cell>
          <cell r="D6311">
            <v>264085.71199999994</v>
          </cell>
          <cell r="E6311" t="str">
            <v>SKL_ROCZNA_WYK</v>
          </cell>
          <cell r="F6311" t="str">
            <v>PROGNOZA</v>
          </cell>
          <cell r="G6311" t="str">
            <v>10</v>
          </cell>
          <cell r="H6311" t="str">
            <v>POU</v>
          </cell>
          <cell r="I6311" t="str">
            <v>P</v>
          </cell>
        </row>
        <row r="6312">
          <cell r="A6312" t="str">
            <v>zdrowotne indywidualne</v>
          </cell>
          <cell r="B6312" t="str">
            <v>XZXX</v>
          </cell>
          <cell r="C6312" t="str">
            <v>N</v>
          </cell>
          <cell r="D6312">
            <v>2571832</v>
          </cell>
          <cell r="E6312" t="str">
            <v>SKL_ROCZNA_WYK</v>
          </cell>
          <cell r="F6312" t="str">
            <v>PROGNOZA</v>
          </cell>
          <cell r="G6312" t="str">
            <v>10</v>
          </cell>
          <cell r="H6312" t="str">
            <v>PSA</v>
          </cell>
          <cell r="I6312" t="str">
            <v>P</v>
          </cell>
        </row>
        <row r="6313">
          <cell r="A6313" t="str">
            <v>zdrowotne indywidualne</v>
          </cell>
          <cell r="B6313" t="str">
            <v>XZXX</v>
          </cell>
          <cell r="C6313" t="str">
            <v>P</v>
          </cell>
          <cell r="D6313">
            <v>2489737</v>
          </cell>
          <cell r="E6313" t="str">
            <v>SKL_ROCZNA_WYK</v>
          </cell>
          <cell r="F6313" t="str">
            <v>PROGNOZA</v>
          </cell>
          <cell r="G6313" t="str">
            <v>10</v>
          </cell>
          <cell r="H6313" t="str">
            <v>PSA</v>
          </cell>
          <cell r="I6313" t="str">
            <v>P</v>
          </cell>
        </row>
        <row r="6314">
          <cell r="A6314" t="str">
            <v>zdrowotne indywidualne</v>
          </cell>
          <cell r="B6314" t="str">
            <v>XZXX</v>
          </cell>
          <cell r="C6314" t="str">
            <v>N</v>
          </cell>
          <cell r="D6314">
            <v>290673.1854545454</v>
          </cell>
          <cell r="E6314" t="str">
            <v>SKL_ROCZNA_WYK</v>
          </cell>
          <cell r="F6314" t="str">
            <v>PROGNOZA</v>
          </cell>
          <cell r="G6314" t="str">
            <v>11</v>
          </cell>
          <cell r="H6314" t="str">
            <v>POU</v>
          </cell>
          <cell r="I6314" t="str">
            <v>P</v>
          </cell>
        </row>
        <row r="6315">
          <cell r="A6315" t="str">
            <v>zdrowotne indywidualne</v>
          </cell>
          <cell r="B6315" t="str">
            <v>XZXX</v>
          </cell>
          <cell r="C6315" t="str">
            <v>N</v>
          </cell>
          <cell r="D6315">
            <v>2891719</v>
          </cell>
          <cell r="E6315" t="str">
            <v>SKL_ROCZNA_WYK</v>
          </cell>
          <cell r="F6315" t="str">
            <v>PROGNOZA</v>
          </cell>
          <cell r="G6315" t="str">
            <v>11</v>
          </cell>
          <cell r="H6315" t="str">
            <v>PSA</v>
          </cell>
          <cell r="I6315" t="str">
            <v>P</v>
          </cell>
        </row>
        <row r="6316">
          <cell r="A6316" t="str">
            <v>zdrowotne indywidualne</v>
          </cell>
          <cell r="B6316" t="str">
            <v>XZXX</v>
          </cell>
          <cell r="C6316" t="str">
            <v>P</v>
          </cell>
          <cell r="D6316">
            <v>2486898</v>
          </cell>
          <cell r="E6316" t="str">
            <v>SKL_ROCZNA_WYK</v>
          </cell>
          <cell r="F6316" t="str">
            <v>PROGNOZA</v>
          </cell>
          <cell r="G6316" t="str">
            <v>11</v>
          </cell>
          <cell r="H6316" t="str">
            <v>PSA</v>
          </cell>
          <cell r="I6316" t="str">
            <v>P</v>
          </cell>
        </row>
        <row r="6317">
          <cell r="A6317" t="str">
            <v>zdrowotne indywidualne</v>
          </cell>
          <cell r="B6317" t="str">
            <v>XZXX</v>
          </cell>
          <cell r="C6317" t="str">
            <v>N</v>
          </cell>
          <cell r="D6317">
            <v>316758.88571428566</v>
          </cell>
          <cell r="E6317" t="str">
            <v>SKL_ROCZNA_WYK</v>
          </cell>
          <cell r="F6317" t="str">
            <v>PROGNOZA</v>
          </cell>
          <cell r="G6317" t="str">
            <v>12</v>
          </cell>
          <cell r="H6317" t="str">
            <v>POU</v>
          </cell>
          <cell r="I6317" t="str">
            <v>P</v>
          </cell>
        </row>
        <row r="6318">
          <cell r="A6318" t="str">
            <v>zdrowotne indywidualne</v>
          </cell>
          <cell r="B6318" t="str">
            <v>XZXX</v>
          </cell>
          <cell r="C6318" t="str">
            <v>N</v>
          </cell>
          <cell r="D6318">
            <v>3507524</v>
          </cell>
          <cell r="E6318" t="str">
            <v>SKL_ROCZNA_WYK</v>
          </cell>
          <cell r="F6318" t="str">
            <v>PROGNOZA</v>
          </cell>
          <cell r="G6318" t="str">
            <v>12</v>
          </cell>
          <cell r="H6318" t="str">
            <v>PSA</v>
          </cell>
          <cell r="I6318" t="str">
            <v>P</v>
          </cell>
        </row>
        <row r="6319">
          <cell r="A6319" t="str">
            <v>zdrowotne indywidualne</v>
          </cell>
          <cell r="B6319" t="str">
            <v>XZXX</v>
          </cell>
          <cell r="C6319" t="str">
            <v>P</v>
          </cell>
          <cell r="D6319">
            <v>2469275</v>
          </cell>
          <cell r="E6319" t="str">
            <v>SKL_ROCZNA_WYK</v>
          </cell>
          <cell r="F6319" t="str">
            <v>PROGNOZA</v>
          </cell>
          <cell r="G6319" t="str">
            <v>12</v>
          </cell>
          <cell r="H6319" t="str">
            <v>PSA</v>
          </cell>
          <cell r="I6319" t="str">
            <v>P</v>
          </cell>
        </row>
        <row r="6320">
          <cell r="A6320" t="str">
            <v>zdrowotne indywidualne</v>
          </cell>
          <cell r="B6320" t="str">
            <v>XZXX</v>
          </cell>
          <cell r="C6320" t="str">
            <v>N</v>
          </cell>
          <cell r="D6320">
            <v>4857.12</v>
          </cell>
          <cell r="E6320" t="str">
            <v>SKL_ROCZNA_WYK</v>
          </cell>
          <cell r="F6320" t="str">
            <v>WYK_POP</v>
          </cell>
          <cell r="G6320" t="str">
            <v>01</v>
          </cell>
          <cell r="H6320" t="str">
            <v>PKK</v>
          </cell>
          <cell r="I6320" t="str">
            <v>P</v>
          </cell>
        </row>
        <row r="6321">
          <cell r="A6321" t="str">
            <v>zdrowotne indywidualne</v>
          </cell>
          <cell r="B6321" t="str">
            <v>XZXX</v>
          </cell>
          <cell r="C6321" t="str">
            <v>N</v>
          </cell>
          <cell r="D6321">
            <v>35522.04</v>
          </cell>
          <cell r="E6321" t="str">
            <v>SKL_ROCZNA_WYK</v>
          </cell>
          <cell r="F6321" t="str">
            <v>WYK_POP</v>
          </cell>
          <cell r="G6321" t="str">
            <v>01</v>
          </cell>
          <cell r="H6321" t="str">
            <v>POU</v>
          </cell>
          <cell r="I6321" t="str">
            <v>P</v>
          </cell>
        </row>
        <row r="6322">
          <cell r="A6322" t="str">
            <v>zdrowotne indywidualne</v>
          </cell>
          <cell r="B6322" t="str">
            <v>XZXX</v>
          </cell>
          <cell r="C6322" t="str">
            <v>N</v>
          </cell>
          <cell r="D6322">
            <v>295303.56</v>
          </cell>
          <cell r="E6322" t="str">
            <v>SKL_ROCZNA_WYK</v>
          </cell>
          <cell r="F6322" t="str">
            <v>WYK_POP</v>
          </cell>
          <cell r="G6322" t="str">
            <v>01</v>
          </cell>
          <cell r="H6322" t="str">
            <v>PSA</v>
          </cell>
          <cell r="I6322" t="str">
            <v>P</v>
          </cell>
        </row>
        <row r="6323">
          <cell r="A6323" t="str">
            <v>zdrowotne indywidualne</v>
          </cell>
          <cell r="B6323" t="str">
            <v>XZXX</v>
          </cell>
          <cell r="C6323" t="str">
            <v>P</v>
          </cell>
          <cell r="D6323">
            <v>3182129.8</v>
          </cell>
          <cell r="E6323" t="str">
            <v>SKL_ROCZNA_WYK</v>
          </cell>
          <cell r="F6323" t="str">
            <v>WYK_POP</v>
          </cell>
          <cell r="G6323" t="str">
            <v>01</v>
          </cell>
          <cell r="H6323" t="str">
            <v>PSA</v>
          </cell>
          <cell r="I6323" t="str">
            <v>P</v>
          </cell>
        </row>
        <row r="6324">
          <cell r="A6324" t="str">
            <v>zdrowotne indywidualne</v>
          </cell>
          <cell r="B6324" t="str">
            <v>XZXX</v>
          </cell>
          <cell r="C6324" t="str">
            <v>N</v>
          </cell>
          <cell r="D6324">
            <v>16561.44</v>
          </cell>
          <cell r="E6324" t="str">
            <v>SKL_ROCZNA_WYK</v>
          </cell>
          <cell r="F6324" t="str">
            <v>WYK_POP</v>
          </cell>
          <cell r="G6324" t="str">
            <v>02</v>
          </cell>
          <cell r="H6324" t="str">
            <v>PKK</v>
          </cell>
          <cell r="I6324" t="str">
            <v>P</v>
          </cell>
        </row>
        <row r="6325">
          <cell r="A6325" t="str">
            <v>zdrowotne indywidualne</v>
          </cell>
          <cell r="B6325" t="str">
            <v>XZXX</v>
          </cell>
          <cell r="C6325" t="str">
            <v>N</v>
          </cell>
          <cell r="D6325">
            <v>59064.12</v>
          </cell>
          <cell r="E6325" t="str">
            <v>SKL_ROCZNA_WYK</v>
          </cell>
          <cell r="F6325" t="str">
            <v>WYK_POP</v>
          </cell>
          <cell r="G6325" t="str">
            <v>02</v>
          </cell>
          <cell r="H6325" t="str">
            <v>POU</v>
          </cell>
          <cell r="I6325" t="str">
            <v>P</v>
          </cell>
        </row>
        <row r="6326">
          <cell r="A6326" t="str">
            <v>zdrowotne indywidualne</v>
          </cell>
          <cell r="B6326" t="str">
            <v>XZXX</v>
          </cell>
          <cell r="C6326" t="str">
            <v>N</v>
          </cell>
          <cell r="D6326">
            <v>605441.64</v>
          </cell>
          <cell r="E6326" t="str">
            <v>SKL_ROCZNA_WYK</v>
          </cell>
          <cell r="F6326" t="str">
            <v>WYK_POP</v>
          </cell>
          <cell r="G6326" t="str">
            <v>02</v>
          </cell>
          <cell r="H6326" t="str">
            <v>PSA</v>
          </cell>
          <cell r="I6326" t="str">
            <v>P</v>
          </cell>
        </row>
        <row r="6327">
          <cell r="A6327" t="str">
            <v>zdrowotne indywidualne</v>
          </cell>
          <cell r="B6327" t="str">
            <v>XZXX</v>
          </cell>
          <cell r="C6327" t="str">
            <v>P</v>
          </cell>
          <cell r="D6327">
            <v>3171462.8</v>
          </cell>
          <cell r="E6327" t="str">
            <v>SKL_ROCZNA_WYK</v>
          </cell>
          <cell r="F6327" t="str">
            <v>WYK_POP</v>
          </cell>
          <cell r="G6327" t="str">
            <v>02</v>
          </cell>
          <cell r="H6327" t="str">
            <v>PSA</v>
          </cell>
          <cell r="I6327" t="str">
            <v>P</v>
          </cell>
        </row>
        <row r="6328">
          <cell r="A6328" t="str">
            <v>zdrowotne indywidualne</v>
          </cell>
          <cell r="B6328" t="str">
            <v>XZXX</v>
          </cell>
          <cell r="C6328" t="str">
            <v>N</v>
          </cell>
          <cell r="D6328">
            <v>3312</v>
          </cell>
          <cell r="E6328" t="str">
            <v>SKL_ROCZNA_WYK</v>
          </cell>
          <cell r="F6328" t="str">
            <v>WYK_POP</v>
          </cell>
          <cell r="G6328" t="str">
            <v>03</v>
          </cell>
          <cell r="H6328" t="str">
            <v>PION</v>
          </cell>
          <cell r="I6328" t="str">
            <v>P</v>
          </cell>
        </row>
        <row r="6329">
          <cell r="A6329" t="str">
            <v>zdrowotne indywidualne</v>
          </cell>
          <cell r="B6329" t="str">
            <v>XZXX</v>
          </cell>
          <cell r="C6329" t="str">
            <v>N</v>
          </cell>
          <cell r="D6329">
            <v>25474.32</v>
          </cell>
          <cell r="E6329" t="str">
            <v>SKL_ROCZNA_WYK</v>
          </cell>
          <cell r="F6329" t="str">
            <v>WYK_POP</v>
          </cell>
          <cell r="G6329" t="str">
            <v>03</v>
          </cell>
          <cell r="H6329" t="str">
            <v>PKK</v>
          </cell>
          <cell r="I6329" t="str">
            <v>P</v>
          </cell>
        </row>
        <row r="6330">
          <cell r="A6330" t="str">
            <v>zdrowotne indywidualne</v>
          </cell>
          <cell r="B6330" t="str">
            <v>XZXX</v>
          </cell>
          <cell r="C6330" t="str">
            <v>N</v>
          </cell>
          <cell r="D6330">
            <v>87768.6</v>
          </cell>
          <cell r="E6330" t="str">
            <v>SKL_ROCZNA_WYK</v>
          </cell>
          <cell r="F6330" t="str">
            <v>WYK_POP</v>
          </cell>
          <cell r="G6330" t="str">
            <v>03</v>
          </cell>
          <cell r="H6330" t="str">
            <v>POU</v>
          </cell>
          <cell r="I6330" t="str">
            <v>P</v>
          </cell>
        </row>
        <row r="6331">
          <cell r="A6331" t="str">
            <v>zdrowotne indywidualne</v>
          </cell>
          <cell r="B6331" t="str">
            <v>XZXX</v>
          </cell>
          <cell r="C6331" t="str">
            <v>N</v>
          </cell>
          <cell r="D6331">
            <v>867250.92</v>
          </cell>
          <cell r="E6331" t="str">
            <v>SKL_ROCZNA_WYK</v>
          </cell>
          <cell r="F6331" t="str">
            <v>WYK_POP</v>
          </cell>
          <cell r="G6331" t="str">
            <v>03</v>
          </cell>
          <cell r="H6331" t="str">
            <v>PSA</v>
          </cell>
          <cell r="I6331" t="str">
            <v>P</v>
          </cell>
        </row>
        <row r="6332">
          <cell r="A6332" t="str">
            <v>zdrowotne indywidualne</v>
          </cell>
          <cell r="B6332" t="str">
            <v>XZXX</v>
          </cell>
          <cell r="C6332" t="str">
            <v>P</v>
          </cell>
          <cell r="D6332">
            <v>3035411.44</v>
          </cell>
          <cell r="E6332" t="str">
            <v>SKL_ROCZNA_WYK</v>
          </cell>
          <cell r="F6332" t="str">
            <v>WYK_POP</v>
          </cell>
          <cell r="G6332" t="str">
            <v>03</v>
          </cell>
          <cell r="H6332" t="str">
            <v>PSA</v>
          </cell>
          <cell r="I6332" t="str">
            <v>P</v>
          </cell>
        </row>
        <row r="6333">
          <cell r="A6333" t="str">
            <v>zdrowotne indywidualne</v>
          </cell>
          <cell r="B6333" t="str">
            <v>XZXX</v>
          </cell>
          <cell r="C6333" t="str">
            <v>N</v>
          </cell>
          <cell r="D6333">
            <v>4464</v>
          </cell>
          <cell r="E6333" t="str">
            <v>SKL_ROCZNA_WYK</v>
          </cell>
          <cell r="F6333" t="str">
            <v>WYK_POP</v>
          </cell>
          <cell r="G6333" t="str">
            <v>04</v>
          </cell>
          <cell r="H6333" t="str">
            <v>PION</v>
          </cell>
          <cell r="I6333" t="str">
            <v>P</v>
          </cell>
        </row>
        <row r="6334">
          <cell r="A6334" t="str">
            <v>zdrowotne indywidualne</v>
          </cell>
          <cell r="B6334" t="str">
            <v>XZXX</v>
          </cell>
          <cell r="C6334" t="str">
            <v>N</v>
          </cell>
          <cell r="D6334">
            <v>34197.84</v>
          </cell>
          <cell r="E6334" t="str">
            <v>SKL_ROCZNA_WYK</v>
          </cell>
          <cell r="F6334" t="str">
            <v>WYK_POP</v>
          </cell>
          <cell r="G6334" t="str">
            <v>04</v>
          </cell>
          <cell r="H6334" t="str">
            <v>PKK</v>
          </cell>
          <cell r="I6334" t="str">
            <v>P</v>
          </cell>
        </row>
        <row r="6335">
          <cell r="A6335" t="str">
            <v>zdrowotne indywidualne</v>
          </cell>
          <cell r="B6335" t="str">
            <v>XZXX</v>
          </cell>
          <cell r="C6335" t="str">
            <v>N</v>
          </cell>
          <cell r="D6335">
            <v>104644.08</v>
          </cell>
          <cell r="E6335" t="str">
            <v>SKL_ROCZNA_WYK</v>
          </cell>
          <cell r="F6335" t="str">
            <v>WYK_POP</v>
          </cell>
          <cell r="G6335" t="str">
            <v>04</v>
          </cell>
          <cell r="H6335" t="str">
            <v>POU</v>
          </cell>
          <cell r="I6335" t="str">
            <v>P</v>
          </cell>
        </row>
        <row r="6336">
          <cell r="A6336" t="str">
            <v>zdrowotne indywidualne</v>
          </cell>
          <cell r="B6336" t="str">
            <v>XZXX</v>
          </cell>
          <cell r="C6336" t="str">
            <v>N</v>
          </cell>
          <cell r="D6336">
            <v>1104917.52</v>
          </cell>
          <cell r="E6336" t="str">
            <v>SKL_ROCZNA_WYK</v>
          </cell>
          <cell r="F6336" t="str">
            <v>WYK_POP</v>
          </cell>
          <cell r="G6336" t="str">
            <v>04</v>
          </cell>
          <cell r="H6336" t="str">
            <v>PSA</v>
          </cell>
          <cell r="I6336" t="str">
            <v>P</v>
          </cell>
        </row>
        <row r="6337">
          <cell r="A6337" t="str">
            <v>zdrowotne indywidualne</v>
          </cell>
          <cell r="B6337" t="str">
            <v>XZXX</v>
          </cell>
          <cell r="C6337" t="str">
            <v>P</v>
          </cell>
          <cell r="D6337">
            <v>2933313.68</v>
          </cell>
          <cell r="E6337" t="str">
            <v>SKL_ROCZNA_WYK</v>
          </cell>
          <cell r="F6337" t="str">
            <v>WYK_POP</v>
          </cell>
          <cell r="G6337" t="str">
            <v>04</v>
          </cell>
          <cell r="H6337" t="str">
            <v>PSA</v>
          </cell>
          <cell r="I6337" t="str">
            <v>P</v>
          </cell>
        </row>
        <row r="6338">
          <cell r="A6338" t="str">
            <v>zdrowotne indywidualne</v>
          </cell>
          <cell r="B6338" t="str">
            <v>XZXX</v>
          </cell>
          <cell r="C6338" t="str">
            <v>N</v>
          </cell>
          <cell r="D6338">
            <v>24301.08</v>
          </cell>
          <cell r="E6338" t="str">
            <v>SKL_ROCZNA_WYK</v>
          </cell>
          <cell r="F6338" t="str">
            <v>WYK_POP</v>
          </cell>
          <cell r="G6338" t="str">
            <v>05</v>
          </cell>
          <cell r="H6338" t="str">
            <v>PION</v>
          </cell>
          <cell r="I6338" t="str">
            <v>P</v>
          </cell>
        </row>
        <row r="6339">
          <cell r="A6339" t="str">
            <v>zdrowotne indywidualne</v>
          </cell>
          <cell r="B6339" t="str">
            <v>XZXX</v>
          </cell>
          <cell r="C6339" t="str">
            <v>N</v>
          </cell>
          <cell r="D6339">
            <v>36384</v>
          </cell>
          <cell r="E6339" t="str">
            <v>SKL_ROCZNA_WYK</v>
          </cell>
          <cell r="F6339" t="str">
            <v>WYK_POP</v>
          </cell>
          <cell r="G6339" t="str">
            <v>05</v>
          </cell>
          <cell r="H6339" t="str">
            <v>PKK</v>
          </cell>
          <cell r="I6339" t="str">
            <v>P</v>
          </cell>
        </row>
        <row r="6340">
          <cell r="A6340" t="str">
            <v>zdrowotne indywidualne</v>
          </cell>
          <cell r="B6340" t="str">
            <v>XZXX</v>
          </cell>
          <cell r="C6340" t="str">
            <v>N</v>
          </cell>
          <cell r="D6340">
            <v>121970.16</v>
          </cell>
          <cell r="E6340" t="str">
            <v>SKL_ROCZNA_WYK</v>
          </cell>
          <cell r="F6340" t="str">
            <v>WYK_POP</v>
          </cell>
          <cell r="G6340" t="str">
            <v>05</v>
          </cell>
          <cell r="H6340" t="str">
            <v>POU</v>
          </cell>
          <cell r="I6340" t="str">
            <v>P</v>
          </cell>
        </row>
        <row r="6341">
          <cell r="A6341" t="str">
            <v>zdrowotne indywidualne</v>
          </cell>
          <cell r="B6341" t="str">
            <v>XZXX</v>
          </cell>
          <cell r="C6341" t="str">
            <v>N</v>
          </cell>
          <cell r="D6341">
            <v>1267395</v>
          </cell>
          <cell r="E6341" t="str">
            <v>SKL_ROCZNA_WYK</v>
          </cell>
          <cell r="F6341" t="str">
            <v>WYK_POP</v>
          </cell>
          <cell r="G6341" t="str">
            <v>05</v>
          </cell>
          <cell r="H6341" t="str">
            <v>PSA</v>
          </cell>
          <cell r="I6341" t="str">
            <v>P</v>
          </cell>
        </row>
        <row r="6342">
          <cell r="A6342" t="str">
            <v>zdrowotne indywidualne</v>
          </cell>
          <cell r="B6342" t="str">
            <v>XZXX</v>
          </cell>
          <cell r="C6342" t="str">
            <v>P</v>
          </cell>
          <cell r="D6342">
            <v>2841826.16</v>
          </cell>
          <cell r="E6342" t="str">
            <v>SKL_ROCZNA_WYK</v>
          </cell>
          <cell r="F6342" t="str">
            <v>WYK_POP</v>
          </cell>
          <cell r="G6342" t="str">
            <v>05</v>
          </cell>
          <cell r="H6342" t="str">
            <v>PSA</v>
          </cell>
          <cell r="I6342" t="str">
            <v>P</v>
          </cell>
        </row>
        <row r="6343">
          <cell r="A6343" t="str">
            <v>zdrowotne indywidualne</v>
          </cell>
          <cell r="B6343" t="str">
            <v>XZXX</v>
          </cell>
          <cell r="C6343" t="str">
            <v>N</v>
          </cell>
          <cell r="D6343">
            <v>24919.08</v>
          </cell>
          <cell r="E6343" t="str">
            <v>SKL_ROCZNA_WYK</v>
          </cell>
          <cell r="F6343" t="str">
            <v>WYK_POP</v>
          </cell>
          <cell r="G6343" t="str">
            <v>06</v>
          </cell>
          <cell r="H6343" t="str">
            <v>PION</v>
          </cell>
          <cell r="I6343" t="str">
            <v>P</v>
          </cell>
        </row>
        <row r="6344">
          <cell r="A6344" t="str">
            <v>zdrowotne indywidualne</v>
          </cell>
          <cell r="B6344" t="str">
            <v>XZXX</v>
          </cell>
          <cell r="C6344" t="str">
            <v>N</v>
          </cell>
          <cell r="D6344">
            <v>40906.8</v>
          </cell>
          <cell r="E6344" t="str">
            <v>SKL_ROCZNA_WYK</v>
          </cell>
          <cell r="F6344" t="str">
            <v>WYK_POP</v>
          </cell>
          <cell r="G6344" t="str">
            <v>06</v>
          </cell>
          <cell r="H6344" t="str">
            <v>PKK</v>
          </cell>
          <cell r="I6344" t="str">
            <v>P</v>
          </cell>
        </row>
        <row r="6345">
          <cell r="A6345" t="str">
            <v>zdrowotne indywidualne</v>
          </cell>
          <cell r="B6345" t="str">
            <v>XZXX</v>
          </cell>
          <cell r="C6345" t="str">
            <v>N</v>
          </cell>
          <cell r="D6345">
            <v>149403.12</v>
          </cell>
          <cell r="E6345" t="str">
            <v>SKL_ROCZNA_WYK</v>
          </cell>
          <cell r="F6345" t="str">
            <v>WYK_POP</v>
          </cell>
          <cell r="G6345" t="str">
            <v>06</v>
          </cell>
          <cell r="H6345" t="str">
            <v>POU</v>
          </cell>
          <cell r="I6345" t="str">
            <v>P</v>
          </cell>
        </row>
        <row r="6346">
          <cell r="A6346" t="str">
            <v>zdrowotne indywidualne</v>
          </cell>
          <cell r="B6346" t="str">
            <v>XZXX</v>
          </cell>
          <cell r="C6346" t="str">
            <v>N</v>
          </cell>
          <cell r="D6346">
            <v>1497679.44</v>
          </cell>
          <cell r="E6346" t="str">
            <v>SKL_ROCZNA_WYK</v>
          </cell>
          <cell r="F6346" t="str">
            <v>WYK_POP</v>
          </cell>
          <cell r="G6346" t="str">
            <v>06</v>
          </cell>
          <cell r="H6346" t="str">
            <v>PSA</v>
          </cell>
          <cell r="I6346" t="str">
            <v>P</v>
          </cell>
        </row>
        <row r="6347">
          <cell r="A6347" t="str">
            <v>zdrowotne indywidualne</v>
          </cell>
          <cell r="B6347" t="str">
            <v>XZXX</v>
          </cell>
          <cell r="C6347" t="str">
            <v>P</v>
          </cell>
          <cell r="D6347">
            <v>2749487.2</v>
          </cell>
          <cell r="E6347" t="str">
            <v>SKL_ROCZNA_WYK</v>
          </cell>
          <cell r="F6347" t="str">
            <v>WYK_POP</v>
          </cell>
          <cell r="G6347" t="str">
            <v>06</v>
          </cell>
          <cell r="H6347" t="str">
            <v>PSA</v>
          </cell>
          <cell r="I6347" t="str">
            <v>P</v>
          </cell>
        </row>
        <row r="6348">
          <cell r="A6348" t="str">
            <v>zdrowotne indywidualne</v>
          </cell>
          <cell r="B6348" t="str">
            <v>XZXX</v>
          </cell>
          <cell r="C6348" t="str">
            <v>N</v>
          </cell>
          <cell r="D6348">
            <v>41865.96</v>
          </cell>
          <cell r="E6348" t="str">
            <v>SKL_ROCZNA_WYK</v>
          </cell>
          <cell r="F6348" t="str">
            <v>WYK_POP</v>
          </cell>
          <cell r="G6348" t="str">
            <v>07</v>
          </cell>
          <cell r="H6348" t="str">
            <v>PION</v>
          </cell>
          <cell r="I6348" t="str">
            <v>P</v>
          </cell>
        </row>
        <row r="6349">
          <cell r="A6349" t="str">
            <v>zdrowotne indywidualne</v>
          </cell>
          <cell r="B6349" t="str">
            <v>XZXX</v>
          </cell>
          <cell r="C6349" t="str">
            <v>N</v>
          </cell>
          <cell r="D6349">
            <v>43113.72</v>
          </cell>
          <cell r="E6349" t="str">
            <v>SKL_ROCZNA_WYK</v>
          </cell>
          <cell r="F6349" t="str">
            <v>WYK_POP</v>
          </cell>
          <cell r="G6349" t="str">
            <v>07</v>
          </cell>
          <cell r="H6349" t="str">
            <v>PKK</v>
          </cell>
          <cell r="I6349" t="str">
            <v>P</v>
          </cell>
        </row>
        <row r="6350">
          <cell r="A6350" t="str">
            <v>zdrowotne indywidualne</v>
          </cell>
          <cell r="B6350" t="str">
            <v>XZXX</v>
          </cell>
          <cell r="C6350" t="str">
            <v>N</v>
          </cell>
          <cell r="D6350">
            <v>165698.64</v>
          </cell>
          <cell r="E6350" t="str">
            <v>SKL_ROCZNA_WYK</v>
          </cell>
          <cell r="F6350" t="str">
            <v>WYK_POP</v>
          </cell>
          <cell r="G6350" t="str">
            <v>07</v>
          </cell>
          <cell r="H6350" t="str">
            <v>POU</v>
          </cell>
          <cell r="I6350" t="str">
            <v>P</v>
          </cell>
        </row>
        <row r="6351">
          <cell r="A6351" t="str">
            <v>zdrowotne indywidualne</v>
          </cell>
          <cell r="B6351" t="str">
            <v>XZXX</v>
          </cell>
          <cell r="C6351" t="str">
            <v>N</v>
          </cell>
          <cell r="D6351">
            <v>1717712.16</v>
          </cell>
          <cell r="E6351" t="str">
            <v>SKL_ROCZNA_WYK</v>
          </cell>
          <cell r="F6351" t="str">
            <v>WYK_POP</v>
          </cell>
          <cell r="G6351" t="str">
            <v>07</v>
          </cell>
          <cell r="H6351" t="str">
            <v>PSA</v>
          </cell>
          <cell r="I6351" t="str">
            <v>P</v>
          </cell>
        </row>
        <row r="6352">
          <cell r="A6352" t="str">
            <v>zdrowotne indywidualne</v>
          </cell>
          <cell r="B6352" t="str">
            <v>XZXX</v>
          </cell>
          <cell r="C6352" t="str">
            <v>P</v>
          </cell>
          <cell r="D6352">
            <v>2672471.76</v>
          </cell>
          <cell r="E6352" t="str">
            <v>SKL_ROCZNA_WYK</v>
          </cell>
          <cell r="F6352" t="str">
            <v>WYK_POP</v>
          </cell>
          <cell r="G6352" t="str">
            <v>07</v>
          </cell>
          <cell r="H6352" t="str">
            <v>PSA</v>
          </cell>
          <cell r="I6352" t="str">
            <v>P</v>
          </cell>
        </row>
        <row r="6353">
          <cell r="A6353" t="str">
            <v>zdrowotne indywidualne</v>
          </cell>
          <cell r="B6353" t="str">
            <v>XZXX</v>
          </cell>
          <cell r="C6353" t="str">
            <v>N</v>
          </cell>
          <cell r="D6353">
            <v>46017.96</v>
          </cell>
          <cell r="E6353" t="str">
            <v>SKL_ROCZNA_WYK</v>
          </cell>
          <cell r="F6353" t="str">
            <v>WYK_POP</v>
          </cell>
          <cell r="G6353" t="str">
            <v>08</v>
          </cell>
          <cell r="H6353" t="str">
            <v>PION</v>
          </cell>
          <cell r="I6353" t="str">
            <v>P</v>
          </cell>
        </row>
        <row r="6354">
          <cell r="A6354" t="str">
            <v>zdrowotne indywidualne</v>
          </cell>
          <cell r="B6354" t="str">
            <v>XZXX</v>
          </cell>
          <cell r="C6354" t="str">
            <v>N</v>
          </cell>
          <cell r="D6354">
            <v>43213.08</v>
          </cell>
          <cell r="E6354" t="str">
            <v>SKL_ROCZNA_WYK</v>
          </cell>
          <cell r="F6354" t="str">
            <v>WYK_POP</v>
          </cell>
          <cell r="G6354" t="str">
            <v>08</v>
          </cell>
          <cell r="H6354" t="str">
            <v>PKK</v>
          </cell>
          <cell r="I6354" t="str">
            <v>P</v>
          </cell>
        </row>
        <row r="6355">
          <cell r="A6355" t="str">
            <v>zdrowotne indywidualne</v>
          </cell>
          <cell r="B6355" t="str">
            <v>XZXX</v>
          </cell>
          <cell r="C6355" t="str">
            <v>N</v>
          </cell>
          <cell r="D6355">
            <v>174358.56</v>
          </cell>
          <cell r="E6355" t="str">
            <v>SKL_ROCZNA_WYK</v>
          </cell>
          <cell r="F6355" t="str">
            <v>WYK_POP</v>
          </cell>
          <cell r="G6355" t="str">
            <v>08</v>
          </cell>
          <cell r="H6355" t="str">
            <v>POU</v>
          </cell>
          <cell r="I6355" t="str">
            <v>P</v>
          </cell>
        </row>
        <row r="6356">
          <cell r="A6356" t="str">
            <v>zdrowotne indywidualne</v>
          </cell>
          <cell r="B6356" t="str">
            <v>XZXX</v>
          </cell>
          <cell r="C6356" t="str">
            <v>N</v>
          </cell>
          <cell r="D6356">
            <v>1875505.44</v>
          </cell>
          <cell r="E6356" t="str">
            <v>SKL_ROCZNA_WYK</v>
          </cell>
          <cell r="F6356" t="str">
            <v>WYK_POP</v>
          </cell>
          <cell r="G6356" t="str">
            <v>08</v>
          </cell>
          <cell r="H6356" t="str">
            <v>PSA</v>
          </cell>
          <cell r="I6356" t="str">
            <v>P</v>
          </cell>
        </row>
        <row r="6357">
          <cell r="A6357" t="str">
            <v>zdrowotne indywidualne</v>
          </cell>
          <cell r="B6357" t="str">
            <v>XZXX</v>
          </cell>
          <cell r="C6357" t="str">
            <v>P</v>
          </cell>
          <cell r="D6357">
            <v>2595353.12</v>
          </cell>
          <cell r="E6357" t="str">
            <v>SKL_ROCZNA_WYK</v>
          </cell>
          <cell r="F6357" t="str">
            <v>WYK_POP</v>
          </cell>
          <cell r="G6357" t="str">
            <v>08</v>
          </cell>
          <cell r="H6357" t="str">
            <v>PSA</v>
          </cell>
          <cell r="I6357" t="str">
            <v>P</v>
          </cell>
        </row>
        <row r="6358">
          <cell r="A6358" t="str">
            <v>zdrowotne indywidualne</v>
          </cell>
          <cell r="B6358" t="str">
            <v>XZXX</v>
          </cell>
          <cell r="C6358" t="str">
            <v>N</v>
          </cell>
          <cell r="D6358">
            <v>17703.96</v>
          </cell>
          <cell r="E6358" t="str">
            <v>SKL_ROCZNA_WYK</v>
          </cell>
          <cell r="F6358" t="str">
            <v>WYK_POP</v>
          </cell>
          <cell r="G6358" t="str">
            <v>09</v>
          </cell>
          <cell r="H6358" t="str">
            <v>PION</v>
          </cell>
          <cell r="I6358" t="str">
            <v>P</v>
          </cell>
        </row>
        <row r="6359">
          <cell r="A6359" t="str">
            <v>zdrowotne indywidualne</v>
          </cell>
          <cell r="B6359" t="str">
            <v>XZXX</v>
          </cell>
          <cell r="C6359" t="str">
            <v>N</v>
          </cell>
          <cell r="D6359">
            <v>44772</v>
          </cell>
          <cell r="E6359" t="str">
            <v>SKL_ROCZNA_WYK</v>
          </cell>
          <cell r="F6359" t="str">
            <v>WYK_POP</v>
          </cell>
          <cell r="G6359" t="str">
            <v>09</v>
          </cell>
          <cell r="H6359" t="str">
            <v>PKK</v>
          </cell>
          <cell r="I6359" t="str">
            <v>P</v>
          </cell>
        </row>
        <row r="6360">
          <cell r="A6360" t="str">
            <v>zdrowotne indywidualne</v>
          </cell>
          <cell r="B6360" t="str">
            <v>XZXX</v>
          </cell>
          <cell r="C6360" t="str">
            <v>N</v>
          </cell>
          <cell r="D6360">
            <v>206952.96</v>
          </cell>
          <cell r="E6360" t="str">
            <v>SKL_ROCZNA_WYK</v>
          </cell>
          <cell r="F6360" t="str">
            <v>WYK_POP</v>
          </cell>
          <cell r="G6360" t="str">
            <v>09</v>
          </cell>
          <cell r="H6360" t="str">
            <v>POU</v>
          </cell>
          <cell r="I6360" t="str">
            <v>P</v>
          </cell>
        </row>
        <row r="6361">
          <cell r="A6361" t="str">
            <v>zdrowotne indywidualne</v>
          </cell>
          <cell r="B6361" t="str">
            <v>XZXX</v>
          </cell>
          <cell r="C6361" t="str">
            <v>N</v>
          </cell>
          <cell r="D6361">
            <v>2201936.4</v>
          </cell>
          <cell r="E6361" t="str">
            <v>SKL_ROCZNA_WYK</v>
          </cell>
          <cell r="F6361" t="str">
            <v>WYK_POP</v>
          </cell>
          <cell r="G6361" t="str">
            <v>09</v>
          </cell>
          <cell r="H6361" t="str">
            <v>PSA</v>
          </cell>
          <cell r="I6361" t="str">
            <v>P</v>
          </cell>
        </row>
        <row r="6362">
          <cell r="A6362" t="str">
            <v>zdrowotne indywidualne</v>
          </cell>
          <cell r="B6362" t="str">
            <v>XZXX</v>
          </cell>
          <cell r="C6362" t="str">
            <v>P</v>
          </cell>
          <cell r="D6362">
            <v>2529262.84</v>
          </cell>
          <cell r="E6362" t="str">
            <v>SKL_ROCZNA_WYK</v>
          </cell>
          <cell r="F6362" t="str">
            <v>WYK_POP</v>
          </cell>
          <cell r="G6362" t="str">
            <v>09</v>
          </cell>
          <cell r="H6362" t="str">
            <v>PSA</v>
          </cell>
          <cell r="I6362" t="str">
            <v>P</v>
          </cell>
        </row>
        <row r="6363">
          <cell r="A6363" t="str">
            <v>ŻYCIE grup i kont, PEŁNIA ŻYCIA, EDUKACJA</v>
          </cell>
          <cell r="B6363" t="str">
            <v>X2X3</v>
          </cell>
          <cell r="C6363" t="str">
            <v>P</v>
          </cell>
          <cell r="D6363">
            <v>163107</v>
          </cell>
          <cell r="E6363" t="str">
            <v>L_UBEZP</v>
          </cell>
          <cell r="F6363" t="str">
            <v>PLAN</v>
          </cell>
          <cell r="G6363" t="str">
            <v>01</v>
          </cell>
          <cell r="H6363" t="str">
            <v>PKK</v>
          </cell>
          <cell r="I6363" t="str">
            <v>RAZEM</v>
          </cell>
        </row>
        <row r="6364">
          <cell r="A6364" t="str">
            <v>ŻYCIE grup i kont, PEŁNIA ŻYCIA, EDUKACJA</v>
          </cell>
          <cell r="B6364" t="str">
            <v>X2X3</v>
          </cell>
          <cell r="C6364" t="str">
            <v>P</v>
          </cell>
          <cell r="D6364">
            <v>1867</v>
          </cell>
          <cell r="E6364" t="str">
            <v>L_UBEZP</v>
          </cell>
          <cell r="F6364" t="str">
            <v>PLAN</v>
          </cell>
          <cell r="G6364" t="str">
            <v>01</v>
          </cell>
          <cell r="H6364" t="str">
            <v>PSA</v>
          </cell>
          <cell r="I6364" t="str">
            <v>RAZEM</v>
          </cell>
        </row>
        <row r="6365">
          <cell r="A6365" t="str">
            <v>ŻYCIE grup i kont, PEŁNIA ŻYCIA, EDUKACJA</v>
          </cell>
          <cell r="B6365" t="str">
            <v>X2X3</v>
          </cell>
          <cell r="C6365" t="str">
            <v>P</v>
          </cell>
          <cell r="D6365">
            <v>161127</v>
          </cell>
          <cell r="E6365" t="str">
            <v>L_UBEZP</v>
          </cell>
          <cell r="F6365" t="str">
            <v>PLAN</v>
          </cell>
          <cell r="G6365" t="str">
            <v>02</v>
          </cell>
          <cell r="H6365" t="str">
            <v>PKK</v>
          </cell>
          <cell r="I6365" t="str">
            <v>RAZEM</v>
          </cell>
        </row>
        <row r="6366">
          <cell r="A6366" t="str">
            <v>ŻYCIE grup i kont, PEŁNIA ŻYCIA, EDUKACJA</v>
          </cell>
          <cell r="B6366" t="str">
            <v>X2X3</v>
          </cell>
          <cell r="C6366" t="str">
            <v>P</v>
          </cell>
          <cell r="D6366">
            <v>1749.69</v>
          </cell>
          <cell r="E6366" t="str">
            <v>L_UBEZP</v>
          </cell>
          <cell r="F6366" t="str">
            <v>PLAN</v>
          </cell>
          <cell r="G6366" t="str">
            <v>02</v>
          </cell>
          <cell r="H6366" t="str">
            <v>PSA</v>
          </cell>
          <cell r="I6366" t="str">
            <v>RAZEM</v>
          </cell>
        </row>
        <row r="6367">
          <cell r="A6367" t="str">
            <v>ŻYCIE grup i kont, PEŁNIA ŻYCIA, EDUKACJA</v>
          </cell>
          <cell r="B6367" t="str">
            <v>X2X3</v>
          </cell>
          <cell r="C6367" t="str">
            <v>P</v>
          </cell>
          <cell r="D6367">
            <v>160441</v>
          </cell>
          <cell r="E6367" t="str">
            <v>L_UBEZP</v>
          </cell>
          <cell r="F6367" t="str">
            <v>PLAN</v>
          </cell>
          <cell r="G6367" t="str">
            <v>03</v>
          </cell>
          <cell r="H6367" t="str">
            <v>PKK</v>
          </cell>
          <cell r="I6367" t="str">
            <v>RAZEM</v>
          </cell>
        </row>
        <row r="6368">
          <cell r="A6368" t="str">
            <v>ŻYCIE grup i kont, PEŁNIA ŻYCIA, EDUKACJA</v>
          </cell>
          <cell r="B6368" t="str">
            <v>X2X3</v>
          </cell>
          <cell r="C6368" t="str">
            <v>P</v>
          </cell>
          <cell r="D6368">
            <v>1610.38</v>
          </cell>
          <cell r="E6368" t="str">
            <v>L_UBEZP</v>
          </cell>
          <cell r="F6368" t="str">
            <v>PLAN</v>
          </cell>
          <cell r="G6368" t="str">
            <v>03</v>
          </cell>
          <cell r="H6368" t="str">
            <v>PSA</v>
          </cell>
          <cell r="I6368" t="str">
            <v>RAZEM</v>
          </cell>
        </row>
        <row r="6369">
          <cell r="A6369" t="str">
            <v>ŻYCIE grup i kont, PEŁNIA ŻYCIA, EDUKACJA</v>
          </cell>
          <cell r="B6369" t="str">
            <v>X2X3</v>
          </cell>
          <cell r="C6369" t="str">
            <v>P</v>
          </cell>
          <cell r="D6369">
            <v>157500</v>
          </cell>
          <cell r="E6369" t="str">
            <v>L_UBEZP</v>
          </cell>
          <cell r="F6369" t="str">
            <v>PLAN</v>
          </cell>
          <cell r="G6369" t="str">
            <v>04</v>
          </cell>
          <cell r="H6369" t="str">
            <v>PKK</v>
          </cell>
          <cell r="I6369" t="str">
            <v>RAZEM</v>
          </cell>
        </row>
        <row r="6370">
          <cell r="A6370" t="str">
            <v>ŻYCIE grup i kont, PEŁNIA ŻYCIA, EDUKACJA</v>
          </cell>
          <cell r="B6370" t="str">
            <v>X2X3</v>
          </cell>
          <cell r="C6370" t="str">
            <v>P</v>
          </cell>
          <cell r="D6370">
            <v>1461.07</v>
          </cell>
          <cell r="E6370" t="str">
            <v>L_UBEZP</v>
          </cell>
          <cell r="F6370" t="str">
            <v>PLAN</v>
          </cell>
          <cell r="G6370" t="str">
            <v>04</v>
          </cell>
          <cell r="H6370" t="str">
            <v>PSA</v>
          </cell>
          <cell r="I6370" t="str">
            <v>RAZEM</v>
          </cell>
        </row>
        <row r="6371">
          <cell r="A6371" t="str">
            <v>ŻYCIE grup i kont, PEŁNIA ŻYCIA, EDUKACJA</v>
          </cell>
          <cell r="B6371" t="str">
            <v>X2X3</v>
          </cell>
          <cell r="C6371" t="str">
            <v>P</v>
          </cell>
          <cell r="D6371">
            <v>157190</v>
          </cell>
          <cell r="E6371" t="str">
            <v>L_UBEZP</v>
          </cell>
          <cell r="F6371" t="str">
            <v>PLAN</v>
          </cell>
          <cell r="G6371" t="str">
            <v>05</v>
          </cell>
          <cell r="H6371" t="str">
            <v>PKK</v>
          </cell>
          <cell r="I6371" t="str">
            <v>RAZEM</v>
          </cell>
        </row>
        <row r="6372">
          <cell r="A6372" t="str">
            <v>ŻYCIE grup i kont, PEŁNIA ŻYCIA, EDUKACJA</v>
          </cell>
          <cell r="B6372" t="str">
            <v>X2X3</v>
          </cell>
          <cell r="C6372" t="str">
            <v>P</v>
          </cell>
          <cell r="D6372">
            <v>1352.76</v>
          </cell>
          <cell r="E6372" t="str">
            <v>L_UBEZP</v>
          </cell>
          <cell r="F6372" t="str">
            <v>PLAN</v>
          </cell>
          <cell r="G6372" t="str">
            <v>05</v>
          </cell>
          <cell r="H6372" t="str">
            <v>PSA</v>
          </cell>
          <cell r="I6372" t="str">
            <v>RAZEM</v>
          </cell>
        </row>
        <row r="6373">
          <cell r="A6373" t="str">
            <v>ŻYCIE grup i kont, PEŁNIA ŻYCIA, EDUKACJA</v>
          </cell>
          <cell r="B6373" t="str">
            <v>X2X3</v>
          </cell>
          <cell r="C6373" t="str">
            <v>P</v>
          </cell>
          <cell r="D6373">
            <v>156587</v>
          </cell>
          <cell r="E6373" t="str">
            <v>L_UBEZP</v>
          </cell>
          <cell r="F6373" t="str">
            <v>PLAN</v>
          </cell>
          <cell r="G6373" t="str">
            <v>06</v>
          </cell>
          <cell r="H6373" t="str">
            <v>PKK</v>
          </cell>
          <cell r="I6373" t="str">
            <v>RAZEM</v>
          </cell>
        </row>
        <row r="6374">
          <cell r="A6374" t="str">
            <v>ŻYCIE grup i kont, PEŁNIA ŻYCIA, EDUKACJA</v>
          </cell>
          <cell r="B6374" t="str">
            <v>X2X3</v>
          </cell>
          <cell r="C6374" t="str">
            <v>P</v>
          </cell>
          <cell r="D6374">
            <v>1313.45</v>
          </cell>
          <cell r="E6374" t="str">
            <v>L_UBEZP</v>
          </cell>
          <cell r="F6374" t="str">
            <v>PLAN</v>
          </cell>
          <cell r="G6374" t="str">
            <v>06</v>
          </cell>
          <cell r="H6374" t="str">
            <v>PSA</v>
          </cell>
          <cell r="I6374" t="str">
            <v>RAZEM</v>
          </cell>
        </row>
        <row r="6375">
          <cell r="A6375" t="str">
            <v>ŻYCIE grup i kont, PEŁNIA ŻYCIA, EDUKACJA</v>
          </cell>
          <cell r="B6375" t="str">
            <v>X2X3</v>
          </cell>
          <cell r="C6375" t="str">
            <v>P</v>
          </cell>
          <cell r="D6375">
            <v>155724</v>
          </cell>
          <cell r="E6375" t="str">
            <v>L_UBEZP</v>
          </cell>
          <cell r="F6375" t="str">
            <v>PLAN</v>
          </cell>
          <cell r="G6375" t="str">
            <v>07</v>
          </cell>
          <cell r="H6375" t="str">
            <v>PKK</v>
          </cell>
          <cell r="I6375" t="str">
            <v>RAZEM</v>
          </cell>
        </row>
        <row r="6376">
          <cell r="A6376" t="str">
            <v>ŻYCIE grup i kont, PEŁNIA ŻYCIA, EDUKACJA</v>
          </cell>
          <cell r="B6376" t="str">
            <v>X2X3</v>
          </cell>
          <cell r="C6376" t="str">
            <v>P</v>
          </cell>
          <cell r="D6376">
            <v>1274.14</v>
          </cell>
          <cell r="E6376" t="str">
            <v>L_UBEZP</v>
          </cell>
          <cell r="F6376" t="str">
            <v>PLAN</v>
          </cell>
          <cell r="G6376" t="str">
            <v>07</v>
          </cell>
          <cell r="H6376" t="str">
            <v>PSA</v>
          </cell>
          <cell r="I6376" t="str">
            <v>RAZEM</v>
          </cell>
        </row>
        <row r="6377">
          <cell r="A6377" t="str">
            <v>ŻYCIE grup i kont, PEŁNIA ŻYCIA, EDUKACJA</v>
          </cell>
          <cell r="B6377" t="str">
            <v>X2X3</v>
          </cell>
          <cell r="C6377" t="str">
            <v>P</v>
          </cell>
          <cell r="D6377">
            <v>154902</v>
          </cell>
          <cell r="E6377" t="str">
            <v>L_UBEZP</v>
          </cell>
          <cell r="F6377" t="str">
            <v>PLAN</v>
          </cell>
          <cell r="G6377" t="str">
            <v>08</v>
          </cell>
          <cell r="H6377" t="str">
            <v>PKK</v>
          </cell>
          <cell r="I6377" t="str">
            <v>RAZEM</v>
          </cell>
        </row>
        <row r="6378">
          <cell r="A6378" t="str">
            <v>ŻYCIE grup i kont, PEŁNIA ŻYCIA, EDUKACJA</v>
          </cell>
          <cell r="B6378" t="str">
            <v>X2X3</v>
          </cell>
          <cell r="C6378" t="str">
            <v>P</v>
          </cell>
          <cell r="D6378">
            <v>1234.83</v>
          </cell>
          <cell r="E6378" t="str">
            <v>L_UBEZP</v>
          </cell>
          <cell r="F6378" t="str">
            <v>PLAN</v>
          </cell>
          <cell r="G6378" t="str">
            <v>08</v>
          </cell>
          <cell r="H6378" t="str">
            <v>PSA</v>
          </cell>
          <cell r="I6378" t="str">
            <v>RAZEM</v>
          </cell>
        </row>
        <row r="6379">
          <cell r="A6379" t="str">
            <v>ŻYCIE grup i kont, PEŁNIA ŻYCIA, EDUKACJA</v>
          </cell>
          <cell r="B6379" t="str">
            <v>X2X3</v>
          </cell>
          <cell r="C6379" t="str">
            <v>P</v>
          </cell>
          <cell r="D6379">
            <v>154408</v>
          </cell>
          <cell r="E6379" t="str">
            <v>L_UBEZP</v>
          </cell>
          <cell r="F6379" t="str">
            <v>PLAN</v>
          </cell>
          <cell r="G6379" t="str">
            <v>09</v>
          </cell>
          <cell r="H6379" t="str">
            <v>PKK</v>
          </cell>
          <cell r="I6379" t="str">
            <v>RAZEM</v>
          </cell>
        </row>
        <row r="6380">
          <cell r="A6380" t="str">
            <v>ŻYCIE grup i kont, PEŁNIA ŻYCIA, EDUKACJA</v>
          </cell>
          <cell r="B6380" t="str">
            <v>X2X3</v>
          </cell>
          <cell r="C6380" t="str">
            <v>P</v>
          </cell>
          <cell r="D6380">
            <v>1193.52</v>
          </cell>
          <cell r="E6380" t="str">
            <v>L_UBEZP</v>
          </cell>
          <cell r="F6380" t="str">
            <v>PLAN</v>
          </cell>
          <cell r="G6380" t="str">
            <v>09</v>
          </cell>
          <cell r="H6380" t="str">
            <v>PSA</v>
          </cell>
          <cell r="I6380" t="str">
            <v>RAZEM</v>
          </cell>
        </row>
        <row r="6381">
          <cell r="A6381" t="str">
            <v>ŻYCIE grup i kont, PEŁNIA ŻYCIA, EDUKACJA</v>
          </cell>
          <cell r="B6381" t="str">
            <v>X2X3</v>
          </cell>
          <cell r="C6381" t="str">
            <v>P</v>
          </cell>
          <cell r="D6381">
            <v>153798</v>
          </cell>
          <cell r="E6381" t="str">
            <v>L_UBEZP</v>
          </cell>
          <cell r="F6381" t="str">
            <v>PLAN</v>
          </cell>
          <cell r="G6381" t="str">
            <v>10</v>
          </cell>
          <cell r="H6381" t="str">
            <v>PKK</v>
          </cell>
          <cell r="I6381" t="str">
            <v>RAZEM</v>
          </cell>
        </row>
        <row r="6382">
          <cell r="A6382" t="str">
            <v>ŻYCIE grup i kont, PEŁNIA ŻYCIA, EDUKACJA</v>
          </cell>
          <cell r="B6382" t="str">
            <v>X2X3</v>
          </cell>
          <cell r="C6382" t="str">
            <v>P</v>
          </cell>
          <cell r="D6382">
            <v>1153.21</v>
          </cell>
          <cell r="E6382" t="str">
            <v>L_UBEZP</v>
          </cell>
          <cell r="F6382" t="str">
            <v>PLAN</v>
          </cell>
          <cell r="G6382" t="str">
            <v>10</v>
          </cell>
          <cell r="H6382" t="str">
            <v>PSA</v>
          </cell>
          <cell r="I6382" t="str">
            <v>RAZEM</v>
          </cell>
        </row>
        <row r="6383">
          <cell r="A6383" t="str">
            <v>ŻYCIE grup i kont, PEŁNIA ŻYCIA, EDUKACJA</v>
          </cell>
          <cell r="B6383" t="str">
            <v>X2X3</v>
          </cell>
          <cell r="C6383" t="str">
            <v>P</v>
          </cell>
          <cell r="D6383">
            <v>153560</v>
          </cell>
          <cell r="E6383" t="str">
            <v>L_UBEZP</v>
          </cell>
          <cell r="F6383" t="str">
            <v>PLAN</v>
          </cell>
          <cell r="G6383" t="str">
            <v>11</v>
          </cell>
          <cell r="H6383" t="str">
            <v>PKK</v>
          </cell>
          <cell r="I6383" t="str">
            <v>RAZEM</v>
          </cell>
        </row>
        <row r="6384">
          <cell r="A6384" t="str">
            <v>ŻYCIE grup i kont, PEŁNIA ŻYCIA, EDUKACJA</v>
          </cell>
          <cell r="B6384" t="str">
            <v>X2X3</v>
          </cell>
          <cell r="C6384" t="str">
            <v>P</v>
          </cell>
          <cell r="D6384">
            <v>1113.9</v>
          </cell>
          <cell r="E6384" t="str">
            <v>L_UBEZP</v>
          </cell>
          <cell r="F6384" t="str">
            <v>PLAN</v>
          </cell>
          <cell r="G6384" t="str">
            <v>11</v>
          </cell>
          <cell r="H6384" t="str">
            <v>PSA</v>
          </cell>
          <cell r="I6384" t="str">
            <v>RAZEM</v>
          </cell>
        </row>
        <row r="6385">
          <cell r="A6385" t="str">
            <v>ŻYCIE grup i kont, PEŁNIA ŻYCIA, EDUKACJA</v>
          </cell>
          <cell r="B6385" t="str">
            <v>X2X3</v>
          </cell>
          <cell r="C6385" t="str">
            <v>P</v>
          </cell>
          <cell r="D6385">
            <v>152485</v>
          </cell>
          <cell r="E6385" t="str">
            <v>L_UBEZP</v>
          </cell>
          <cell r="F6385" t="str">
            <v>PLAN</v>
          </cell>
          <cell r="G6385" t="str">
            <v>12</v>
          </cell>
          <cell r="H6385" t="str">
            <v>PKK</v>
          </cell>
          <cell r="I6385" t="str">
            <v>RAZEM</v>
          </cell>
        </row>
        <row r="6386">
          <cell r="A6386" t="str">
            <v>ŻYCIE grup i kont, PEŁNIA ŻYCIA, EDUKACJA</v>
          </cell>
          <cell r="B6386" t="str">
            <v>X2X3</v>
          </cell>
          <cell r="C6386" t="str">
            <v>P</v>
          </cell>
          <cell r="D6386">
            <v>1074.59</v>
          </cell>
          <cell r="E6386" t="str">
            <v>L_UBEZP</v>
          </cell>
          <cell r="F6386" t="str">
            <v>PLAN</v>
          </cell>
          <cell r="G6386" t="str">
            <v>12</v>
          </cell>
          <cell r="H6386" t="str">
            <v>PSA</v>
          </cell>
          <cell r="I6386" t="str">
            <v>RAZEM</v>
          </cell>
        </row>
        <row r="6387">
          <cell r="A6387" t="str">
            <v>ŻYCIE grup i kont, PEŁNIA ŻYCIA, EDUKACJA</v>
          </cell>
          <cell r="B6387" t="str">
            <v>X2X3</v>
          </cell>
          <cell r="C6387" t="str">
            <v>P</v>
          </cell>
          <cell r="D6387">
            <v>208209</v>
          </cell>
          <cell r="E6387" t="str">
            <v>L_UBEZP</v>
          </cell>
          <cell r="F6387" t="str">
            <v>PROGNOZA</v>
          </cell>
          <cell r="G6387" t="str">
            <v>10</v>
          </cell>
          <cell r="H6387" t="str">
            <v>PKK</v>
          </cell>
          <cell r="I6387" t="str">
            <v>RAZEM</v>
          </cell>
        </row>
        <row r="6388">
          <cell r="A6388" t="str">
            <v>ŻYCIE grup i kont, PEŁNIA ŻYCIA, EDUKACJA</v>
          </cell>
          <cell r="B6388" t="str">
            <v>X2X3</v>
          </cell>
          <cell r="C6388" t="str">
            <v>P</v>
          </cell>
          <cell r="D6388">
            <v>2183.125</v>
          </cell>
          <cell r="E6388" t="str">
            <v>L_UBEZP</v>
          </cell>
          <cell r="F6388" t="str">
            <v>PROGNOZA</v>
          </cell>
          <cell r="G6388" t="str">
            <v>10</v>
          </cell>
          <cell r="H6388" t="str">
            <v>PSA</v>
          </cell>
          <cell r="I6388" t="str">
            <v>RAZEM</v>
          </cell>
        </row>
        <row r="6389">
          <cell r="A6389" t="str">
            <v>ŻYCIE grup i kont, PEŁNIA ŻYCIA, EDUKACJA</v>
          </cell>
          <cell r="B6389" t="str">
            <v>X2X3</v>
          </cell>
          <cell r="C6389" t="str">
            <v>P</v>
          </cell>
          <cell r="D6389">
            <v>206037</v>
          </cell>
          <cell r="E6389" t="str">
            <v>L_UBEZP</v>
          </cell>
          <cell r="F6389" t="str">
            <v>PROGNOZA</v>
          </cell>
          <cell r="G6389" t="str">
            <v>11</v>
          </cell>
          <cell r="H6389" t="str">
            <v>PKK</v>
          </cell>
          <cell r="I6389" t="str">
            <v>RAZEM</v>
          </cell>
        </row>
        <row r="6390">
          <cell r="A6390" t="str">
            <v>ŻYCIE grup i kont, PEŁNIA ŻYCIA, EDUKACJA</v>
          </cell>
          <cell r="B6390" t="str">
            <v>X2X3</v>
          </cell>
          <cell r="C6390" t="str">
            <v>P</v>
          </cell>
          <cell r="D6390">
            <v>2134.25</v>
          </cell>
          <cell r="E6390" t="str">
            <v>L_UBEZP</v>
          </cell>
          <cell r="F6390" t="str">
            <v>PROGNOZA</v>
          </cell>
          <cell r="G6390" t="str">
            <v>11</v>
          </cell>
          <cell r="H6390" t="str">
            <v>PSA</v>
          </cell>
          <cell r="I6390" t="str">
            <v>RAZEM</v>
          </cell>
        </row>
        <row r="6391">
          <cell r="A6391" t="str">
            <v>ŻYCIE grup i kont, PEŁNIA ŻYCIA, EDUKACJA</v>
          </cell>
          <cell r="B6391" t="str">
            <v>X2X3</v>
          </cell>
          <cell r="C6391" t="str">
            <v>P</v>
          </cell>
          <cell r="D6391">
            <v>202291</v>
          </cell>
          <cell r="E6391" t="str">
            <v>L_UBEZP</v>
          </cell>
          <cell r="F6391" t="str">
            <v>PROGNOZA</v>
          </cell>
          <cell r="G6391" t="str">
            <v>12</v>
          </cell>
          <cell r="H6391" t="str">
            <v>PKK</v>
          </cell>
          <cell r="I6391" t="str">
            <v>RAZEM</v>
          </cell>
        </row>
        <row r="6392">
          <cell r="A6392" t="str">
            <v>ŻYCIE grup i kont, PEŁNIA ŻYCIA, EDUKACJA</v>
          </cell>
          <cell r="B6392" t="str">
            <v>X2X3</v>
          </cell>
          <cell r="C6392" t="str">
            <v>P</v>
          </cell>
          <cell r="D6392">
            <v>2082.375</v>
          </cell>
          <cell r="E6392" t="str">
            <v>L_UBEZP</v>
          </cell>
          <cell r="F6392" t="str">
            <v>PROGNOZA</v>
          </cell>
          <cell r="G6392" t="str">
            <v>12</v>
          </cell>
          <cell r="H6392" t="str">
            <v>PSA</v>
          </cell>
          <cell r="I6392" t="str">
            <v>RAZEM</v>
          </cell>
        </row>
        <row r="6393">
          <cell r="A6393" t="str">
            <v>ŻYCIE grup i kont, PEŁNIA ŻYCIA, EDUKACJA</v>
          </cell>
          <cell r="B6393" t="str">
            <v>X2X3</v>
          </cell>
          <cell r="C6393" t="str">
            <v>P</v>
          </cell>
          <cell r="D6393">
            <v>254432</v>
          </cell>
          <cell r="E6393" t="str">
            <v>L_UBEZP</v>
          </cell>
          <cell r="F6393" t="str">
            <v>WYK_POP</v>
          </cell>
          <cell r="G6393" t="str">
            <v>01</v>
          </cell>
          <cell r="H6393" t="str">
            <v>PKK</v>
          </cell>
          <cell r="I6393" t="str">
            <v>RAZEM</v>
          </cell>
        </row>
        <row r="6394">
          <cell r="A6394" t="str">
            <v>ŻYCIE grup i kont, PEŁNIA ŻYCIA, EDUKACJA</v>
          </cell>
          <cell r="B6394" t="str">
            <v>X2X3</v>
          </cell>
          <cell r="C6394" t="str">
            <v>P</v>
          </cell>
          <cell r="D6394">
            <v>2945</v>
          </cell>
          <cell r="E6394" t="str">
            <v>L_UBEZP</v>
          </cell>
          <cell r="F6394" t="str">
            <v>WYK_POP</v>
          </cell>
          <cell r="G6394" t="str">
            <v>01</v>
          </cell>
          <cell r="H6394" t="str">
            <v>PSA</v>
          </cell>
          <cell r="I6394" t="str">
            <v>RAZEM</v>
          </cell>
        </row>
        <row r="6395">
          <cell r="A6395" t="str">
            <v>ŻYCIE grup i kont, PEŁNIA ŻYCIA, EDUKACJA</v>
          </cell>
          <cell r="B6395" t="str">
            <v>X2X3</v>
          </cell>
          <cell r="C6395" t="str">
            <v>P</v>
          </cell>
          <cell r="D6395">
            <v>242747</v>
          </cell>
          <cell r="E6395" t="str">
            <v>L_UBEZP</v>
          </cell>
          <cell r="F6395" t="str">
            <v>WYK_POP</v>
          </cell>
          <cell r="G6395" t="str">
            <v>02</v>
          </cell>
          <cell r="H6395" t="str">
            <v>PKK</v>
          </cell>
          <cell r="I6395" t="str">
            <v>RAZEM</v>
          </cell>
        </row>
        <row r="6396">
          <cell r="A6396" t="str">
            <v>ŻYCIE grup i kont, PEŁNIA ŻYCIA, EDUKACJA</v>
          </cell>
          <cell r="B6396" t="str">
            <v>X2X3</v>
          </cell>
          <cell r="C6396" t="str">
            <v>P</v>
          </cell>
          <cell r="D6396">
            <v>2879</v>
          </cell>
          <cell r="E6396" t="str">
            <v>L_UBEZP</v>
          </cell>
          <cell r="F6396" t="str">
            <v>WYK_POP</v>
          </cell>
          <cell r="G6396" t="str">
            <v>02</v>
          </cell>
          <cell r="H6396" t="str">
            <v>PSA</v>
          </cell>
          <cell r="I6396" t="str">
            <v>RAZEM</v>
          </cell>
        </row>
        <row r="6397">
          <cell r="A6397" t="str">
            <v>ŻYCIE grup i kont, PEŁNIA ŻYCIA, EDUKACJA</v>
          </cell>
          <cell r="B6397" t="str">
            <v>X2X3</v>
          </cell>
          <cell r="C6397" t="str">
            <v>P</v>
          </cell>
          <cell r="D6397">
            <v>234984</v>
          </cell>
          <cell r="E6397" t="str">
            <v>L_UBEZP</v>
          </cell>
          <cell r="F6397" t="str">
            <v>WYK_POP</v>
          </cell>
          <cell r="G6397" t="str">
            <v>03</v>
          </cell>
          <cell r="H6397" t="str">
            <v>PKK</v>
          </cell>
          <cell r="I6397" t="str">
            <v>RAZEM</v>
          </cell>
        </row>
        <row r="6398">
          <cell r="A6398" t="str">
            <v>ŻYCIE grup i kont, PEŁNIA ŻYCIA, EDUKACJA</v>
          </cell>
          <cell r="B6398" t="str">
            <v>X2X3</v>
          </cell>
          <cell r="C6398" t="str">
            <v>P</v>
          </cell>
          <cell r="D6398">
            <v>2760</v>
          </cell>
          <cell r="E6398" t="str">
            <v>L_UBEZP</v>
          </cell>
          <cell r="F6398" t="str">
            <v>WYK_POP</v>
          </cell>
          <cell r="G6398" t="str">
            <v>03</v>
          </cell>
          <cell r="H6398" t="str">
            <v>PSA</v>
          </cell>
          <cell r="I6398" t="str">
            <v>RAZEM</v>
          </cell>
        </row>
        <row r="6399">
          <cell r="A6399" t="str">
            <v>ŻYCIE grup i kont, PEŁNIA ŻYCIA, EDUKACJA</v>
          </cell>
          <cell r="B6399" t="str">
            <v>X2X3</v>
          </cell>
          <cell r="C6399" t="str">
            <v>P</v>
          </cell>
          <cell r="D6399">
            <v>231933</v>
          </cell>
          <cell r="E6399" t="str">
            <v>L_UBEZP</v>
          </cell>
          <cell r="F6399" t="str">
            <v>WYK_POP</v>
          </cell>
          <cell r="G6399" t="str">
            <v>04</v>
          </cell>
          <cell r="H6399" t="str">
            <v>PKK</v>
          </cell>
          <cell r="I6399" t="str">
            <v>RAZEM</v>
          </cell>
        </row>
        <row r="6400">
          <cell r="A6400" t="str">
            <v>ŻYCIE grup i kont, PEŁNIA ŻYCIA, EDUKACJA</v>
          </cell>
          <cell r="B6400" t="str">
            <v>X2X3</v>
          </cell>
          <cell r="C6400" t="str">
            <v>P</v>
          </cell>
          <cell r="D6400">
            <v>2647</v>
          </cell>
          <cell r="E6400" t="str">
            <v>L_UBEZP</v>
          </cell>
          <cell r="F6400" t="str">
            <v>WYK_POP</v>
          </cell>
          <cell r="G6400" t="str">
            <v>04</v>
          </cell>
          <cell r="H6400" t="str">
            <v>PSA</v>
          </cell>
          <cell r="I6400" t="str">
            <v>RAZEM</v>
          </cell>
        </row>
        <row r="6401">
          <cell r="A6401" t="str">
            <v>ŻYCIE grup i kont, PEŁNIA ŻYCIA, EDUKACJA</v>
          </cell>
          <cell r="B6401" t="str">
            <v>X2X3</v>
          </cell>
          <cell r="C6401" t="str">
            <v>P</v>
          </cell>
          <cell r="D6401">
            <v>224346</v>
          </cell>
          <cell r="E6401" t="str">
            <v>L_UBEZP</v>
          </cell>
          <cell r="F6401" t="str">
            <v>WYK_POP</v>
          </cell>
          <cell r="G6401" t="str">
            <v>05</v>
          </cell>
          <cell r="H6401" t="str">
            <v>PKK</v>
          </cell>
          <cell r="I6401" t="str">
            <v>RAZEM</v>
          </cell>
        </row>
        <row r="6402">
          <cell r="A6402" t="str">
            <v>ŻYCIE grup i kont, PEŁNIA ŻYCIA, EDUKACJA</v>
          </cell>
          <cell r="B6402" t="str">
            <v>X2X3</v>
          </cell>
          <cell r="C6402" t="str">
            <v>P</v>
          </cell>
          <cell r="D6402">
            <v>2541</v>
          </cell>
          <cell r="E6402" t="str">
            <v>L_UBEZP</v>
          </cell>
          <cell r="F6402" t="str">
            <v>WYK_POP</v>
          </cell>
          <cell r="G6402" t="str">
            <v>05</v>
          </cell>
          <cell r="H6402" t="str">
            <v>PSA</v>
          </cell>
          <cell r="I6402" t="str">
            <v>RAZEM</v>
          </cell>
        </row>
        <row r="6403">
          <cell r="A6403" t="str">
            <v>ŻYCIE grup i kont, PEŁNIA ŻYCIA, EDUKACJA</v>
          </cell>
          <cell r="B6403" t="str">
            <v>X2X3</v>
          </cell>
          <cell r="C6403" t="str">
            <v>P</v>
          </cell>
          <cell r="D6403">
            <v>218525</v>
          </cell>
          <cell r="E6403" t="str">
            <v>L_UBEZP</v>
          </cell>
          <cell r="F6403" t="str">
            <v>WYK_POP</v>
          </cell>
          <cell r="G6403" t="str">
            <v>06</v>
          </cell>
          <cell r="H6403" t="str">
            <v>PKK</v>
          </cell>
          <cell r="I6403" t="str">
            <v>RAZEM</v>
          </cell>
        </row>
        <row r="6404">
          <cell r="A6404" t="str">
            <v>ŻYCIE grup i kont, PEŁNIA ŻYCIA, EDUKACJA</v>
          </cell>
          <cell r="B6404" t="str">
            <v>X2X3</v>
          </cell>
          <cell r="C6404" t="str">
            <v>P</v>
          </cell>
          <cell r="D6404">
            <v>2428</v>
          </cell>
          <cell r="E6404" t="str">
            <v>L_UBEZP</v>
          </cell>
          <cell r="F6404" t="str">
            <v>WYK_POP</v>
          </cell>
          <cell r="G6404" t="str">
            <v>06</v>
          </cell>
          <cell r="H6404" t="str">
            <v>PSA</v>
          </cell>
          <cell r="I6404" t="str">
            <v>RAZEM</v>
          </cell>
        </row>
        <row r="6405">
          <cell r="A6405" t="str">
            <v>ŻYCIE grup i kont, PEŁNIA ŻYCIA, EDUKACJA</v>
          </cell>
          <cell r="B6405" t="str">
            <v>X2X3</v>
          </cell>
          <cell r="C6405" t="str">
            <v>P</v>
          </cell>
          <cell r="D6405">
            <v>214643</v>
          </cell>
          <cell r="E6405" t="str">
            <v>L_UBEZP</v>
          </cell>
          <cell r="F6405" t="str">
            <v>WYK_POP</v>
          </cell>
          <cell r="G6405" t="str">
            <v>07</v>
          </cell>
          <cell r="H6405" t="str">
            <v>PKK</v>
          </cell>
          <cell r="I6405" t="str">
            <v>RAZEM</v>
          </cell>
        </row>
        <row r="6406">
          <cell r="A6406" t="str">
            <v>ŻYCIE grup i kont, PEŁNIA ŻYCIA, EDUKACJA</v>
          </cell>
          <cell r="B6406" t="str">
            <v>X2X3</v>
          </cell>
          <cell r="C6406" t="str">
            <v>P</v>
          </cell>
          <cell r="D6406">
            <v>2316</v>
          </cell>
          <cell r="E6406" t="str">
            <v>L_UBEZP</v>
          </cell>
          <cell r="F6406" t="str">
            <v>WYK_POP</v>
          </cell>
          <cell r="G6406" t="str">
            <v>07</v>
          </cell>
          <cell r="H6406" t="str">
            <v>PSA</v>
          </cell>
          <cell r="I6406" t="str">
            <v>RAZEM</v>
          </cell>
        </row>
        <row r="6407">
          <cell r="A6407" t="str">
            <v>ŻYCIE grup i kont, PEŁNIA ŻYCIA, EDUKACJA</v>
          </cell>
          <cell r="B6407" t="str">
            <v>X2X3</v>
          </cell>
          <cell r="C6407" t="str">
            <v>P</v>
          </cell>
          <cell r="D6407">
            <v>213255</v>
          </cell>
          <cell r="E6407" t="str">
            <v>L_UBEZP</v>
          </cell>
          <cell r="F6407" t="str">
            <v>WYK_POP</v>
          </cell>
          <cell r="G6407" t="str">
            <v>08</v>
          </cell>
          <cell r="H6407" t="str">
            <v>PKK</v>
          </cell>
          <cell r="I6407" t="str">
            <v>RAZEM</v>
          </cell>
        </row>
        <row r="6408">
          <cell r="A6408" t="str">
            <v>ŻYCIE grup i kont, PEŁNIA ŻYCIA, EDUKACJA</v>
          </cell>
          <cell r="B6408" t="str">
            <v>X2X3</v>
          </cell>
          <cell r="C6408" t="str">
            <v>P</v>
          </cell>
          <cell r="D6408">
            <v>2277</v>
          </cell>
          <cell r="E6408" t="str">
            <v>L_UBEZP</v>
          </cell>
          <cell r="F6408" t="str">
            <v>WYK_POP</v>
          </cell>
          <cell r="G6408" t="str">
            <v>08</v>
          </cell>
          <cell r="H6408" t="str">
            <v>PSA</v>
          </cell>
          <cell r="I6408" t="str">
            <v>RAZEM</v>
          </cell>
        </row>
        <row r="6409">
          <cell r="A6409" t="str">
            <v>ŻYCIE grup i kont, PEŁNIA ŻYCIA, EDUKACJA</v>
          </cell>
          <cell r="B6409" t="str">
            <v>X2X3</v>
          </cell>
          <cell r="C6409" t="str">
            <v>P</v>
          </cell>
          <cell r="D6409">
            <v>211663</v>
          </cell>
          <cell r="E6409" t="str">
            <v>L_UBEZP</v>
          </cell>
          <cell r="F6409" t="str">
            <v>WYK_POP</v>
          </cell>
          <cell r="G6409" t="str">
            <v>09</v>
          </cell>
          <cell r="H6409" t="str">
            <v>PKK</v>
          </cell>
          <cell r="I6409" t="str">
            <v>RAZEM</v>
          </cell>
        </row>
        <row r="6410">
          <cell r="A6410" t="str">
            <v>ŻYCIE grup i kont, PEŁNIA ŻYCIA, EDUKACJA</v>
          </cell>
          <cell r="B6410" t="str">
            <v>X2X3</v>
          </cell>
          <cell r="C6410" t="str">
            <v>P</v>
          </cell>
          <cell r="D6410">
            <v>2228</v>
          </cell>
          <cell r="E6410" t="str">
            <v>L_UBEZP</v>
          </cell>
          <cell r="F6410" t="str">
            <v>WYK_POP</v>
          </cell>
          <cell r="G6410" t="str">
            <v>09</v>
          </cell>
          <cell r="H6410" t="str">
            <v>PSA</v>
          </cell>
          <cell r="I6410" t="str">
            <v>RAZEM</v>
          </cell>
        </row>
        <row r="6411">
          <cell r="A6411" t="str">
            <v>ŻYCIE grup i kont, PEŁNIA ŻYCIA, EDUKACJA</v>
          </cell>
          <cell r="B6411" t="str">
            <v>X2X3</v>
          </cell>
          <cell r="C6411" t="str">
            <v>P</v>
          </cell>
          <cell r="D6411">
            <v>1996118.1305751468</v>
          </cell>
          <cell r="E6411" t="str">
            <v>PRZYPIS_MIES_WYK</v>
          </cell>
          <cell r="F6411" t="str">
            <v>PLAN</v>
          </cell>
          <cell r="G6411" t="str">
            <v>01</v>
          </cell>
          <cell r="H6411" t="str">
            <v>PKK</v>
          </cell>
          <cell r="I6411" t="str">
            <v>RAZEM</v>
          </cell>
        </row>
        <row r="6412">
          <cell r="A6412" t="str">
            <v>ŻYCIE grup i kont, PEŁNIA ŻYCIA, EDUKACJA</v>
          </cell>
          <cell r="B6412" t="str">
            <v>X2X3</v>
          </cell>
          <cell r="C6412" t="str">
            <v>P</v>
          </cell>
          <cell r="D6412">
            <v>21137.07932114111</v>
          </cell>
          <cell r="E6412" t="str">
            <v>PRZYPIS_MIES_WYK</v>
          </cell>
          <cell r="F6412" t="str">
            <v>PLAN</v>
          </cell>
          <cell r="G6412" t="str">
            <v>01</v>
          </cell>
          <cell r="H6412" t="str">
            <v>PSA</v>
          </cell>
          <cell r="I6412" t="str">
            <v>RAZEM</v>
          </cell>
        </row>
        <row r="6413">
          <cell r="A6413" t="str">
            <v>ŻYCIE grup i kont, PEŁNIA ŻYCIA, EDUKACJA</v>
          </cell>
          <cell r="B6413" t="str">
            <v>X2X3</v>
          </cell>
          <cell r="C6413" t="str">
            <v>P</v>
          </cell>
          <cell r="D6413">
            <v>2028104.9278776636</v>
          </cell>
          <cell r="E6413" t="str">
            <v>PRZYPIS_MIES_WYK</v>
          </cell>
          <cell r="F6413" t="str">
            <v>PLAN</v>
          </cell>
          <cell r="G6413" t="str">
            <v>02</v>
          </cell>
          <cell r="H6413" t="str">
            <v>PKK</v>
          </cell>
          <cell r="I6413" t="str">
            <v>RAZEM</v>
          </cell>
        </row>
        <row r="6414">
          <cell r="A6414" t="str">
            <v>ŻYCIE grup i kont, PEŁNIA ŻYCIA, EDUKACJA</v>
          </cell>
          <cell r="B6414" t="str">
            <v>X2X3</v>
          </cell>
          <cell r="C6414" t="str">
            <v>P</v>
          </cell>
          <cell r="D6414">
            <v>19948.08504414644</v>
          </cell>
          <cell r="E6414" t="str">
            <v>PRZYPIS_MIES_WYK</v>
          </cell>
          <cell r="F6414" t="str">
            <v>PLAN</v>
          </cell>
          <cell r="G6414" t="str">
            <v>02</v>
          </cell>
          <cell r="H6414" t="str">
            <v>PSA</v>
          </cell>
          <cell r="I6414" t="str">
            <v>RAZEM</v>
          </cell>
        </row>
        <row r="6415">
          <cell r="A6415" t="str">
            <v>ŻYCIE grup i kont, PEŁNIA ŻYCIA, EDUKACJA</v>
          </cell>
          <cell r="B6415" t="str">
            <v>X2X3</v>
          </cell>
          <cell r="C6415" t="str">
            <v>P</v>
          </cell>
          <cell r="D6415">
            <v>2049062.8959000937</v>
          </cell>
          <cell r="E6415" t="str">
            <v>PRZYPIS_MIES_WYK</v>
          </cell>
          <cell r="F6415" t="str">
            <v>PLAN</v>
          </cell>
          <cell r="G6415" t="str">
            <v>03</v>
          </cell>
          <cell r="H6415" t="str">
            <v>PKK</v>
          </cell>
          <cell r="I6415" t="str">
            <v>RAZEM</v>
          </cell>
        </row>
        <row r="6416">
          <cell r="A6416" t="str">
            <v>ŻYCIE grup i kont, PEŁNIA ŻYCIA, EDUKACJA</v>
          </cell>
          <cell r="B6416" t="str">
            <v>X2X3</v>
          </cell>
          <cell r="C6416" t="str">
            <v>P</v>
          </cell>
          <cell r="D6416">
            <v>18410.25403382202</v>
          </cell>
          <cell r="E6416" t="str">
            <v>PRZYPIS_MIES_WYK</v>
          </cell>
          <cell r="F6416" t="str">
            <v>PLAN</v>
          </cell>
          <cell r="G6416" t="str">
            <v>03</v>
          </cell>
          <cell r="H6416" t="str">
            <v>PSA</v>
          </cell>
          <cell r="I6416" t="str">
            <v>RAZEM</v>
          </cell>
        </row>
        <row r="6417">
          <cell r="A6417" t="str">
            <v>ŻYCIE grup i kont, PEŁNIA ŻYCIA, EDUKACJA</v>
          </cell>
          <cell r="B6417" t="str">
            <v>X2X3</v>
          </cell>
          <cell r="C6417" t="str">
            <v>P</v>
          </cell>
          <cell r="D6417">
            <v>2088706.63499846</v>
          </cell>
          <cell r="E6417" t="str">
            <v>PRZYPIS_MIES_WYK</v>
          </cell>
          <cell r="F6417" t="str">
            <v>PLAN</v>
          </cell>
          <cell r="G6417" t="str">
            <v>04</v>
          </cell>
          <cell r="H6417" t="str">
            <v>PKK</v>
          </cell>
          <cell r="I6417" t="str">
            <v>RAZEM</v>
          </cell>
        </row>
        <row r="6418">
          <cell r="A6418" t="str">
            <v>ŻYCIE grup i kont, PEŁNIA ŻYCIA, EDUKACJA</v>
          </cell>
          <cell r="B6418" t="str">
            <v>X2X3</v>
          </cell>
          <cell r="C6418" t="str">
            <v>P</v>
          </cell>
          <cell r="D6418">
            <v>16869.586290167856</v>
          </cell>
          <cell r="E6418" t="str">
            <v>PRZYPIS_MIES_WYK</v>
          </cell>
          <cell r="F6418" t="str">
            <v>PLAN</v>
          </cell>
          <cell r="G6418" t="str">
            <v>04</v>
          </cell>
          <cell r="H6418" t="str">
            <v>PSA</v>
          </cell>
          <cell r="I6418" t="str">
            <v>RAZEM</v>
          </cell>
        </row>
        <row r="6419">
          <cell r="A6419" t="str">
            <v>ŻYCIE grup i kont, PEŁNIA ŻYCIA, EDUKACJA</v>
          </cell>
          <cell r="B6419" t="str">
            <v>X2X3</v>
          </cell>
          <cell r="C6419" t="str">
            <v>P</v>
          </cell>
          <cell r="D6419">
            <v>2134533.7003728542</v>
          </cell>
          <cell r="E6419" t="str">
            <v>PRZYPIS_MIES_WYK</v>
          </cell>
          <cell r="F6419" t="str">
            <v>PLAN</v>
          </cell>
          <cell r="G6419" t="str">
            <v>05</v>
          </cell>
          <cell r="H6419" t="str">
            <v>PKK</v>
          </cell>
          <cell r="I6419" t="str">
            <v>RAZEM</v>
          </cell>
        </row>
        <row r="6420">
          <cell r="A6420" t="str">
            <v>ŻYCIE grup i kont, PEŁNIA ŻYCIA, EDUKACJA</v>
          </cell>
          <cell r="B6420" t="str">
            <v>X2X3</v>
          </cell>
          <cell r="C6420" t="str">
            <v>P</v>
          </cell>
          <cell r="D6420">
            <v>15749.652247966575</v>
          </cell>
          <cell r="E6420" t="str">
            <v>PRZYPIS_MIES_WYK</v>
          </cell>
          <cell r="F6420" t="str">
            <v>PLAN</v>
          </cell>
          <cell r="G6420" t="str">
            <v>05</v>
          </cell>
          <cell r="H6420" t="str">
            <v>PSA</v>
          </cell>
          <cell r="I6420" t="str">
            <v>RAZEM</v>
          </cell>
        </row>
        <row r="6421">
          <cell r="A6421" t="str">
            <v>ŻYCIE grup i kont, PEŁNIA ŻYCIA, EDUKACJA</v>
          </cell>
          <cell r="B6421" t="str">
            <v>X2X3</v>
          </cell>
          <cell r="C6421" t="str">
            <v>P</v>
          </cell>
          <cell r="D6421">
            <v>2172597.1855166745</v>
          </cell>
          <cell r="E6421" t="str">
            <v>PRZYPIS_MIES_WYK</v>
          </cell>
          <cell r="F6421" t="str">
            <v>PLAN</v>
          </cell>
          <cell r="G6421" t="str">
            <v>06</v>
          </cell>
          <cell r="H6421" t="str">
            <v>PKK</v>
          </cell>
          <cell r="I6421" t="str">
            <v>RAZEM</v>
          </cell>
        </row>
        <row r="6422">
          <cell r="A6422" t="str">
            <v>ŻYCIE grup i kont, PEŁNIA ŻYCIA, EDUKACJA</v>
          </cell>
          <cell r="B6422" t="str">
            <v>X2X3</v>
          </cell>
          <cell r="C6422" t="str">
            <v>P</v>
          </cell>
          <cell r="D6422">
            <v>15431.16553040652</v>
          </cell>
          <cell r="E6422" t="str">
            <v>PRZYPIS_MIES_WYK</v>
          </cell>
          <cell r="F6422" t="str">
            <v>PLAN</v>
          </cell>
          <cell r="G6422" t="str">
            <v>06</v>
          </cell>
          <cell r="H6422" t="str">
            <v>PSA</v>
          </cell>
          <cell r="I6422" t="str">
            <v>RAZEM</v>
          </cell>
        </row>
        <row r="6423">
          <cell r="A6423" t="str">
            <v>ŻYCIE grup i kont, PEŁNIA ŻYCIA, EDUKACJA</v>
          </cell>
          <cell r="B6423" t="str">
            <v>X2X3</v>
          </cell>
          <cell r="C6423" t="str">
            <v>P</v>
          </cell>
          <cell r="D6423">
            <v>2212981.786884349</v>
          </cell>
          <cell r="E6423" t="str">
            <v>PRZYPIS_MIES_WYK</v>
          </cell>
          <cell r="F6423" t="str">
            <v>PLAN</v>
          </cell>
          <cell r="G6423" t="str">
            <v>07</v>
          </cell>
          <cell r="H6423" t="str">
            <v>PKK</v>
          </cell>
          <cell r="I6423" t="str">
            <v>RAZEM</v>
          </cell>
        </row>
        <row r="6424">
          <cell r="A6424" t="str">
            <v>ŻYCIE grup i kont, PEŁNIA ŻYCIA, EDUKACJA</v>
          </cell>
          <cell r="B6424" t="str">
            <v>X2X3</v>
          </cell>
          <cell r="C6424" t="str">
            <v>P</v>
          </cell>
          <cell r="D6424">
            <v>15006.698891110927</v>
          </cell>
          <cell r="E6424" t="str">
            <v>PRZYPIS_MIES_WYK</v>
          </cell>
          <cell r="F6424" t="str">
            <v>PLAN</v>
          </cell>
          <cell r="G6424" t="str">
            <v>07</v>
          </cell>
          <cell r="H6424" t="str">
            <v>PSA</v>
          </cell>
          <cell r="I6424" t="str">
            <v>RAZEM</v>
          </cell>
        </row>
        <row r="6425">
          <cell r="A6425" t="str">
            <v>ŻYCIE grup i kont, PEŁNIA ŻYCIA, EDUKACJA</v>
          </cell>
          <cell r="B6425" t="str">
            <v>X2X3</v>
          </cell>
          <cell r="C6425" t="str">
            <v>P</v>
          </cell>
          <cell r="D6425">
            <v>2258158.5355518716</v>
          </cell>
          <cell r="E6425" t="str">
            <v>PRZYPIS_MIES_WYK</v>
          </cell>
          <cell r="F6425" t="str">
            <v>PLAN</v>
          </cell>
          <cell r="G6425" t="str">
            <v>08</v>
          </cell>
          <cell r="H6425" t="str">
            <v>PKK</v>
          </cell>
          <cell r="I6425" t="str">
            <v>RAZEM</v>
          </cell>
        </row>
        <row r="6426">
          <cell r="A6426" t="str">
            <v>ŻYCIE grup i kont, PEŁNIA ŻYCIA, EDUKACJA</v>
          </cell>
          <cell r="B6426" t="str">
            <v>X2X3</v>
          </cell>
          <cell r="C6426" t="str">
            <v>P</v>
          </cell>
          <cell r="D6426">
            <v>14581.252330079787</v>
          </cell>
          <cell r="E6426" t="str">
            <v>PRZYPIS_MIES_WYK</v>
          </cell>
          <cell r="F6426" t="str">
            <v>PLAN</v>
          </cell>
          <cell r="G6426" t="str">
            <v>08</v>
          </cell>
          <cell r="H6426" t="str">
            <v>PSA</v>
          </cell>
          <cell r="I6426" t="str">
            <v>RAZEM</v>
          </cell>
        </row>
        <row r="6427">
          <cell r="A6427" t="str">
            <v>ŻYCIE grup i kont, PEŁNIA ŻYCIA, EDUKACJA</v>
          </cell>
          <cell r="B6427" t="str">
            <v>X2X3</v>
          </cell>
          <cell r="C6427" t="str">
            <v>P</v>
          </cell>
          <cell r="D6427">
            <v>2310825.285108086</v>
          </cell>
          <cell r="E6427" t="str">
            <v>PRZYPIS_MIES_WYK</v>
          </cell>
          <cell r="F6427" t="str">
            <v>PLAN</v>
          </cell>
          <cell r="G6427" t="str">
            <v>09</v>
          </cell>
          <cell r="H6427" t="str">
            <v>PKK</v>
          </cell>
          <cell r="I6427" t="str">
            <v>RAZEM</v>
          </cell>
        </row>
        <row r="6428">
          <cell r="A6428" t="str">
            <v>ŻYCIE grup i kont, PEŁNIA ŻYCIA, EDUKACJA</v>
          </cell>
          <cell r="B6428" t="str">
            <v>X2X3</v>
          </cell>
          <cell r="C6428" t="str">
            <v>P</v>
          </cell>
          <cell r="D6428">
            <v>14116.825847313125</v>
          </cell>
          <cell r="E6428" t="str">
            <v>PRZYPIS_MIES_WYK</v>
          </cell>
          <cell r="F6428" t="str">
            <v>PLAN</v>
          </cell>
          <cell r="G6428" t="str">
            <v>09</v>
          </cell>
          <cell r="H6428" t="str">
            <v>PSA</v>
          </cell>
          <cell r="I6428" t="str">
            <v>RAZEM</v>
          </cell>
        </row>
        <row r="6429">
          <cell r="A6429" t="str">
            <v>ŻYCIE grup i kont, PEŁNIA ŻYCIA, EDUKACJA</v>
          </cell>
          <cell r="B6429" t="str">
            <v>X2X3</v>
          </cell>
          <cell r="C6429" t="str">
            <v>P</v>
          </cell>
          <cell r="D6429">
            <v>2359533.8032202884</v>
          </cell>
          <cell r="E6429" t="str">
            <v>PRZYPIS_MIES_WYK</v>
          </cell>
          <cell r="F6429" t="str">
            <v>PLAN</v>
          </cell>
          <cell r="G6429" t="str">
            <v>10</v>
          </cell>
          <cell r="H6429" t="str">
            <v>PKK</v>
          </cell>
          <cell r="I6429" t="str">
            <v>RAZEM</v>
          </cell>
        </row>
        <row r="6430">
          <cell r="A6430" t="str">
            <v>ŻYCIE grup i kont, PEŁNIA ŻYCIA, EDUKACJA</v>
          </cell>
          <cell r="B6430" t="str">
            <v>X2X3</v>
          </cell>
          <cell r="C6430" t="str">
            <v>P</v>
          </cell>
          <cell r="D6430">
            <v>13670.419442810897</v>
          </cell>
          <cell r="E6430" t="str">
            <v>PRZYPIS_MIES_WYK</v>
          </cell>
          <cell r="F6430" t="str">
            <v>PLAN</v>
          </cell>
          <cell r="G6430" t="str">
            <v>10</v>
          </cell>
          <cell r="H6430" t="str">
            <v>PSA</v>
          </cell>
          <cell r="I6430" t="str">
            <v>RAZEM</v>
          </cell>
        </row>
        <row r="6431">
          <cell r="A6431" t="str">
            <v>ŻYCIE grup i kont, PEŁNIA ŻYCIA, EDUKACJA</v>
          </cell>
          <cell r="B6431" t="str">
            <v>X2X3</v>
          </cell>
          <cell r="C6431" t="str">
            <v>P</v>
          </cell>
          <cell r="D6431">
            <v>2409444.7826253707</v>
          </cell>
          <cell r="E6431" t="str">
            <v>PRZYPIS_MIES_WYK</v>
          </cell>
          <cell r="F6431" t="str">
            <v>PLAN</v>
          </cell>
          <cell r="G6431" t="str">
            <v>11</v>
          </cell>
          <cell r="H6431" t="str">
            <v>PKK</v>
          </cell>
          <cell r="I6431" t="str">
            <v>RAZEM</v>
          </cell>
        </row>
        <row r="6432">
          <cell r="A6432" t="str">
            <v>ŻYCIE grup i kont, PEŁNIA ŻYCIA, EDUKACJA</v>
          </cell>
          <cell r="B6432" t="str">
            <v>X2X3</v>
          </cell>
          <cell r="C6432" t="str">
            <v>P</v>
          </cell>
          <cell r="D6432">
            <v>13242.033116573124</v>
          </cell>
          <cell r="E6432" t="str">
            <v>PRZYPIS_MIES_WYK</v>
          </cell>
          <cell r="F6432" t="str">
            <v>PLAN</v>
          </cell>
          <cell r="G6432" t="str">
            <v>11</v>
          </cell>
          <cell r="H6432" t="str">
            <v>PSA</v>
          </cell>
          <cell r="I6432" t="str">
            <v>RAZEM</v>
          </cell>
        </row>
        <row r="6433">
          <cell r="A6433" t="str">
            <v>ŻYCIE grup i kont, PEŁNIA ŻYCIA, EDUKACJA</v>
          </cell>
          <cell r="B6433" t="str">
            <v>X2X3</v>
          </cell>
          <cell r="C6433" t="str">
            <v>P</v>
          </cell>
          <cell r="D6433">
            <v>2473217.5089254156</v>
          </cell>
          <cell r="E6433" t="str">
            <v>PRZYPIS_MIES_WYK</v>
          </cell>
          <cell r="F6433" t="str">
            <v>PLAN</v>
          </cell>
          <cell r="G6433" t="str">
            <v>12</v>
          </cell>
          <cell r="H6433" t="str">
            <v>PKK</v>
          </cell>
          <cell r="I6433" t="str">
            <v>RAZEM</v>
          </cell>
        </row>
        <row r="6434">
          <cell r="A6434" t="str">
            <v>ŻYCIE grup i kont, PEŁNIA ŻYCIA, EDUKACJA</v>
          </cell>
          <cell r="B6434" t="str">
            <v>X2X3</v>
          </cell>
          <cell r="C6434" t="str">
            <v>P</v>
          </cell>
          <cell r="D6434">
            <v>12812.666868599805</v>
          </cell>
          <cell r="E6434" t="str">
            <v>PRZYPIS_MIES_WYK</v>
          </cell>
          <cell r="F6434" t="str">
            <v>PLAN</v>
          </cell>
          <cell r="G6434" t="str">
            <v>12</v>
          </cell>
          <cell r="H6434" t="str">
            <v>PSA</v>
          </cell>
          <cell r="I6434" t="str">
            <v>RAZEM</v>
          </cell>
        </row>
        <row r="6435">
          <cell r="A6435" t="str">
            <v>ŻYCIE grup i kont, PEŁNIA ŻYCIA, EDUKACJA</v>
          </cell>
          <cell r="B6435" t="str">
            <v>X2X3</v>
          </cell>
          <cell r="C6435" t="str">
            <v>P</v>
          </cell>
          <cell r="D6435">
            <v>2484489.638575213</v>
          </cell>
          <cell r="E6435" t="str">
            <v>PRZYPIS_MIES_WYK</v>
          </cell>
          <cell r="F6435" t="str">
            <v>PROGNOZA</v>
          </cell>
          <cell r="G6435" t="str">
            <v>10</v>
          </cell>
          <cell r="H6435" t="str">
            <v>PKK</v>
          </cell>
          <cell r="I6435" t="str">
            <v>RAZEM</v>
          </cell>
        </row>
        <row r="6436">
          <cell r="A6436" t="str">
            <v>ŻYCIE grup i kont, PEŁNIA ŻYCIA, EDUKACJA</v>
          </cell>
          <cell r="B6436" t="str">
            <v>X2X3</v>
          </cell>
          <cell r="C6436" t="str">
            <v>P</v>
          </cell>
          <cell r="D6436">
            <v>24064.01513800629</v>
          </cell>
          <cell r="E6436" t="str">
            <v>PRZYPIS_MIES_WYK</v>
          </cell>
          <cell r="F6436" t="str">
            <v>PROGNOZA</v>
          </cell>
          <cell r="G6436" t="str">
            <v>10</v>
          </cell>
          <cell r="H6436" t="str">
            <v>PSA</v>
          </cell>
          <cell r="I6436" t="str">
            <v>RAZEM</v>
          </cell>
        </row>
        <row r="6437">
          <cell r="A6437" t="str">
            <v>ŻYCIE grup i kont, PEŁNIA ŻYCIA, EDUKACJA</v>
          </cell>
          <cell r="B6437" t="str">
            <v>X2X3</v>
          </cell>
          <cell r="C6437" t="str">
            <v>P</v>
          </cell>
          <cell r="D6437">
            <v>2452363.2982989224</v>
          </cell>
          <cell r="E6437" t="str">
            <v>PRZYPIS_MIES_WYK</v>
          </cell>
          <cell r="F6437" t="str">
            <v>PROGNOZA</v>
          </cell>
          <cell r="G6437" t="str">
            <v>11</v>
          </cell>
          <cell r="H6437" t="str">
            <v>PKK</v>
          </cell>
          <cell r="I6437" t="str">
            <v>RAZEM</v>
          </cell>
        </row>
        <row r="6438">
          <cell r="A6438" t="str">
            <v>ŻYCIE grup i kont, PEŁNIA ŻYCIA, EDUKACJA</v>
          </cell>
          <cell r="B6438" t="str">
            <v>X2X3</v>
          </cell>
          <cell r="C6438" t="str">
            <v>P</v>
          </cell>
          <cell r="D6438">
            <v>23558.877020943793</v>
          </cell>
          <cell r="E6438" t="str">
            <v>PRZYPIS_MIES_WYK</v>
          </cell>
          <cell r="F6438" t="str">
            <v>PROGNOZA</v>
          </cell>
          <cell r="G6438" t="str">
            <v>11</v>
          </cell>
          <cell r="H6438" t="str">
            <v>PSA</v>
          </cell>
          <cell r="I6438" t="str">
            <v>RAZEM</v>
          </cell>
        </row>
        <row r="6439">
          <cell r="A6439" t="str">
            <v>ŻYCIE grup i kont, PEŁNIA ŻYCIA, EDUKACJA</v>
          </cell>
          <cell r="B6439" t="str">
            <v>X2X3</v>
          </cell>
          <cell r="C6439" t="str">
            <v>P</v>
          </cell>
          <cell r="D6439">
            <v>2410980.5785750025</v>
          </cell>
          <cell r="E6439" t="str">
            <v>PRZYPIS_MIES_WYK</v>
          </cell>
          <cell r="F6439" t="str">
            <v>PROGNOZA</v>
          </cell>
          <cell r="G6439" t="str">
            <v>12</v>
          </cell>
          <cell r="H6439" t="str">
            <v>PKK</v>
          </cell>
          <cell r="I6439" t="str">
            <v>RAZEM</v>
          </cell>
        </row>
        <row r="6440">
          <cell r="A6440" t="str">
            <v>ŻYCIE grup i kont, PEŁNIA ŻYCIA, EDUKACJA</v>
          </cell>
          <cell r="B6440" t="str">
            <v>X2X3</v>
          </cell>
          <cell r="C6440" t="str">
            <v>P</v>
          </cell>
          <cell r="D6440">
            <v>23031.758982145788</v>
          </cell>
          <cell r="E6440" t="str">
            <v>PRZYPIS_MIES_WYK</v>
          </cell>
          <cell r="F6440" t="str">
            <v>PROGNOZA</v>
          </cell>
          <cell r="G6440" t="str">
            <v>12</v>
          </cell>
          <cell r="H6440" t="str">
            <v>PSA</v>
          </cell>
          <cell r="I6440" t="str">
            <v>RAZEM</v>
          </cell>
        </row>
        <row r="6441">
          <cell r="A6441" t="str">
            <v>ŻYCIE grup i kont, PEŁNIA ŻYCIA, EDUKACJA</v>
          </cell>
          <cell r="B6441" t="str">
            <v>X2X3</v>
          </cell>
          <cell r="C6441" t="str">
            <v>P</v>
          </cell>
          <cell r="D6441">
            <v>3125996.48</v>
          </cell>
          <cell r="E6441" t="str">
            <v>PRZYPIS_MIES_WYK</v>
          </cell>
          <cell r="F6441" t="str">
            <v>WYK_POP</v>
          </cell>
          <cell r="G6441" t="str">
            <v>01</v>
          </cell>
          <cell r="H6441" t="str">
            <v>PKK</v>
          </cell>
          <cell r="I6441" t="str">
            <v>RAZEM</v>
          </cell>
        </row>
        <row r="6442">
          <cell r="A6442" t="str">
            <v>ŻYCIE grup i kont, PEŁNIA ŻYCIA, EDUKACJA</v>
          </cell>
          <cell r="B6442" t="str">
            <v>X2X3</v>
          </cell>
          <cell r="C6442" t="str">
            <v>P</v>
          </cell>
          <cell r="D6442">
            <v>28136.84</v>
          </cell>
          <cell r="E6442" t="str">
            <v>PRZYPIS_MIES_WYK</v>
          </cell>
          <cell r="F6442" t="str">
            <v>WYK_POP</v>
          </cell>
          <cell r="G6442" t="str">
            <v>01</v>
          </cell>
          <cell r="H6442" t="str">
            <v>PSA</v>
          </cell>
          <cell r="I6442" t="str">
            <v>RAZEM</v>
          </cell>
        </row>
        <row r="6443">
          <cell r="A6443" t="str">
            <v>ŻYCIE grup i kont, PEŁNIA ŻYCIA, EDUKACJA</v>
          </cell>
          <cell r="B6443" t="str">
            <v>X2X3</v>
          </cell>
          <cell r="C6443" t="str">
            <v>P</v>
          </cell>
          <cell r="D6443">
            <v>2932367.81</v>
          </cell>
          <cell r="E6443" t="str">
            <v>PRZYPIS_MIES_WYK</v>
          </cell>
          <cell r="F6443" t="str">
            <v>WYK_POP</v>
          </cell>
          <cell r="G6443" t="str">
            <v>02</v>
          </cell>
          <cell r="H6443" t="str">
            <v>PKK</v>
          </cell>
          <cell r="I6443" t="str">
            <v>RAZEM</v>
          </cell>
        </row>
        <row r="6444">
          <cell r="A6444" t="str">
            <v>ŻYCIE grup i kont, PEŁNIA ŻYCIA, EDUKACJA</v>
          </cell>
          <cell r="B6444" t="str">
            <v>X2X3</v>
          </cell>
          <cell r="C6444" t="str">
            <v>P</v>
          </cell>
          <cell r="D6444">
            <v>28223.43</v>
          </cell>
          <cell r="E6444" t="str">
            <v>PRZYPIS_MIES_WYK</v>
          </cell>
          <cell r="F6444" t="str">
            <v>WYK_POP</v>
          </cell>
          <cell r="G6444" t="str">
            <v>02</v>
          </cell>
          <cell r="H6444" t="str">
            <v>PSA</v>
          </cell>
          <cell r="I6444" t="str">
            <v>RAZEM</v>
          </cell>
        </row>
        <row r="6445">
          <cell r="A6445" t="str">
            <v>ŻYCIE grup i kont, PEŁNIA ŻYCIA, EDUKACJA</v>
          </cell>
          <cell r="B6445" t="str">
            <v>X2X3</v>
          </cell>
          <cell r="C6445" t="str">
            <v>P</v>
          </cell>
          <cell r="D6445">
            <v>2865162.4</v>
          </cell>
          <cell r="E6445" t="str">
            <v>PRZYPIS_MIES_WYK</v>
          </cell>
          <cell r="F6445" t="str">
            <v>WYK_POP</v>
          </cell>
          <cell r="G6445" t="str">
            <v>03</v>
          </cell>
          <cell r="H6445" t="str">
            <v>PKK</v>
          </cell>
          <cell r="I6445" t="str">
            <v>RAZEM</v>
          </cell>
        </row>
        <row r="6446">
          <cell r="A6446" t="str">
            <v>ŻYCIE grup i kont, PEŁNIA ŻYCIA, EDUKACJA</v>
          </cell>
          <cell r="B6446" t="str">
            <v>X2X3</v>
          </cell>
          <cell r="C6446" t="str">
            <v>P</v>
          </cell>
          <cell r="D6446">
            <v>28575.51</v>
          </cell>
          <cell r="E6446" t="str">
            <v>PRZYPIS_MIES_WYK</v>
          </cell>
          <cell r="F6446" t="str">
            <v>WYK_POP</v>
          </cell>
          <cell r="G6446" t="str">
            <v>03</v>
          </cell>
          <cell r="H6446" t="str">
            <v>PSA</v>
          </cell>
          <cell r="I6446" t="str">
            <v>RAZEM</v>
          </cell>
        </row>
        <row r="6447">
          <cell r="A6447" t="str">
            <v>ŻYCIE grup i kont, PEŁNIA ŻYCIA, EDUKACJA</v>
          </cell>
          <cell r="B6447" t="str">
            <v>X2X3</v>
          </cell>
          <cell r="C6447" t="str">
            <v>P</v>
          </cell>
          <cell r="D6447">
            <v>2826272.55</v>
          </cell>
          <cell r="E6447" t="str">
            <v>PRZYPIS_MIES_WYK</v>
          </cell>
          <cell r="F6447" t="str">
            <v>WYK_POP</v>
          </cell>
          <cell r="G6447" t="str">
            <v>04</v>
          </cell>
          <cell r="H6447" t="str">
            <v>PKK</v>
          </cell>
          <cell r="I6447" t="str">
            <v>RAZEM</v>
          </cell>
        </row>
        <row r="6448">
          <cell r="A6448" t="str">
            <v>ŻYCIE grup i kont, PEŁNIA ŻYCIA, EDUKACJA</v>
          </cell>
          <cell r="B6448" t="str">
            <v>X2X3</v>
          </cell>
          <cell r="C6448" t="str">
            <v>P</v>
          </cell>
          <cell r="D6448">
            <v>28375.04</v>
          </cell>
          <cell r="E6448" t="str">
            <v>PRZYPIS_MIES_WYK</v>
          </cell>
          <cell r="F6448" t="str">
            <v>WYK_POP</v>
          </cell>
          <cell r="G6448" t="str">
            <v>04</v>
          </cell>
          <cell r="H6448" t="str">
            <v>PSA</v>
          </cell>
          <cell r="I6448" t="str">
            <v>RAZEM</v>
          </cell>
        </row>
        <row r="6449">
          <cell r="A6449" t="str">
            <v>ŻYCIE grup i kont, PEŁNIA ŻYCIA, EDUKACJA</v>
          </cell>
          <cell r="B6449" t="str">
            <v>X2X3</v>
          </cell>
          <cell r="C6449" t="str">
            <v>P</v>
          </cell>
          <cell r="D6449">
            <v>2744039</v>
          </cell>
          <cell r="E6449" t="str">
            <v>PRZYPIS_MIES_WYK</v>
          </cell>
          <cell r="F6449" t="str">
            <v>WYK_POP</v>
          </cell>
          <cell r="G6449" t="str">
            <v>05</v>
          </cell>
          <cell r="H6449" t="str">
            <v>PKK</v>
          </cell>
          <cell r="I6449" t="str">
            <v>RAZEM</v>
          </cell>
        </row>
        <row r="6450">
          <cell r="A6450" t="str">
            <v>ŻYCIE grup i kont, PEŁNIA ŻYCIA, EDUKACJA</v>
          </cell>
          <cell r="B6450" t="str">
            <v>X2X3</v>
          </cell>
          <cell r="C6450" t="str">
            <v>P</v>
          </cell>
          <cell r="D6450">
            <v>26522.38</v>
          </cell>
          <cell r="E6450" t="str">
            <v>PRZYPIS_MIES_WYK</v>
          </cell>
          <cell r="F6450" t="str">
            <v>WYK_POP</v>
          </cell>
          <cell r="G6450" t="str">
            <v>05</v>
          </cell>
          <cell r="H6450" t="str">
            <v>PSA</v>
          </cell>
          <cell r="I6450" t="str">
            <v>RAZEM</v>
          </cell>
        </row>
        <row r="6451">
          <cell r="A6451" t="str">
            <v>ŻYCIE grup i kont, PEŁNIA ŻYCIA, EDUKACJA</v>
          </cell>
          <cell r="B6451" t="str">
            <v>X2X3</v>
          </cell>
          <cell r="C6451" t="str">
            <v>P</v>
          </cell>
          <cell r="D6451">
            <v>2662104.93</v>
          </cell>
          <cell r="E6451" t="str">
            <v>PRZYPIS_MIES_WYK</v>
          </cell>
          <cell r="F6451" t="str">
            <v>WYK_POP</v>
          </cell>
          <cell r="G6451" t="str">
            <v>06</v>
          </cell>
          <cell r="H6451" t="str">
            <v>PKK</v>
          </cell>
          <cell r="I6451" t="str">
            <v>RAZEM</v>
          </cell>
        </row>
        <row r="6452">
          <cell r="A6452" t="str">
            <v>ŻYCIE grup i kont, PEŁNIA ŻYCIA, EDUKACJA</v>
          </cell>
          <cell r="B6452" t="str">
            <v>X2X3</v>
          </cell>
          <cell r="C6452" t="str">
            <v>P</v>
          </cell>
          <cell r="D6452">
            <v>25210.83</v>
          </cell>
          <cell r="E6452" t="str">
            <v>PRZYPIS_MIES_WYK</v>
          </cell>
          <cell r="F6452" t="str">
            <v>WYK_POP</v>
          </cell>
          <cell r="G6452" t="str">
            <v>06</v>
          </cell>
          <cell r="H6452" t="str">
            <v>PSA</v>
          </cell>
          <cell r="I6452" t="str">
            <v>RAZEM</v>
          </cell>
        </row>
        <row r="6453">
          <cell r="A6453" t="str">
            <v>ŻYCIE grup i kont, PEŁNIA ŻYCIA, EDUKACJA</v>
          </cell>
          <cell r="B6453" t="str">
            <v>X2X3</v>
          </cell>
          <cell r="C6453" t="str">
            <v>P</v>
          </cell>
          <cell r="D6453">
            <v>2615844.71</v>
          </cell>
          <cell r="E6453" t="str">
            <v>PRZYPIS_MIES_WYK</v>
          </cell>
          <cell r="F6453" t="str">
            <v>WYK_POP</v>
          </cell>
          <cell r="G6453" t="str">
            <v>07</v>
          </cell>
          <cell r="H6453" t="str">
            <v>PKK</v>
          </cell>
          <cell r="I6453" t="str">
            <v>RAZEM</v>
          </cell>
        </row>
        <row r="6454">
          <cell r="A6454" t="str">
            <v>ŻYCIE grup i kont, PEŁNIA ŻYCIA, EDUKACJA</v>
          </cell>
          <cell r="B6454" t="str">
            <v>X2X3</v>
          </cell>
          <cell r="C6454" t="str">
            <v>P</v>
          </cell>
          <cell r="D6454">
            <v>23210.04</v>
          </cell>
          <cell r="E6454" t="str">
            <v>PRZYPIS_MIES_WYK</v>
          </cell>
          <cell r="F6454" t="str">
            <v>WYK_POP</v>
          </cell>
          <cell r="G6454" t="str">
            <v>07</v>
          </cell>
          <cell r="H6454" t="str">
            <v>PSA</v>
          </cell>
          <cell r="I6454" t="str">
            <v>RAZEM</v>
          </cell>
        </row>
        <row r="6455">
          <cell r="A6455" t="str">
            <v>ŻYCIE grup i kont, PEŁNIA ŻYCIA, EDUKACJA</v>
          </cell>
          <cell r="B6455" t="str">
            <v>X2X3</v>
          </cell>
          <cell r="C6455" t="str">
            <v>P</v>
          </cell>
          <cell r="D6455">
            <v>2583300.98</v>
          </cell>
          <cell r="E6455" t="str">
            <v>PRZYPIS_MIES_WYK</v>
          </cell>
          <cell r="F6455" t="str">
            <v>WYK_POP</v>
          </cell>
          <cell r="G6455" t="str">
            <v>08</v>
          </cell>
          <cell r="H6455" t="str">
            <v>PKK</v>
          </cell>
          <cell r="I6455" t="str">
            <v>RAZEM</v>
          </cell>
        </row>
        <row r="6456">
          <cell r="A6456" t="str">
            <v>ŻYCIE grup i kont, PEŁNIA ŻYCIA, EDUKACJA</v>
          </cell>
          <cell r="B6456" t="str">
            <v>X2X3</v>
          </cell>
          <cell r="C6456" t="str">
            <v>P</v>
          </cell>
          <cell r="D6456">
            <v>24232.37</v>
          </cell>
          <cell r="E6456" t="str">
            <v>PRZYPIS_MIES_WYK</v>
          </cell>
          <cell r="F6456" t="str">
            <v>WYK_POP</v>
          </cell>
          <cell r="G6456" t="str">
            <v>08</v>
          </cell>
          <cell r="H6456" t="str">
            <v>PSA</v>
          </cell>
          <cell r="I6456" t="str">
            <v>RAZEM</v>
          </cell>
        </row>
        <row r="6457">
          <cell r="A6457" t="str">
            <v>ŻYCIE grup i kont, PEŁNIA ŻYCIA, EDUKACJA</v>
          </cell>
          <cell r="B6457" t="str">
            <v>X2X3</v>
          </cell>
          <cell r="C6457" t="str">
            <v>P</v>
          </cell>
          <cell r="D6457">
            <v>2536161.81</v>
          </cell>
          <cell r="E6457" t="str">
            <v>PRZYPIS_MIES_WYK</v>
          </cell>
          <cell r="F6457" t="str">
            <v>WYK_POP</v>
          </cell>
          <cell r="G6457" t="str">
            <v>09</v>
          </cell>
          <cell r="H6457" t="str">
            <v>PKK</v>
          </cell>
          <cell r="I6457" t="str">
            <v>RAZEM</v>
          </cell>
        </row>
        <row r="6458">
          <cell r="A6458" t="str">
            <v>ŻYCIE grup i kont, PEŁNIA ŻYCIA, EDUKACJA</v>
          </cell>
          <cell r="B6458" t="str">
            <v>X2X3</v>
          </cell>
          <cell r="C6458" t="str">
            <v>P</v>
          </cell>
          <cell r="D6458">
            <v>24087.83</v>
          </cell>
          <cell r="E6458" t="str">
            <v>PRZYPIS_MIES_WYK</v>
          </cell>
          <cell r="F6458" t="str">
            <v>WYK_POP</v>
          </cell>
          <cell r="G6458" t="str">
            <v>09</v>
          </cell>
          <cell r="H6458" t="str">
            <v>PSA</v>
          </cell>
          <cell r="I6458" t="str">
            <v>RAZEM</v>
          </cell>
        </row>
        <row r="6459">
          <cell r="A6459" t="str">
            <v>ŻYCIE grup i kont, PEŁNIA ŻYCIA, EDUKACJA</v>
          </cell>
          <cell r="B6459" t="str">
            <v>X2X3</v>
          </cell>
          <cell r="C6459" t="str">
            <v>P</v>
          </cell>
          <cell r="D6459">
            <v>1996118.1305751468</v>
          </cell>
          <cell r="E6459" t="str">
            <v>SKL_PRZYPIS_WYK</v>
          </cell>
          <cell r="F6459" t="str">
            <v>PLAN</v>
          </cell>
          <cell r="G6459" t="str">
            <v>01</v>
          </cell>
          <cell r="H6459" t="str">
            <v>PKK</v>
          </cell>
          <cell r="I6459" t="str">
            <v>RAZEM</v>
          </cell>
        </row>
        <row r="6460">
          <cell r="A6460" t="str">
            <v>ŻYCIE grup i kont, PEŁNIA ŻYCIA, EDUKACJA</v>
          </cell>
          <cell r="B6460" t="str">
            <v>X2X3</v>
          </cell>
          <cell r="C6460" t="str">
            <v>P</v>
          </cell>
          <cell r="D6460">
            <v>21137.07932114111</v>
          </cell>
          <cell r="E6460" t="str">
            <v>SKL_PRZYPIS_WYK</v>
          </cell>
          <cell r="F6460" t="str">
            <v>PLAN</v>
          </cell>
          <cell r="G6460" t="str">
            <v>01</v>
          </cell>
          <cell r="H6460" t="str">
            <v>PSA</v>
          </cell>
          <cell r="I6460" t="str">
            <v>RAZEM</v>
          </cell>
        </row>
        <row r="6461">
          <cell r="A6461" t="str">
            <v>ŻYCIE grup i kont, PEŁNIA ŻYCIA, EDUKACJA</v>
          </cell>
          <cell r="B6461" t="str">
            <v>X2X3</v>
          </cell>
          <cell r="C6461" t="str">
            <v>P</v>
          </cell>
          <cell r="D6461">
            <v>4024223.05845281</v>
          </cell>
          <cell r="E6461" t="str">
            <v>SKL_PRZYPIS_WYK</v>
          </cell>
          <cell r="F6461" t="str">
            <v>PLAN</v>
          </cell>
          <cell r="G6461" t="str">
            <v>02</v>
          </cell>
          <cell r="H6461" t="str">
            <v>PKK</v>
          </cell>
          <cell r="I6461" t="str">
            <v>RAZEM</v>
          </cell>
        </row>
        <row r="6462">
          <cell r="A6462" t="str">
            <v>ŻYCIE grup i kont, PEŁNIA ŻYCIA, EDUKACJA</v>
          </cell>
          <cell r="B6462" t="str">
            <v>X2X3</v>
          </cell>
          <cell r="C6462" t="str">
            <v>P</v>
          </cell>
          <cell r="D6462">
            <v>41085.16436528755</v>
          </cell>
          <cell r="E6462" t="str">
            <v>SKL_PRZYPIS_WYK</v>
          </cell>
          <cell r="F6462" t="str">
            <v>PLAN</v>
          </cell>
          <cell r="G6462" t="str">
            <v>02</v>
          </cell>
          <cell r="H6462" t="str">
            <v>PSA</v>
          </cell>
          <cell r="I6462" t="str">
            <v>RAZEM</v>
          </cell>
        </row>
        <row r="6463">
          <cell r="A6463" t="str">
            <v>ŻYCIE grup i kont, PEŁNIA ŻYCIA, EDUKACJA</v>
          </cell>
          <cell r="B6463" t="str">
            <v>X2X3</v>
          </cell>
          <cell r="C6463" t="str">
            <v>P</v>
          </cell>
          <cell r="D6463">
            <v>6073285.954352904</v>
          </cell>
          <cell r="E6463" t="str">
            <v>SKL_PRZYPIS_WYK</v>
          </cell>
          <cell r="F6463" t="str">
            <v>PLAN</v>
          </cell>
          <cell r="G6463" t="str">
            <v>03</v>
          </cell>
          <cell r="H6463" t="str">
            <v>PKK</v>
          </cell>
          <cell r="I6463" t="str">
            <v>RAZEM</v>
          </cell>
        </row>
        <row r="6464">
          <cell r="A6464" t="str">
            <v>ŻYCIE grup i kont, PEŁNIA ŻYCIA, EDUKACJA</v>
          </cell>
          <cell r="B6464" t="str">
            <v>X2X3</v>
          </cell>
          <cell r="C6464" t="str">
            <v>P</v>
          </cell>
          <cell r="D6464">
            <v>59495.41839910957</v>
          </cell>
          <cell r="E6464" t="str">
            <v>SKL_PRZYPIS_WYK</v>
          </cell>
          <cell r="F6464" t="str">
            <v>PLAN</v>
          </cell>
          <cell r="G6464" t="str">
            <v>03</v>
          </cell>
          <cell r="H6464" t="str">
            <v>PSA</v>
          </cell>
          <cell r="I6464" t="str">
            <v>RAZEM</v>
          </cell>
        </row>
        <row r="6465">
          <cell r="A6465" t="str">
            <v>ŻYCIE grup i kont, PEŁNIA ŻYCIA, EDUKACJA</v>
          </cell>
          <cell r="B6465" t="str">
            <v>X2X3</v>
          </cell>
          <cell r="C6465" t="str">
            <v>P</v>
          </cell>
          <cell r="D6465">
            <v>8161992.589351364</v>
          </cell>
          <cell r="E6465" t="str">
            <v>SKL_PRZYPIS_WYK</v>
          </cell>
          <cell r="F6465" t="str">
            <v>PLAN</v>
          </cell>
          <cell r="G6465" t="str">
            <v>04</v>
          </cell>
          <cell r="H6465" t="str">
            <v>PKK</v>
          </cell>
          <cell r="I6465" t="str">
            <v>RAZEM</v>
          </cell>
        </row>
        <row r="6466">
          <cell r="A6466" t="str">
            <v>ŻYCIE grup i kont, PEŁNIA ŻYCIA, EDUKACJA</v>
          </cell>
          <cell r="B6466" t="str">
            <v>X2X3</v>
          </cell>
          <cell r="C6466" t="str">
            <v>P</v>
          </cell>
          <cell r="D6466">
            <v>76365.00468927743</v>
          </cell>
          <cell r="E6466" t="str">
            <v>SKL_PRZYPIS_WYK</v>
          </cell>
          <cell r="F6466" t="str">
            <v>PLAN</v>
          </cell>
          <cell r="G6466" t="str">
            <v>04</v>
          </cell>
          <cell r="H6466" t="str">
            <v>PSA</v>
          </cell>
          <cell r="I6466" t="str">
            <v>RAZEM</v>
          </cell>
        </row>
        <row r="6467">
          <cell r="A6467" t="str">
            <v>ŻYCIE grup i kont, PEŁNIA ŻYCIA, EDUKACJA</v>
          </cell>
          <cell r="B6467" t="str">
            <v>X2X3</v>
          </cell>
          <cell r="C6467" t="str">
            <v>P</v>
          </cell>
          <cell r="D6467">
            <v>10296526.289724218</v>
          </cell>
          <cell r="E6467" t="str">
            <v>SKL_PRZYPIS_WYK</v>
          </cell>
          <cell r="F6467" t="str">
            <v>PLAN</v>
          </cell>
          <cell r="G6467" t="str">
            <v>05</v>
          </cell>
          <cell r="H6467" t="str">
            <v>PKK</v>
          </cell>
          <cell r="I6467" t="str">
            <v>RAZEM</v>
          </cell>
        </row>
        <row r="6468">
          <cell r="A6468" t="str">
            <v>ŻYCIE grup i kont, PEŁNIA ŻYCIA, EDUKACJA</v>
          </cell>
          <cell r="B6468" t="str">
            <v>X2X3</v>
          </cell>
          <cell r="C6468" t="str">
            <v>P</v>
          </cell>
          <cell r="D6468">
            <v>92114.656937244</v>
          </cell>
          <cell r="E6468" t="str">
            <v>SKL_PRZYPIS_WYK</v>
          </cell>
          <cell r="F6468" t="str">
            <v>PLAN</v>
          </cell>
          <cell r="G6468" t="str">
            <v>05</v>
          </cell>
          <cell r="H6468" t="str">
            <v>PSA</v>
          </cell>
          <cell r="I6468" t="str">
            <v>RAZEM</v>
          </cell>
        </row>
        <row r="6469">
          <cell r="A6469" t="str">
            <v>ŻYCIE grup i kont, PEŁNIA ŻYCIA, EDUKACJA</v>
          </cell>
          <cell r="B6469" t="str">
            <v>X2X3</v>
          </cell>
          <cell r="C6469" t="str">
            <v>P</v>
          </cell>
          <cell r="D6469">
            <v>12469123.475240894</v>
          </cell>
          <cell r="E6469" t="str">
            <v>SKL_PRZYPIS_WYK</v>
          </cell>
          <cell r="F6469" t="str">
            <v>PLAN</v>
          </cell>
          <cell r="G6469" t="str">
            <v>06</v>
          </cell>
          <cell r="H6469" t="str">
            <v>PKK</v>
          </cell>
          <cell r="I6469" t="str">
            <v>RAZEM</v>
          </cell>
        </row>
        <row r="6470">
          <cell r="A6470" t="str">
            <v>ŻYCIE grup i kont, PEŁNIA ŻYCIA, EDUKACJA</v>
          </cell>
          <cell r="B6470" t="str">
            <v>X2X3</v>
          </cell>
          <cell r="C6470" t="str">
            <v>P</v>
          </cell>
          <cell r="D6470">
            <v>107545.82246765052</v>
          </cell>
          <cell r="E6470" t="str">
            <v>SKL_PRZYPIS_WYK</v>
          </cell>
          <cell r="F6470" t="str">
            <v>PLAN</v>
          </cell>
          <cell r="G6470" t="str">
            <v>06</v>
          </cell>
          <cell r="H6470" t="str">
            <v>PSA</v>
          </cell>
          <cell r="I6470" t="str">
            <v>RAZEM</v>
          </cell>
        </row>
        <row r="6471">
          <cell r="A6471" t="str">
            <v>ŻYCIE grup i kont, PEŁNIA ŻYCIA, EDUKACJA</v>
          </cell>
          <cell r="B6471" t="str">
            <v>X2X3</v>
          </cell>
          <cell r="C6471" t="str">
            <v>P</v>
          </cell>
          <cell r="D6471">
            <v>14682105.262125243</v>
          </cell>
          <cell r="E6471" t="str">
            <v>SKL_PRZYPIS_WYK</v>
          </cell>
          <cell r="F6471" t="str">
            <v>PLAN</v>
          </cell>
          <cell r="G6471" t="str">
            <v>07</v>
          </cell>
          <cell r="H6471" t="str">
            <v>PKK</v>
          </cell>
          <cell r="I6471" t="str">
            <v>RAZEM</v>
          </cell>
        </row>
        <row r="6472">
          <cell r="A6472" t="str">
            <v>ŻYCIE grup i kont, PEŁNIA ŻYCIA, EDUKACJA</v>
          </cell>
          <cell r="B6472" t="str">
            <v>X2X3</v>
          </cell>
          <cell r="C6472" t="str">
            <v>P</v>
          </cell>
          <cell r="D6472">
            <v>122552.52135876146</v>
          </cell>
          <cell r="E6472" t="str">
            <v>SKL_PRZYPIS_WYK</v>
          </cell>
          <cell r="F6472" t="str">
            <v>PLAN</v>
          </cell>
          <cell r="G6472" t="str">
            <v>07</v>
          </cell>
          <cell r="H6472" t="str">
            <v>PSA</v>
          </cell>
          <cell r="I6472" t="str">
            <v>RAZEM</v>
          </cell>
        </row>
        <row r="6473">
          <cell r="A6473" t="str">
            <v>ŻYCIE grup i kont, PEŁNIA ŻYCIA, EDUKACJA</v>
          </cell>
          <cell r="B6473" t="str">
            <v>X2X3</v>
          </cell>
          <cell r="C6473" t="str">
            <v>P</v>
          </cell>
          <cell r="D6473">
            <v>16940263.797677115</v>
          </cell>
          <cell r="E6473" t="str">
            <v>SKL_PRZYPIS_WYK</v>
          </cell>
          <cell r="F6473" t="str">
            <v>PLAN</v>
          </cell>
          <cell r="G6473" t="str">
            <v>08</v>
          </cell>
          <cell r="H6473" t="str">
            <v>PKK</v>
          </cell>
          <cell r="I6473" t="str">
            <v>RAZEM</v>
          </cell>
        </row>
        <row r="6474">
          <cell r="A6474" t="str">
            <v>ŻYCIE grup i kont, PEŁNIA ŻYCIA, EDUKACJA</v>
          </cell>
          <cell r="B6474" t="str">
            <v>X2X3</v>
          </cell>
          <cell r="C6474" t="str">
            <v>P</v>
          </cell>
          <cell r="D6474">
            <v>137133.77368884126</v>
          </cell>
          <cell r="E6474" t="str">
            <v>SKL_PRZYPIS_WYK</v>
          </cell>
          <cell r="F6474" t="str">
            <v>PLAN</v>
          </cell>
          <cell r="G6474" t="str">
            <v>08</v>
          </cell>
          <cell r="H6474" t="str">
            <v>PSA</v>
          </cell>
          <cell r="I6474" t="str">
            <v>RAZEM</v>
          </cell>
        </row>
        <row r="6475">
          <cell r="A6475" t="str">
            <v>ŻYCIE grup i kont, PEŁNIA ŻYCIA, EDUKACJA</v>
          </cell>
          <cell r="B6475" t="str">
            <v>X2X3</v>
          </cell>
          <cell r="C6475" t="str">
            <v>P</v>
          </cell>
          <cell r="D6475">
            <v>19251089.082785204</v>
          </cell>
          <cell r="E6475" t="str">
            <v>SKL_PRZYPIS_WYK</v>
          </cell>
          <cell r="F6475" t="str">
            <v>PLAN</v>
          </cell>
          <cell r="G6475" t="str">
            <v>09</v>
          </cell>
          <cell r="H6475" t="str">
            <v>PKK</v>
          </cell>
          <cell r="I6475" t="str">
            <v>RAZEM</v>
          </cell>
        </row>
        <row r="6476">
          <cell r="A6476" t="str">
            <v>ŻYCIE grup i kont, PEŁNIA ŻYCIA, EDUKACJA</v>
          </cell>
          <cell r="B6476" t="str">
            <v>X2X3</v>
          </cell>
          <cell r="C6476" t="str">
            <v>P</v>
          </cell>
          <cell r="D6476">
            <v>151250.59953615436</v>
          </cell>
          <cell r="E6476" t="str">
            <v>SKL_PRZYPIS_WYK</v>
          </cell>
          <cell r="F6476" t="str">
            <v>PLAN</v>
          </cell>
          <cell r="G6476" t="str">
            <v>09</v>
          </cell>
          <cell r="H6476" t="str">
            <v>PSA</v>
          </cell>
          <cell r="I6476" t="str">
            <v>RAZEM</v>
          </cell>
        </row>
        <row r="6477">
          <cell r="A6477" t="str">
            <v>ŻYCIE grup i kont, PEŁNIA ŻYCIA, EDUKACJA</v>
          </cell>
          <cell r="B6477" t="str">
            <v>X2X3</v>
          </cell>
          <cell r="C6477" t="str">
            <v>P</v>
          </cell>
          <cell r="D6477">
            <v>21610622.886005484</v>
          </cell>
          <cell r="E6477" t="str">
            <v>SKL_PRZYPIS_WYK</v>
          </cell>
          <cell r="F6477" t="str">
            <v>PLAN</v>
          </cell>
          <cell r="G6477" t="str">
            <v>10</v>
          </cell>
          <cell r="H6477" t="str">
            <v>PKK</v>
          </cell>
          <cell r="I6477" t="str">
            <v>RAZEM</v>
          </cell>
        </row>
        <row r="6478">
          <cell r="A6478" t="str">
            <v>ŻYCIE grup i kont, PEŁNIA ŻYCIA, EDUKACJA</v>
          </cell>
          <cell r="B6478" t="str">
            <v>X2X3</v>
          </cell>
          <cell r="C6478" t="str">
            <v>P</v>
          </cell>
          <cell r="D6478">
            <v>164921.01897896526</v>
          </cell>
          <cell r="E6478" t="str">
            <v>SKL_PRZYPIS_WYK</v>
          </cell>
          <cell r="F6478" t="str">
            <v>PLAN</v>
          </cell>
          <cell r="G6478" t="str">
            <v>10</v>
          </cell>
          <cell r="H6478" t="str">
            <v>PSA</v>
          </cell>
          <cell r="I6478" t="str">
            <v>RAZEM</v>
          </cell>
        </row>
        <row r="6479">
          <cell r="A6479" t="str">
            <v>ŻYCIE grup i kont, PEŁNIA ŻYCIA, EDUKACJA</v>
          </cell>
          <cell r="B6479" t="str">
            <v>X2X3</v>
          </cell>
          <cell r="C6479" t="str">
            <v>P</v>
          </cell>
          <cell r="D6479">
            <v>24020067.66863086</v>
          </cell>
          <cell r="E6479" t="str">
            <v>SKL_PRZYPIS_WYK</v>
          </cell>
          <cell r="F6479" t="str">
            <v>PLAN</v>
          </cell>
          <cell r="G6479" t="str">
            <v>11</v>
          </cell>
          <cell r="H6479" t="str">
            <v>PKK</v>
          </cell>
          <cell r="I6479" t="str">
            <v>RAZEM</v>
          </cell>
        </row>
        <row r="6480">
          <cell r="A6480" t="str">
            <v>ŻYCIE grup i kont, PEŁNIA ŻYCIA, EDUKACJA</v>
          </cell>
          <cell r="B6480" t="str">
            <v>X2X3</v>
          </cell>
          <cell r="C6480" t="str">
            <v>P</v>
          </cell>
          <cell r="D6480">
            <v>178163.05209553838</v>
          </cell>
          <cell r="E6480" t="str">
            <v>SKL_PRZYPIS_WYK</v>
          </cell>
          <cell r="F6480" t="str">
            <v>PLAN</v>
          </cell>
          <cell r="G6480" t="str">
            <v>11</v>
          </cell>
          <cell r="H6480" t="str">
            <v>PSA</v>
          </cell>
          <cell r="I6480" t="str">
            <v>RAZEM</v>
          </cell>
        </row>
        <row r="6481">
          <cell r="A6481" t="str">
            <v>ŻYCIE grup i kont, PEŁNIA ŻYCIA, EDUKACJA</v>
          </cell>
          <cell r="B6481" t="str">
            <v>X2X3</v>
          </cell>
          <cell r="C6481" t="str">
            <v>P</v>
          </cell>
          <cell r="D6481">
            <v>26493285.17755627</v>
          </cell>
          <cell r="E6481" t="str">
            <v>SKL_PRZYPIS_WYK</v>
          </cell>
          <cell r="F6481" t="str">
            <v>PLAN</v>
          </cell>
          <cell r="G6481" t="str">
            <v>12</v>
          </cell>
          <cell r="H6481" t="str">
            <v>PKK</v>
          </cell>
          <cell r="I6481" t="str">
            <v>RAZEM</v>
          </cell>
        </row>
        <row r="6482">
          <cell r="A6482" t="str">
            <v>ŻYCIE grup i kont, PEŁNIA ŻYCIA, EDUKACJA</v>
          </cell>
          <cell r="B6482" t="str">
            <v>X2X3</v>
          </cell>
          <cell r="C6482" t="str">
            <v>P</v>
          </cell>
          <cell r="D6482">
            <v>190975.71896413818</v>
          </cell>
          <cell r="E6482" t="str">
            <v>SKL_PRZYPIS_WYK</v>
          </cell>
          <cell r="F6482" t="str">
            <v>PLAN</v>
          </cell>
          <cell r="G6482" t="str">
            <v>12</v>
          </cell>
          <cell r="H6482" t="str">
            <v>PSA</v>
          </cell>
          <cell r="I6482" t="str">
            <v>RAZEM</v>
          </cell>
        </row>
        <row r="6483">
          <cell r="A6483" t="str">
            <v>ŻYCIE grup i kont, PEŁNIA ŻYCIA, EDUKACJA</v>
          </cell>
          <cell r="B6483" t="str">
            <v>X2X3</v>
          </cell>
          <cell r="C6483" t="str">
            <v>P</v>
          </cell>
          <cell r="D6483">
            <v>27375740.30857518</v>
          </cell>
          <cell r="E6483" t="str">
            <v>SKL_PRZYPIS_WYK</v>
          </cell>
          <cell r="F6483" t="str">
            <v>PROGNOZA</v>
          </cell>
          <cell r="G6483" t="str">
            <v>10</v>
          </cell>
          <cell r="H6483" t="str">
            <v>PKK</v>
          </cell>
          <cell r="I6483" t="str">
            <v>RAZEM</v>
          </cell>
        </row>
        <row r="6484">
          <cell r="A6484" t="str">
            <v>ŻYCIE grup i kont, PEŁNIA ŻYCIA, EDUKACJA</v>
          </cell>
          <cell r="B6484" t="str">
            <v>X2X3</v>
          </cell>
          <cell r="C6484" t="str">
            <v>P</v>
          </cell>
          <cell r="D6484">
            <v>260638.28513800606</v>
          </cell>
          <cell r="E6484" t="str">
            <v>SKL_PRZYPIS_WYK</v>
          </cell>
          <cell r="F6484" t="str">
            <v>PROGNOZA</v>
          </cell>
          <cell r="G6484" t="str">
            <v>10</v>
          </cell>
          <cell r="H6484" t="str">
            <v>PSA</v>
          </cell>
          <cell r="I6484" t="str">
            <v>RAZEM</v>
          </cell>
        </row>
        <row r="6485">
          <cell r="A6485" t="str">
            <v>ŻYCIE grup i kont, PEŁNIA ŻYCIA, EDUKACJA</v>
          </cell>
          <cell r="B6485" t="str">
            <v>X2X3</v>
          </cell>
          <cell r="C6485" t="str">
            <v>P</v>
          </cell>
          <cell r="D6485">
            <v>29828103.6068741</v>
          </cell>
          <cell r="E6485" t="str">
            <v>SKL_PRZYPIS_WYK</v>
          </cell>
          <cell r="F6485" t="str">
            <v>PROGNOZA</v>
          </cell>
          <cell r="G6485" t="str">
            <v>11</v>
          </cell>
          <cell r="H6485" t="str">
            <v>PKK</v>
          </cell>
          <cell r="I6485" t="str">
            <v>RAZEM</v>
          </cell>
        </row>
        <row r="6486">
          <cell r="A6486" t="str">
            <v>ŻYCIE grup i kont, PEŁNIA ŻYCIA, EDUKACJA</v>
          </cell>
          <cell r="B6486" t="str">
            <v>X2X3</v>
          </cell>
          <cell r="C6486" t="str">
            <v>P</v>
          </cell>
          <cell r="D6486">
            <v>284197.1621589498</v>
          </cell>
          <cell r="E6486" t="str">
            <v>SKL_PRZYPIS_WYK</v>
          </cell>
          <cell r="F6486" t="str">
            <v>PROGNOZA</v>
          </cell>
          <cell r="G6486" t="str">
            <v>11</v>
          </cell>
          <cell r="H6486" t="str">
            <v>PSA</v>
          </cell>
          <cell r="I6486" t="str">
            <v>RAZEM</v>
          </cell>
        </row>
        <row r="6487">
          <cell r="A6487" t="str">
            <v>ŻYCIE grup i kont, PEŁNIA ŻYCIA, EDUKACJA</v>
          </cell>
          <cell r="B6487" t="str">
            <v>X2X3</v>
          </cell>
          <cell r="C6487" t="str">
            <v>P</v>
          </cell>
          <cell r="D6487">
            <v>32239084.185449105</v>
          </cell>
          <cell r="E6487" t="str">
            <v>SKL_PRZYPIS_WYK</v>
          </cell>
          <cell r="F6487" t="str">
            <v>PROGNOZA</v>
          </cell>
          <cell r="G6487" t="str">
            <v>12</v>
          </cell>
          <cell r="H6487" t="str">
            <v>PKK</v>
          </cell>
          <cell r="I6487" t="str">
            <v>RAZEM</v>
          </cell>
        </row>
        <row r="6488">
          <cell r="A6488" t="str">
            <v>ŻYCIE grup i kont, PEŁNIA ŻYCIA, EDUKACJA</v>
          </cell>
          <cell r="B6488" t="str">
            <v>X2X3</v>
          </cell>
          <cell r="C6488" t="str">
            <v>P</v>
          </cell>
          <cell r="D6488">
            <v>307228.9211410956</v>
          </cell>
          <cell r="E6488" t="str">
            <v>SKL_PRZYPIS_WYK</v>
          </cell>
          <cell r="F6488" t="str">
            <v>PROGNOZA</v>
          </cell>
          <cell r="G6488" t="str">
            <v>12</v>
          </cell>
          <cell r="H6488" t="str">
            <v>PSA</v>
          </cell>
          <cell r="I6488" t="str">
            <v>RAZEM</v>
          </cell>
        </row>
        <row r="6489">
          <cell r="A6489" t="str">
            <v>ŻYCIE grup i kont, PEŁNIA ŻYCIA, EDUKACJA</v>
          </cell>
          <cell r="B6489" t="str">
            <v>X2X3</v>
          </cell>
          <cell r="C6489" t="str">
            <v>P</v>
          </cell>
          <cell r="D6489">
            <v>3125996.48</v>
          </cell>
          <cell r="E6489" t="str">
            <v>SKL_PRZYPIS_WYK</v>
          </cell>
          <cell r="F6489" t="str">
            <v>WYK_POP</v>
          </cell>
          <cell r="G6489" t="str">
            <v>01</v>
          </cell>
          <cell r="H6489" t="str">
            <v>PKK</v>
          </cell>
          <cell r="I6489" t="str">
            <v>RAZEM</v>
          </cell>
        </row>
        <row r="6490">
          <cell r="A6490" t="str">
            <v>ŻYCIE grup i kont, PEŁNIA ŻYCIA, EDUKACJA</v>
          </cell>
          <cell r="B6490" t="str">
            <v>X2X3</v>
          </cell>
          <cell r="C6490" t="str">
            <v>P</v>
          </cell>
          <cell r="D6490">
            <v>28136.84</v>
          </cell>
          <cell r="E6490" t="str">
            <v>SKL_PRZYPIS_WYK</v>
          </cell>
          <cell r="F6490" t="str">
            <v>WYK_POP</v>
          </cell>
          <cell r="G6490" t="str">
            <v>01</v>
          </cell>
          <cell r="H6490" t="str">
            <v>PSA</v>
          </cell>
          <cell r="I6490" t="str">
            <v>RAZEM</v>
          </cell>
        </row>
        <row r="6491">
          <cell r="A6491" t="str">
            <v>ŻYCIE grup i kont, PEŁNIA ŻYCIA, EDUKACJA</v>
          </cell>
          <cell r="B6491" t="str">
            <v>X2X3</v>
          </cell>
          <cell r="C6491" t="str">
            <v>P</v>
          </cell>
          <cell r="D6491">
            <v>6058364.289999998</v>
          </cell>
          <cell r="E6491" t="str">
            <v>SKL_PRZYPIS_WYK</v>
          </cell>
          <cell r="F6491" t="str">
            <v>WYK_POP</v>
          </cell>
          <cell r="G6491" t="str">
            <v>02</v>
          </cell>
          <cell r="H6491" t="str">
            <v>PKK</v>
          </cell>
          <cell r="I6491" t="str">
            <v>RAZEM</v>
          </cell>
        </row>
        <row r="6492">
          <cell r="A6492" t="str">
            <v>ŻYCIE grup i kont, PEŁNIA ŻYCIA, EDUKACJA</v>
          </cell>
          <cell r="B6492" t="str">
            <v>X2X3</v>
          </cell>
          <cell r="C6492" t="str">
            <v>P</v>
          </cell>
          <cell r="D6492">
            <v>56360.27</v>
          </cell>
          <cell r="E6492" t="str">
            <v>SKL_PRZYPIS_WYK</v>
          </cell>
          <cell r="F6492" t="str">
            <v>WYK_POP</v>
          </cell>
          <cell r="G6492" t="str">
            <v>02</v>
          </cell>
          <cell r="H6492" t="str">
            <v>PSA</v>
          </cell>
          <cell r="I6492" t="str">
            <v>RAZEM</v>
          </cell>
        </row>
        <row r="6493">
          <cell r="A6493" t="str">
            <v>ŻYCIE grup i kont, PEŁNIA ŻYCIA, EDUKACJA</v>
          </cell>
          <cell r="B6493" t="str">
            <v>X2X3</v>
          </cell>
          <cell r="C6493" t="str">
            <v>P</v>
          </cell>
          <cell r="D6493">
            <v>8923526.690000001</v>
          </cell>
          <cell r="E6493" t="str">
            <v>SKL_PRZYPIS_WYK</v>
          </cell>
          <cell r="F6493" t="str">
            <v>WYK_POP</v>
          </cell>
          <cell r="G6493" t="str">
            <v>03</v>
          </cell>
          <cell r="H6493" t="str">
            <v>PKK</v>
          </cell>
          <cell r="I6493" t="str">
            <v>RAZEM</v>
          </cell>
        </row>
        <row r="6494">
          <cell r="A6494" t="str">
            <v>ŻYCIE grup i kont, PEŁNIA ŻYCIA, EDUKACJA</v>
          </cell>
          <cell r="B6494" t="str">
            <v>X2X3</v>
          </cell>
          <cell r="C6494" t="str">
            <v>P</v>
          </cell>
          <cell r="D6494">
            <v>84935.78</v>
          </cell>
          <cell r="E6494" t="str">
            <v>SKL_PRZYPIS_WYK</v>
          </cell>
          <cell r="F6494" t="str">
            <v>WYK_POP</v>
          </cell>
          <cell r="G6494" t="str">
            <v>03</v>
          </cell>
          <cell r="H6494" t="str">
            <v>PSA</v>
          </cell>
          <cell r="I6494" t="str">
            <v>RAZEM</v>
          </cell>
        </row>
        <row r="6495">
          <cell r="A6495" t="str">
            <v>ŻYCIE grup i kont, PEŁNIA ŻYCIA, EDUKACJA</v>
          </cell>
          <cell r="B6495" t="str">
            <v>X2X3</v>
          </cell>
          <cell r="C6495" t="str">
            <v>P</v>
          </cell>
          <cell r="D6495">
            <v>11749799.239999996</v>
          </cell>
          <cell r="E6495" t="str">
            <v>SKL_PRZYPIS_WYK</v>
          </cell>
          <cell r="F6495" t="str">
            <v>WYK_POP</v>
          </cell>
          <cell r="G6495" t="str">
            <v>04</v>
          </cell>
          <cell r="H6495" t="str">
            <v>PKK</v>
          </cell>
          <cell r="I6495" t="str">
            <v>RAZEM</v>
          </cell>
        </row>
        <row r="6496">
          <cell r="A6496" t="str">
            <v>ŻYCIE grup i kont, PEŁNIA ŻYCIA, EDUKACJA</v>
          </cell>
          <cell r="B6496" t="str">
            <v>X2X3</v>
          </cell>
          <cell r="C6496" t="str">
            <v>P</v>
          </cell>
          <cell r="D6496">
            <v>113310.82</v>
          </cell>
          <cell r="E6496" t="str">
            <v>SKL_PRZYPIS_WYK</v>
          </cell>
          <cell r="F6496" t="str">
            <v>WYK_POP</v>
          </cell>
          <cell r="G6496" t="str">
            <v>04</v>
          </cell>
          <cell r="H6496" t="str">
            <v>PSA</v>
          </cell>
          <cell r="I6496" t="str">
            <v>RAZEM</v>
          </cell>
        </row>
        <row r="6497">
          <cell r="A6497" t="str">
            <v>ŻYCIE grup i kont, PEŁNIA ŻYCIA, EDUKACJA</v>
          </cell>
          <cell r="B6497" t="str">
            <v>X2X3</v>
          </cell>
          <cell r="C6497" t="str">
            <v>P</v>
          </cell>
          <cell r="D6497">
            <v>14493838.24</v>
          </cell>
          <cell r="E6497" t="str">
            <v>SKL_PRZYPIS_WYK</v>
          </cell>
          <cell r="F6497" t="str">
            <v>WYK_POP</v>
          </cell>
          <cell r="G6497" t="str">
            <v>05</v>
          </cell>
          <cell r="H6497" t="str">
            <v>PKK</v>
          </cell>
          <cell r="I6497" t="str">
            <v>RAZEM</v>
          </cell>
        </row>
        <row r="6498">
          <cell r="A6498" t="str">
            <v>ŻYCIE grup i kont, PEŁNIA ŻYCIA, EDUKACJA</v>
          </cell>
          <cell r="B6498" t="str">
            <v>X2X3</v>
          </cell>
          <cell r="C6498" t="str">
            <v>P</v>
          </cell>
          <cell r="D6498">
            <v>139833.2</v>
          </cell>
          <cell r="E6498" t="str">
            <v>SKL_PRZYPIS_WYK</v>
          </cell>
          <cell r="F6498" t="str">
            <v>WYK_POP</v>
          </cell>
          <cell r="G6498" t="str">
            <v>05</v>
          </cell>
          <cell r="H6498" t="str">
            <v>PSA</v>
          </cell>
          <cell r="I6498" t="str">
            <v>RAZEM</v>
          </cell>
        </row>
        <row r="6499">
          <cell r="A6499" t="str">
            <v>ŻYCIE grup i kont, PEŁNIA ŻYCIA, EDUKACJA</v>
          </cell>
          <cell r="B6499" t="str">
            <v>X2X3</v>
          </cell>
          <cell r="C6499" t="str">
            <v>P</v>
          </cell>
          <cell r="D6499">
            <v>17155943.170000006</v>
          </cell>
          <cell r="E6499" t="str">
            <v>SKL_PRZYPIS_WYK</v>
          </cell>
          <cell r="F6499" t="str">
            <v>WYK_POP</v>
          </cell>
          <cell r="G6499" t="str">
            <v>06</v>
          </cell>
          <cell r="H6499" t="str">
            <v>PKK</v>
          </cell>
          <cell r="I6499" t="str">
            <v>RAZEM</v>
          </cell>
        </row>
        <row r="6500">
          <cell r="A6500" t="str">
            <v>ŻYCIE grup i kont, PEŁNIA ŻYCIA, EDUKACJA</v>
          </cell>
          <cell r="B6500" t="str">
            <v>X2X3</v>
          </cell>
          <cell r="C6500" t="str">
            <v>P</v>
          </cell>
          <cell r="D6500">
            <v>165044.03</v>
          </cell>
          <cell r="E6500" t="str">
            <v>SKL_PRZYPIS_WYK</v>
          </cell>
          <cell r="F6500" t="str">
            <v>WYK_POP</v>
          </cell>
          <cell r="G6500" t="str">
            <v>06</v>
          </cell>
          <cell r="H6500" t="str">
            <v>PSA</v>
          </cell>
          <cell r="I6500" t="str">
            <v>RAZEM</v>
          </cell>
        </row>
        <row r="6501">
          <cell r="A6501" t="str">
            <v>ŻYCIE grup i kont, PEŁNIA ŻYCIA, EDUKACJA</v>
          </cell>
          <cell r="B6501" t="str">
            <v>X2X3</v>
          </cell>
          <cell r="C6501" t="str">
            <v>P</v>
          </cell>
          <cell r="D6501">
            <v>19771787.88</v>
          </cell>
          <cell r="E6501" t="str">
            <v>SKL_PRZYPIS_WYK</v>
          </cell>
          <cell r="F6501" t="str">
            <v>WYK_POP</v>
          </cell>
          <cell r="G6501" t="str">
            <v>07</v>
          </cell>
          <cell r="H6501" t="str">
            <v>PKK</v>
          </cell>
          <cell r="I6501" t="str">
            <v>RAZEM</v>
          </cell>
        </row>
        <row r="6502">
          <cell r="A6502" t="str">
            <v>ŻYCIE grup i kont, PEŁNIA ŻYCIA, EDUKACJA</v>
          </cell>
          <cell r="B6502" t="str">
            <v>X2X3</v>
          </cell>
          <cell r="C6502" t="str">
            <v>P</v>
          </cell>
          <cell r="D6502">
            <v>188254.07</v>
          </cell>
          <cell r="E6502" t="str">
            <v>SKL_PRZYPIS_WYK</v>
          </cell>
          <cell r="F6502" t="str">
            <v>WYK_POP</v>
          </cell>
          <cell r="G6502" t="str">
            <v>07</v>
          </cell>
          <cell r="H6502" t="str">
            <v>PSA</v>
          </cell>
          <cell r="I6502" t="str">
            <v>RAZEM</v>
          </cell>
        </row>
        <row r="6503">
          <cell r="A6503" t="str">
            <v>ŻYCIE grup i kont, PEŁNIA ŻYCIA, EDUKACJA</v>
          </cell>
          <cell r="B6503" t="str">
            <v>X2X3</v>
          </cell>
          <cell r="C6503" t="str">
            <v>P</v>
          </cell>
          <cell r="D6503">
            <v>22355088.86</v>
          </cell>
          <cell r="E6503" t="str">
            <v>SKL_PRZYPIS_WYK</v>
          </cell>
          <cell r="F6503" t="str">
            <v>WYK_POP</v>
          </cell>
          <cell r="G6503" t="str">
            <v>08</v>
          </cell>
          <cell r="H6503" t="str">
            <v>PKK</v>
          </cell>
          <cell r="I6503" t="str">
            <v>RAZEM</v>
          </cell>
        </row>
        <row r="6504">
          <cell r="A6504" t="str">
            <v>ŻYCIE grup i kont, PEŁNIA ŻYCIA, EDUKACJA</v>
          </cell>
          <cell r="B6504" t="str">
            <v>X2X3</v>
          </cell>
          <cell r="C6504" t="str">
            <v>P</v>
          </cell>
          <cell r="D6504">
            <v>212486.44</v>
          </cell>
          <cell r="E6504" t="str">
            <v>SKL_PRZYPIS_WYK</v>
          </cell>
          <cell r="F6504" t="str">
            <v>WYK_POP</v>
          </cell>
          <cell r="G6504" t="str">
            <v>08</v>
          </cell>
          <cell r="H6504" t="str">
            <v>PSA</v>
          </cell>
          <cell r="I6504" t="str">
            <v>RAZEM</v>
          </cell>
        </row>
        <row r="6505">
          <cell r="A6505" t="str">
            <v>ŻYCIE grup i kont, PEŁNIA ŻYCIA, EDUKACJA</v>
          </cell>
          <cell r="B6505" t="str">
            <v>X2X3</v>
          </cell>
          <cell r="C6505" t="str">
            <v>P</v>
          </cell>
          <cell r="D6505">
            <v>24891250.670000006</v>
          </cell>
          <cell r="E6505" t="str">
            <v>SKL_PRZYPIS_WYK</v>
          </cell>
          <cell r="F6505" t="str">
            <v>WYK_POP</v>
          </cell>
          <cell r="G6505" t="str">
            <v>09</v>
          </cell>
          <cell r="H6505" t="str">
            <v>PKK</v>
          </cell>
          <cell r="I6505" t="str">
            <v>RAZEM</v>
          </cell>
        </row>
        <row r="6506">
          <cell r="A6506" t="str">
            <v>ŻYCIE grup i kont, PEŁNIA ŻYCIA, EDUKACJA</v>
          </cell>
          <cell r="B6506" t="str">
            <v>X2X3</v>
          </cell>
          <cell r="C6506" t="str">
            <v>P</v>
          </cell>
          <cell r="D6506">
            <v>236574.27</v>
          </cell>
          <cell r="E6506" t="str">
            <v>SKL_PRZYPIS_WYK</v>
          </cell>
          <cell r="F6506" t="str">
            <v>WYK_POP</v>
          </cell>
          <cell r="G6506" t="str">
            <v>09</v>
          </cell>
          <cell r="H6506" t="str">
            <v>PSA</v>
          </cell>
          <cell r="I6506" t="str">
            <v>RAZEM</v>
          </cell>
        </row>
        <row r="6507">
          <cell r="A6507" t="str">
            <v>ŻYCIE grup i kont, PEŁNIA ŻYCIA, EDUKACJA</v>
          </cell>
          <cell r="B6507" t="str">
            <v>X2X3</v>
          </cell>
          <cell r="C6507" t="str">
            <v>P</v>
          </cell>
          <cell r="D6507">
            <v>23953417.566901762</v>
          </cell>
          <cell r="E6507" t="str">
            <v>SKL_ROCZNA_WYK</v>
          </cell>
          <cell r="F6507" t="str">
            <v>PLAN</v>
          </cell>
          <cell r="G6507" t="str">
            <v>01</v>
          </cell>
          <cell r="H6507" t="str">
            <v>PKK</v>
          </cell>
          <cell r="I6507" t="str">
            <v>RAZEM</v>
          </cell>
        </row>
        <row r="6508">
          <cell r="A6508" t="str">
            <v>ŻYCIE grup i kont, PEŁNIA ŻYCIA, EDUKACJA</v>
          </cell>
          <cell r="B6508" t="str">
            <v>X2X3</v>
          </cell>
          <cell r="C6508" t="str">
            <v>P</v>
          </cell>
          <cell r="D6508">
            <v>253644.95185369335</v>
          </cell>
          <cell r="E6508" t="str">
            <v>SKL_ROCZNA_WYK</v>
          </cell>
          <cell r="F6508" t="str">
            <v>PLAN</v>
          </cell>
          <cell r="G6508" t="str">
            <v>01</v>
          </cell>
          <cell r="H6508" t="str">
            <v>PSA</v>
          </cell>
          <cell r="I6508" t="str">
            <v>RAZEM</v>
          </cell>
        </row>
        <row r="6509">
          <cell r="A6509" t="str">
            <v>ŻYCIE grup i kont, PEŁNIA ŻYCIA, EDUKACJA</v>
          </cell>
          <cell r="B6509" t="str">
            <v>X2X3</v>
          </cell>
          <cell r="C6509" t="str">
            <v>P</v>
          </cell>
          <cell r="D6509">
            <v>24337259.13453196</v>
          </cell>
          <cell r="E6509" t="str">
            <v>SKL_ROCZNA_WYK</v>
          </cell>
          <cell r="F6509" t="str">
            <v>PLAN</v>
          </cell>
          <cell r="G6509" t="str">
            <v>02</v>
          </cell>
          <cell r="H6509" t="str">
            <v>PKK</v>
          </cell>
          <cell r="I6509" t="str">
            <v>RAZEM</v>
          </cell>
        </row>
        <row r="6510">
          <cell r="A6510" t="str">
            <v>ŻYCIE grup i kont, PEŁNIA ŻYCIA, EDUKACJA</v>
          </cell>
          <cell r="B6510" t="str">
            <v>X2X3</v>
          </cell>
          <cell r="C6510" t="str">
            <v>P</v>
          </cell>
          <cell r="D6510">
            <v>239377.02052975728</v>
          </cell>
          <cell r="E6510" t="str">
            <v>SKL_ROCZNA_WYK</v>
          </cell>
          <cell r="F6510" t="str">
            <v>PLAN</v>
          </cell>
          <cell r="G6510" t="str">
            <v>02</v>
          </cell>
          <cell r="H6510" t="str">
            <v>PSA</v>
          </cell>
          <cell r="I6510" t="str">
            <v>RAZEM</v>
          </cell>
        </row>
        <row r="6511">
          <cell r="A6511" t="str">
            <v>ŻYCIE grup i kont, PEŁNIA ŻYCIA, EDUKACJA</v>
          </cell>
          <cell r="B6511" t="str">
            <v>X2X3</v>
          </cell>
          <cell r="C6511" t="str">
            <v>P</v>
          </cell>
          <cell r="D6511">
            <v>24588754.750801127</v>
          </cell>
          <cell r="E6511" t="str">
            <v>SKL_ROCZNA_WYK</v>
          </cell>
          <cell r="F6511" t="str">
            <v>PLAN</v>
          </cell>
          <cell r="G6511" t="str">
            <v>03</v>
          </cell>
          <cell r="H6511" t="str">
            <v>PKK</v>
          </cell>
          <cell r="I6511" t="str">
            <v>RAZEM</v>
          </cell>
        </row>
        <row r="6512">
          <cell r="A6512" t="str">
            <v>ŻYCIE grup i kont, PEŁNIA ŻYCIA, EDUKACJA</v>
          </cell>
          <cell r="B6512" t="str">
            <v>X2X3</v>
          </cell>
          <cell r="C6512" t="str">
            <v>P</v>
          </cell>
          <cell r="D6512">
            <v>220923.04840586425</v>
          </cell>
          <cell r="E6512" t="str">
            <v>SKL_ROCZNA_WYK</v>
          </cell>
          <cell r="F6512" t="str">
            <v>PLAN</v>
          </cell>
          <cell r="G6512" t="str">
            <v>03</v>
          </cell>
          <cell r="H6512" t="str">
            <v>PSA</v>
          </cell>
          <cell r="I6512" t="str">
            <v>RAZEM</v>
          </cell>
        </row>
        <row r="6513">
          <cell r="A6513" t="str">
            <v>ŻYCIE grup i kont, PEŁNIA ŻYCIA, EDUKACJA</v>
          </cell>
          <cell r="B6513" t="str">
            <v>X2X3</v>
          </cell>
          <cell r="C6513" t="str">
            <v>P</v>
          </cell>
          <cell r="D6513">
            <v>25064479.619981516</v>
          </cell>
          <cell r="E6513" t="str">
            <v>SKL_ROCZNA_WYK</v>
          </cell>
          <cell r="F6513" t="str">
            <v>PLAN</v>
          </cell>
          <cell r="G6513" t="str">
            <v>04</v>
          </cell>
          <cell r="H6513" t="str">
            <v>PKK</v>
          </cell>
          <cell r="I6513" t="str">
            <v>RAZEM</v>
          </cell>
        </row>
        <row r="6514">
          <cell r="A6514" t="str">
            <v>ŻYCIE grup i kont, PEŁNIA ŻYCIA, EDUKACJA</v>
          </cell>
          <cell r="B6514" t="str">
            <v>X2X3</v>
          </cell>
          <cell r="C6514" t="str">
            <v>P</v>
          </cell>
          <cell r="D6514">
            <v>202435.03548201427</v>
          </cell>
          <cell r="E6514" t="str">
            <v>SKL_ROCZNA_WYK</v>
          </cell>
          <cell r="F6514" t="str">
            <v>PLAN</v>
          </cell>
          <cell r="G6514" t="str">
            <v>04</v>
          </cell>
          <cell r="H6514" t="str">
            <v>PSA</v>
          </cell>
          <cell r="I6514" t="str">
            <v>RAZEM</v>
          </cell>
        </row>
        <row r="6515">
          <cell r="A6515" t="str">
            <v>ŻYCIE grup i kont, PEŁNIA ŻYCIA, EDUKACJA</v>
          </cell>
          <cell r="B6515" t="str">
            <v>X2X3</v>
          </cell>
          <cell r="C6515" t="str">
            <v>P</v>
          </cell>
          <cell r="D6515">
            <v>25614404.40447425</v>
          </cell>
          <cell r="E6515" t="str">
            <v>SKL_ROCZNA_WYK</v>
          </cell>
          <cell r="F6515" t="str">
            <v>PLAN</v>
          </cell>
          <cell r="G6515" t="str">
            <v>05</v>
          </cell>
          <cell r="H6515" t="str">
            <v>PKK</v>
          </cell>
          <cell r="I6515" t="str">
            <v>RAZEM</v>
          </cell>
        </row>
        <row r="6516">
          <cell r="A6516" t="str">
            <v>ŻYCIE grup i kont, PEŁNIA ŻYCIA, EDUKACJA</v>
          </cell>
          <cell r="B6516" t="str">
            <v>X2X3</v>
          </cell>
          <cell r="C6516" t="str">
            <v>P</v>
          </cell>
          <cell r="D6516">
            <v>188995.8269755989</v>
          </cell>
          <cell r="E6516" t="str">
            <v>SKL_ROCZNA_WYK</v>
          </cell>
          <cell r="F6516" t="str">
            <v>PLAN</v>
          </cell>
          <cell r="G6516" t="str">
            <v>05</v>
          </cell>
          <cell r="H6516" t="str">
            <v>PSA</v>
          </cell>
          <cell r="I6516" t="str">
            <v>RAZEM</v>
          </cell>
        </row>
        <row r="6517">
          <cell r="A6517" t="str">
            <v>ŻYCIE grup i kont, PEŁNIA ŻYCIA, EDUKACJA</v>
          </cell>
          <cell r="B6517" t="str">
            <v>X2X3</v>
          </cell>
          <cell r="C6517" t="str">
            <v>P</v>
          </cell>
          <cell r="D6517">
            <v>26071166.226200093</v>
          </cell>
          <cell r="E6517" t="str">
            <v>SKL_ROCZNA_WYK</v>
          </cell>
          <cell r="F6517" t="str">
            <v>PLAN</v>
          </cell>
          <cell r="G6517" t="str">
            <v>06</v>
          </cell>
          <cell r="H6517" t="str">
            <v>PKK</v>
          </cell>
          <cell r="I6517" t="str">
            <v>RAZEM</v>
          </cell>
        </row>
        <row r="6518">
          <cell r="A6518" t="str">
            <v>ŻYCIE grup i kont, PEŁNIA ŻYCIA, EDUKACJA</v>
          </cell>
          <cell r="B6518" t="str">
            <v>X2X3</v>
          </cell>
          <cell r="C6518" t="str">
            <v>P</v>
          </cell>
          <cell r="D6518">
            <v>185173.98636487828</v>
          </cell>
          <cell r="E6518" t="str">
            <v>SKL_ROCZNA_WYK</v>
          </cell>
          <cell r="F6518" t="str">
            <v>PLAN</v>
          </cell>
          <cell r="G6518" t="str">
            <v>06</v>
          </cell>
          <cell r="H6518" t="str">
            <v>PSA</v>
          </cell>
          <cell r="I6518" t="str">
            <v>RAZEM</v>
          </cell>
        </row>
        <row r="6519">
          <cell r="A6519" t="str">
            <v>ŻYCIE grup i kont, PEŁNIA ŻYCIA, EDUKACJA</v>
          </cell>
          <cell r="B6519" t="str">
            <v>X2X3</v>
          </cell>
          <cell r="C6519" t="str">
            <v>P</v>
          </cell>
          <cell r="D6519">
            <v>26555781.442612182</v>
          </cell>
          <cell r="E6519" t="str">
            <v>SKL_ROCZNA_WYK</v>
          </cell>
          <cell r="F6519" t="str">
            <v>PLAN</v>
          </cell>
          <cell r="G6519" t="str">
            <v>07</v>
          </cell>
          <cell r="H6519" t="str">
            <v>PKK</v>
          </cell>
          <cell r="I6519" t="str">
            <v>RAZEM</v>
          </cell>
        </row>
        <row r="6520">
          <cell r="A6520" t="str">
            <v>ŻYCIE grup i kont, PEŁNIA ŻYCIA, EDUKACJA</v>
          </cell>
          <cell r="B6520" t="str">
            <v>X2X3</v>
          </cell>
          <cell r="C6520" t="str">
            <v>P</v>
          </cell>
          <cell r="D6520">
            <v>180080.38669333115</v>
          </cell>
          <cell r="E6520" t="str">
            <v>SKL_ROCZNA_WYK</v>
          </cell>
          <cell r="F6520" t="str">
            <v>PLAN</v>
          </cell>
          <cell r="G6520" t="str">
            <v>07</v>
          </cell>
          <cell r="H6520" t="str">
            <v>PSA</v>
          </cell>
          <cell r="I6520" t="str">
            <v>RAZEM</v>
          </cell>
        </row>
        <row r="6521">
          <cell r="A6521" t="str">
            <v>ŻYCIE grup i kont, PEŁNIA ŻYCIA, EDUKACJA</v>
          </cell>
          <cell r="B6521" t="str">
            <v>X2X3</v>
          </cell>
          <cell r="C6521" t="str">
            <v>P</v>
          </cell>
          <cell r="D6521">
            <v>27097902.42662246</v>
          </cell>
          <cell r="E6521" t="str">
            <v>SKL_ROCZNA_WYK</v>
          </cell>
          <cell r="F6521" t="str">
            <v>PLAN</v>
          </cell>
          <cell r="G6521" t="str">
            <v>08</v>
          </cell>
          <cell r="H6521" t="str">
            <v>PKK</v>
          </cell>
          <cell r="I6521" t="str">
            <v>RAZEM</v>
          </cell>
        </row>
        <row r="6522">
          <cell r="A6522" t="str">
            <v>ŻYCIE grup i kont, PEŁNIA ŻYCIA, EDUKACJA</v>
          </cell>
          <cell r="B6522" t="str">
            <v>X2X3</v>
          </cell>
          <cell r="C6522" t="str">
            <v>P</v>
          </cell>
          <cell r="D6522">
            <v>174975.02796095744</v>
          </cell>
          <cell r="E6522" t="str">
            <v>SKL_ROCZNA_WYK</v>
          </cell>
          <cell r="F6522" t="str">
            <v>PLAN</v>
          </cell>
          <cell r="G6522" t="str">
            <v>08</v>
          </cell>
          <cell r="H6522" t="str">
            <v>PSA</v>
          </cell>
          <cell r="I6522" t="str">
            <v>RAZEM</v>
          </cell>
        </row>
        <row r="6523">
          <cell r="A6523" t="str">
            <v>ŻYCIE grup i kont, PEŁNIA ŻYCIA, EDUKACJA</v>
          </cell>
          <cell r="B6523" t="str">
            <v>X2X3</v>
          </cell>
          <cell r="C6523" t="str">
            <v>P</v>
          </cell>
          <cell r="D6523">
            <v>27729903.421297036</v>
          </cell>
          <cell r="E6523" t="str">
            <v>SKL_ROCZNA_WYK</v>
          </cell>
          <cell r="F6523" t="str">
            <v>PLAN</v>
          </cell>
          <cell r="G6523" t="str">
            <v>09</v>
          </cell>
          <cell r="H6523" t="str">
            <v>PKK</v>
          </cell>
          <cell r="I6523" t="str">
            <v>RAZEM</v>
          </cell>
        </row>
        <row r="6524">
          <cell r="A6524" t="str">
            <v>ŻYCIE grup i kont, PEŁNIA ŻYCIA, EDUKACJA</v>
          </cell>
          <cell r="B6524" t="str">
            <v>X2X3</v>
          </cell>
          <cell r="C6524" t="str">
            <v>P</v>
          </cell>
          <cell r="D6524">
            <v>169401.91016775748</v>
          </cell>
          <cell r="E6524" t="str">
            <v>SKL_ROCZNA_WYK</v>
          </cell>
          <cell r="F6524" t="str">
            <v>PLAN</v>
          </cell>
          <cell r="G6524" t="str">
            <v>09</v>
          </cell>
          <cell r="H6524" t="str">
            <v>PSA</v>
          </cell>
          <cell r="I6524" t="str">
            <v>RAZEM</v>
          </cell>
        </row>
        <row r="6525">
          <cell r="A6525" t="str">
            <v>ŻYCIE grup i kont, PEŁNIA ŻYCIA, EDUKACJA</v>
          </cell>
          <cell r="B6525" t="str">
            <v>X2X3</v>
          </cell>
          <cell r="C6525" t="str">
            <v>P</v>
          </cell>
          <cell r="D6525">
            <v>28314405.638643455</v>
          </cell>
          <cell r="E6525" t="str">
            <v>SKL_ROCZNA_WYK</v>
          </cell>
          <cell r="F6525" t="str">
            <v>PLAN</v>
          </cell>
          <cell r="G6525" t="str">
            <v>10</v>
          </cell>
          <cell r="H6525" t="str">
            <v>PKK</v>
          </cell>
          <cell r="I6525" t="str">
            <v>RAZEM</v>
          </cell>
        </row>
        <row r="6526">
          <cell r="A6526" t="str">
            <v>ŻYCIE grup i kont, PEŁNIA ŻYCIA, EDUKACJA</v>
          </cell>
          <cell r="B6526" t="str">
            <v>X2X3</v>
          </cell>
          <cell r="C6526" t="str">
            <v>P</v>
          </cell>
          <cell r="D6526">
            <v>164045.03331373076</v>
          </cell>
          <cell r="E6526" t="str">
            <v>SKL_ROCZNA_WYK</v>
          </cell>
          <cell r="F6526" t="str">
            <v>PLAN</v>
          </cell>
          <cell r="G6526" t="str">
            <v>10</v>
          </cell>
          <cell r="H6526" t="str">
            <v>PSA</v>
          </cell>
          <cell r="I6526" t="str">
            <v>RAZEM</v>
          </cell>
        </row>
        <row r="6527">
          <cell r="A6527" t="str">
            <v>ŻYCIE grup i kont, PEŁNIA ŻYCIA, EDUKACJA</v>
          </cell>
          <cell r="B6527" t="str">
            <v>X2X3</v>
          </cell>
          <cell r="C6527" t="str">
            <v>P</v>
          </cell>
          <cell r="D6527">
            <v>28913337.39150445</v>
          </cell>
          <cell r="E6527" t="str">
            <v>SKL_ROCZNA_WYK</v>
          </cell>
          <cell r="F6527" t="str">
            <v>PLAN</v>
          </cell>
          <cell r="G6527" t="str">
            <v>11</v>
          </cell>
          <cell r="H6527" t="str">
            <v>PKK</v>
          </cell>
          <cell r="I6527" t="str">
            <v>RAZEM</v>
          </cell>
        </row>
        <row r="6528">
          <cell r="A6528" t="str">
            <v>ŻYCIE grup i kont, PEŁNIA ŻYCIA, EDUKACJA</v>
          </cell>
          <cell r="B6528" t="str">
            <v>X2X3</v>
          </cell>
          <cell r="C6528" t="str">
            <v>P</v>
          </cell>
          <cell r="D6528">
            <v>158904.39739887748</v>
          </cell>
          <cell r="E6528" t="str">
            <v>SKL_ROCZNA_WYK</v>
          </cell>
          <cell r="F6528" t="str">
            <v>PLAN</v>
          </cell>
          <cell r="G6528" t="str">
            <v>11</v>
          </cell>
          <cell r="H6528" t="str">
            <v>PSA</v>
          </cell>
          <cell r="I6528" t="str">
            <v>RAZEM</v>
          </cell>
        </row>
        <row r="6529">
          <cell r="A6529" t="str">
            <v>ŻYCIE grup i kont, PEŁNIA ŻYCIA, EDUKACJA</v>
          </cell>
          <cell r="B6529" t="str">
            <v>X2X3</v>
          </cell>
          <cell r="C6529" t="str">
            <v>P</v>
          </cell>
          <cell r="D6529">
            <v>29678610.10710499</v>
          </cell>
          <cell r="E6529" t="str">
            <v>SKL_ROCZNA_WYK</v>
          </cell>
          <cell r="F6529" t="str">
            <v>PLAN</v>
          </cell>
          <cell r="G6529" t="str">
            <v>12</v>
          </cell>
          <cell r="H6529" t="str">
            <v>PKK</v>
          </cell>
          <cell r="I6529" t="str">
            <v>RAZEM</v>
          </cell>
        </row>
        <row r="6530">
          <cell r="A6530" t="str">
            <v>ŻYCIE grup i kont, PEŁNIA ŻYCIA, EDUKACJA</v>
          </cell>
          <cell r="B6530" t="str">
            <v>X2X3</v>
          </cell>
          <cell r="C6530" t="str">
            <v>P</v>
          </cell>
          <cell r="D6530">
            <v>153752.00242319767</v>
          </cell>
          <cell r="E6530" t="str">
            <v>SKL_ROCZNA_WYK</v>
          </cell>
          <cell r="F6530" t="str">
            <v>PLAN</v>
          </cell>
          <cell r="G6530" t="str">
            <v>12</v>
          </cell>
          <cell r="H6530" t="str">
            <v>PSA</v>
          </cell>
          <cell r="I6530" t="str">
            <v>RAZEM</v>
          </cell>
        </row>
        <row r="6531">
          <cell r="A6531" t="str">
            <v>ŻYCIE grup i kont, PEŁNIA ŻYCIA, EDUKACJA</v>
          </cell>
          <cell r="B6531" t="str">
            <v>X2X3</v>
          </cell>
          <cell r="C6531" t="str">
            <v>P</v>
          </cell>
          <cell r="D6531">
            <v>29813875.662902556</v>
          </cell>
          <cell r="E6531" t="str">
            <v>SKL_ROCZNA_WYK</v>
          </cell>
          <cell r="F6531" t="str">
            <v>PROGNOZA</v>
          </cell>
          <cell r="G6531" t="str">
            <v>10</v>
          </cell>
          <cell r="H6531" t="str">
            <v>PKK</v>
          </cell>
          <cell r="I6531" t="str">
            <v>RAZEM</v>
          </cell>
        </row>
        <row r="6532">
          <cell r="A6532" t="str">
            <v>ŻYCIE grup i kont, PEŁNIA ŻYCIA, EDUKACJA</v>
          </cell>
          <cell r="B6532" t="str">
            <v>X2X3</v>
          </cell>
          <cell r="C6532" t="str">
            <v>P</v>
          </cell>
          <cell r="D6532">
            <v>288768.18165607547</v>
          </cell>
          <cell r="E6532" t="str">
            <v>SKL_ROCZNA_WYK</v>
          </cell>
          <cell r="F6532" t="str">
            <v>PROGNOZA</v>
          </cell>
          <cell r="G6532" t="str">
            <v>10</v>
          </cell>
          <cell r="H6532" t="str">
            <v>PSA</v>
          </cell>
          <cell r="I6532" t="str">
            <v>RAZEM</v>
          </cell>
        </row>
        <row r="6533">
          <cell r="A6533" t="str">
            <v>ŻYCIE grup i kont, PEŁNIA ŻYCIA, EDUKACJA</v>
          </cell>
          <cell r="B6533" t="str">
            <v>X2X3</v>
          </cell>
          <cell r="C6533" t="str">
            <v>P</v>
          </cell>
          <cell r="D6533">
            <v>29428359.579587065</v>
          </cell>
          <cell r="E6533" t="str">
            <v>SKL_ROCZNA_WYK</v>
          </cell>
          <cell r="F6533" t="str">
            <v>PROGNOZA</v>
          </cell>
          <cell r="G6533" t="str">
            <v>11</v>
          </cell>
          <cell r="H6533" t="str">
            <v>PKK</v>
          </cell>
          <cell r="I6533" t="str">
            <v>RAZEM</v>
          </cell>
        </row>
        <row r="6534">
          <cell r="A6534" t="str">
            <v>ŻYCIE grup i kont, PEŁNIA ŻYCIA, EDUKACJA</v>
          </cell>
          <cell r="B6534" t="str">
            <v>X2X3</v>
          </cell>
          <cell r="C6534" t="str">
            <v>P</v>
          </cell>
          <cell r="D6534">
            <v>282706.5242513255</v>
          </cell>
          <cell r="E6534" t="str">
            <v>SKL_ROCZNA_WYK</v>
          </cell>
          <cell r="F6534" t="str">
            <v>PROGNOZA</v>
          </cell>
          <cell r="G6534" t="str">
            <v>11</v>
          </cell>
          <cell r="H6534" t="str">
            <v>PSA</v>
          </cell>
          <cell r="I6534" t="str">
            <v>RAZEM</v>
          </cell>
        </row>
        <row r="6535">
          <cell r="A6535" t="str">
            <v>ŻYCIE grup i kont, PEŁNIA ŻYCIA, EDUKACJA</v>
          </cell>
          <cell r="B6535" t="str">
            <v>X2X3</v>
          </cell>
          <cell r="C6535" t="str">
            <v>P</v>
          </cell>
          <cell r="D6535">
            <v>28931766.94290003</v>
          </cell>
          <cell r="E6535" t="str">
            <v>SKL_ROCZNA_WYK</v>
          </cell>
          <cell r="F6535" t="str">
            <v>PROGNOZA</v>
          </cell>
          <cell r="G6535" t="str">
            <v>12</v>
          </cell>
          <cell r="H6535" t="str">
            <v>PKK</v>
          </cell>
          <cell r="I6535" t="str">
            <v>RAZEM</v>
          </cell>
        </row>
        <row r="6536">
          <cell r="A6536" t="str">
            <v>ŻYCIE grup i kont, PEŁNIA ŻYCIA, EDUKACJA</v>
          </cell>
          <cell r="B6536" t="str">
            <v>X2X3</v>
          </cell>
          <cell r="C6536" t="str">
            <v>P</v>
          </cell>
          <cell r="D6536">
            <v>276381.1077857495</v>
          </cell>
          <cell r="E6536" t="str">
            <v>SKL_ROCZNA_WYK</v>
          </cell>
          <cell r="F6536" t="str">
            <v>PROGNOZA</v>
          </cell>
          <cell r="G6536" t="str">
            <v>12</v>
          </cell>
          <cell r="H6536" t="str">
            <v>PSA</v>
          </cell>
          <cell r="I6536" t="str">
            <v>RAZEM</v>
          </cell>
        </row>
        <row r="6537">
          <cell r="A6537" t="str">
            <v>ŻYCIE grup i kont, PEŁNIA ŻYCIA, EDUKACJA</v>
          </cell>
          <cell r="B6537" t="str">
            <v>X2X3</v>
          </cell>
          <cell r="C6537" t="str">
            <v>P</v>
          </cell>
          <cell r="D6537">
            <v>36419067.839999996</v>
          </cell>
          <cell r="E6537" t="str">
            <v>SKL_ROCZNA_WYK</v>
          </cell>
          <cell r="F6537" t="str">
            <v>WYK_POP</v>
          </cell>
          <cell r="G6537" t="str">
            <v>01</v>
          </cell>
          <cell r="H6537" t="str">
            <v>PKK</v>
          </cell>
          <cell r="I6537" t="str">
            <v>RAZEM</v>
          </cell>
        </row>
        <row r="6538">
          <cell r="A6538" t="str">
            <v>ŻYCIE grup i kont, PEŁNIA ŻYCIA, EDUKACJA</v>
          </cell>
          <cell r="B6538" t="str">
            <v>X2X3</v>
          </cell>
          <cell r="C6538" t="str">
            <v>P</v>
          </cell>
          <cell r="D6538">
            <v>378099.26</v>
          </cell>
          <cell r="E6538" t="str">
            <v>SKL_ROCZNA_WYK</v>
          </cell>
          <cell r="F6538" t="str">
            <v>WYK_POP</v>
          </cell>
          <cell r="G6538" t="str">
            <v>01</v>
          </cell>
          <cell r="H6538" t="str">
            <v>PSA</v>
          </cell>
          <cell r="I6538" t="str">
            <v>RAZEM</v>
          </cell>
        </row>
        <row r="6539">
          <cell r="A6539" t="str">
            <v>ŻYCIE grup i kont, PEŁNIA ŻYCIA, EDUKACJA</v>
          </cell>
          <cell r="B6539" t="str">
            <v>X2X3</v>
          </cell>
          <cell r="C6539" t="str">
            <v>P</v>
          </cell>
          <cell r="D6539">
            <v>35000524.07999999</v>
          </cell>
          <cell r="E6539" t="str">
            <v>SKL_ROCZNA_WYK</v>
          </cell>
          <cell r="F6539" t="str">
            <v>WYK_POP</v>
          </cell>
          <cell r="G6539" t="str">
            <v>02</v>
          </cell>
          <cell r="H6539" t="str">
            <v>PKK</v>
          </cell>
          <cell r="I6539" t="str">
            <v>RAZEM</v>
          </cell>
        </row>
        <row r="6540">
          <cell r="A6540" t="str">
            <v>ŻYCIE grup i kont, PEŁNIA ŻYCIA, EDUKACJA</v>
          </cell>
          <cell r="B6540" t="str">
            <v>X2X3</v>
          </cell>
          <cell r="C6540" t="str">
            <v>P</v>
          </cell>
          <cell r="D6540">
            <v>370002.14</v>
          </cell>
          <cell r="E6540" t="str">
            <v>SKL_ROCZNA_WYK</v>
          </cell>
          <cell r="F6540" t="str">
            <v>WYK_POP</v>
          </cell>
          <cell r="G6540" t="str">
            <v>02</v>
          </cell>
          <cell r="H6540" t="str">
            <v>PSA</v>
          </cell>
          <cell r="I6540" t="str">
            <v>RAZEM</v>
          </cell>
        </row>
        <row r="6541">
          <cell r="A6541" t="str">
            <v>ŻYCIE grup i kont, PEŁNIA ŻYCIA, EDUKACJA</v>
          </cell>
          <cell r="B6541" t="str">
            <v>X2X3</v>
          </cell>
          <cell r="C6541" t="str">
            <v>P</v>
          </cell>
          <cell r="D6541">
            <v>33798378.959999986</v>
          </cell>
          <cell r="E6541" t="str">
            <v>SKL_ROCZNA_WYK</v>
          </cell>
          <cell r="F6541" t="str">
            <v>WYK_POP</v>
          </cell>
          <cell r="G6541" t="str">
            <v>03</v>
          </cell>
          <cell r="H6541" t="str">
            <v>PKK</v>
          </cell>
          <cell r="I6541" t="str">
            <v>RAZEM</v>
          </cell>
        </row>
        <row r="6542">
          <cell r="A6542" t="str">
            <v>ŻYCIE grup i kont, PEŁNIA ŻYCIA, EDUKACJA</v>
          </cell>
          <cell r="B6542" t="str">
            <v>X2X3</v>
          </cell>
          <cell r="C6542" t="str">
            <v>P</v>
          </cell>
          <cell r="D6542">
            <v>356522.66</v>
          </cell>
          <cell r="E6542" t="str">
            <v>SKL_ROCZNA_WYK</v>
          </cell>
          <cell r="F6542" t="str">
            <v>WYK_POP</v>
          </cell>
          <cell r="G6542" t="str">
            <v>03</v>
          </cell>
          <cell r="H6542" t="str">
            <v>PSA</v>
          </cell>
          <cell r="I6542" t="str">
            <v>RAZEM</v>
          </cell>
        </row>
        <row r="6543">
          <cell r="A6543" t="str">
            <v>ŻYCIE grup i kont, PEŁNIA ŻYCIA, EDUKACJA</v>
          </cell>
          <cell r="B6543" t="str">
            <v>X2X3</v>
          </cell>
          <cell r="C6543" t="str">
            <v>P</v>
          </cell>
          <cell r="D6543">
            <v>33382157.640000004</v>
          </cell>
          <cell r="E6543" t="str">
            <v>SKL_ROCZNA_WYK</v>
          </cell>
          <cell r="F6543" t="str">
            <v>WYK_POP</v>
          </cell>
          <cell r="G6543" t="str">
            <v>04</v>
          </cell>
          <cell r="H6543" t="str">
            <v>PKK</v>
          </cell>
          <cell r="I6543" t="str">
            <v>RAZEM</v>
          </cell>
        </row>
        <row r="6544">
          <cell r="A6544" t="str">
            <v>ŻYCIE grup i kont, PEŁNIA ŻYCIA, EDUKACJA</v>
          </cell>
          <cell r="B6544" t="str">
            <v>X2X3</v>
          </cell>
          <cell r="C6544" t="str">
            <v>P</v>
          </cell>
          <cell r="D6544">
            <v>345901.82</v>
          </cell>
          <cell r="E6544" t="str">
            <v>SKL_ROCZNA_WYK</v>
          </cell>
          <cell r="F6544" t="str">
            <v>WYK_POP</v>
          </cell>
          <cell r="G6544" t="str">
            <v>04</v>
          </cell>
          <cell r="H6544" t="str">
            <v>PSA</v>
          </cell>
          <cell r="I6544" t="str">
            <v>RAZEM</v>
          </cell>
        </row>
        <row r="6545">
          <cell r="A6545" t="str">
            <v>ŻYCIE grup i kont, PEŁNIA ŻYCIA, EDUKACJA</v>
          </cell>
          <cell r="B6545" t="str">
            <v>X2X3</v>
          </cell>
          <cell r="C6545" t="str">
            <v>P</v>
          </cell>
          <cell r="D6545">
            <v>32200917.160000004</v>
          </cell>
          <cell r="E6545" t="str">
            <v>SKL_ROCZNA_WYK</v>
          </cell>
          <cell r="F6545" t="str">
            <v>WYK_POP</v>
          </cell>
          <cell r="G6545" t="str">
            <v>05</v>
          </cell>
          <cell r="H6545" t="str">
            <v>PKK</v>
          </cell>
          <cell r="I6545" t="str">
            <v>RAZEM</v>
          </cell>
        </row>
        <row r="6546">
          <cell r="A6546" t="str">
            <v>ŻYCIE grup i kont, PEŁNIA ŻYCIA, EDUKACJA</v>
          </cell>
          <cell r="B6546" t="str">
            <v>X2X3</v>
          </cell>
          <cell r="C6546" t="str">
            <v>P</v>
          </cell>
          <cell r="D6546">
            <v>334109.9</v>
          </cell>
          <cell r="E6546" t="str">
            <v>SKL_ROCZNA_WYK</v>
          </cell>
          <cell r="F6546" t="str">
            <v>WYK_POP</v>
          </cell>
          <cell r="G6546" t="str">
            <v>05</v>
          </cell>
          <cell r="H6546" t="str">
            <v>PSA</v>
          </cell>
          <cell r="I6546" t="str">
            <v>RAZEM</v>
          </cell>
        </row>
        <row r="6547">
          <cell r="A6547" t="str">
            <v>ŻYCIE grup i kont, PEŁNIA ŻYCIA, EDUKACJA</v>
          </cell>
          <cell r="B6547" t="str">
            <v>X2X3</v>
          </cell>
          <cell r="C6547" t="str">
            <v>P</v>
          </cell>
          <cell r="D6547">
            <v>31626258.290000003</v>
          </cell>
          <cell r="E6547" t="str">
            <v>SKL_ROCZNA_WYK</v>
          </cell>
          <cell r="F6547" t="str">
            <v>WYK_POP</v>
          </cell>
          <cell r="G6547" t="str">
            <v>06</v>
          </cell>
          <cell r="H6547" t="str">
            <v>PKK</v>
          </cell>
          <cell r="I6547" t="str">
            <v>RAZEM</v>
          </cell>
        </row>
        <row r="6548">
          <cell r="A6548" t="str">
            <v>ŻYCIE grup i kont, PEŁNIA ŻYCIA, EDUKACJA</v>
          </cell>
          <cell r="B6548" t="str">
            <v>X2X3</v>
          </cell>
          <cell r="C6548" t="str">
            <v>P</v>
          </cell>
          <cell r="D6548">
            <v>322480.1</v>
          </cell>
          <cell r="E6548" t="str">
            <v>SKL_ROCZNA_WYK</v>
          </cell>
          <cell r="F6548" t="str">
            <v>WYK_POP</v>
          </cell>
          <cell r="G6548" t="str">
            <v>06</v>
          </cell>
          <cell r="H6548" t="str">
            <v>PSA</v>
          </cell>
          <cell r="I6548" t="str">
            <v>RAZEM</v>
          </cell>
        </row>
        <row r="6549">
          <cell r="A6549" t="str">
            <v>ŻYCIE grup i kont, PEŁNIA ŻYCIA, EDUKACJA</v>
          </cell>
          <cell r="B6549" t="str">
            <v>X2X3</v>
          </cell>
          <cell r="C6549" t="str">
            <v>P</v>
          </cell>
          <cell r="D6549">
            <v>30968284.57</v>
          </cell>
          <cell r="E6549" t="str">
            <v>SKL_ROCZNA_WYK</v>
          </cell>
          <cell r="F6549" t="str">
            <v>WYK_POP</v>
          </cell>
          <cell r="G6549" t="str">
            <v>07</v>
          </cell>
          <cell r="H6549" t="str">
            <v>PKK</v>
          </cell>
          <cell r="I6549" t="str">
            <v>RAZEM</v>
          </cell>
        </row>
        <row r="6550">
          <cell r="A6550" t="str">
            <v>ŻYCIE grup i kont, PEŁNIA ŻYCIA, EDUKACJA</v>
          </cell>
          <cell r="B6550" t="str">
            <v>X2X3</v>
          </cell>
          <cell r="C6550" t="str">
            <v>P</v>
          </cell>
          <cell r="D6550">
            <v>304564.34</v>
          </cell>
          <cell r="E6550" t="str">
            <v>SKL_ROCZNA_WYK</v>
          </cell>
          <cell r="F6550" t="str">
            <v>WYK_POP</v>
          </cell>
          <cell r="G6550" t="str">
            <v>07</v>
          </cell>
          <cell r="H6550" t="str">
            <v>PSA</v>
          </cell>
          <cell r="I6550" t="str">
            <v>RAZEM</v>
          </cell>
        </row>
        <row r="6551">
          <cell r="A6551" t="str">
            <v>ŻYCIE grup i kont, PEŁNIA ŻYCIA, EDUKACJA</v>
          </cell>
          <cell r="B6551" t="str">
            <v>X2X3</v>
          </cell>
          <cell r="C6551" t="str">
            <v>P</v>
          </cell>
          <cell r="D6551">
            <v>30452501.769999992</v>
          </cell>
          <cell r="E6551" t="str">
            <v>SKL_ROCZNA_WYK</v>
          </cell>
          <cell r="F6551" t="str">
            <v>WYK_POP</v>
          </cell>
          <cell r="G6551" t="str">
            <v>08</v>
          </cell>
          <cell r="H6551" t="str">
            <v>PKK</v>
          </cell>
          <cell r="I6551" t="str">
            <v>RAZEM</v>
          </cell>
        </row>
        <row r="6552">
          <cell r="A6552" t="str">
            <v>ŻYCIE grup i kont, PEŁNIA ŻYCIA, EDUKACJA</v>
          </cell>
          <cell r="B6552" t="str">
            <v>X2X3</v>
          </cell>
          <cell r="C6552" t="str">
            <v>P</v>
          </cell>
          <cell r="D6552">
            <v>300522.1</v>
          </cell>
          <cell r="E6552" t="str">
            <v>SKL_ROCZNA_WYK</v>
          </cell>
          <cell r="F6552" t="str">
            <v>WYK_POP</v>
          </cell>
          <cell r="G6552" t="str">
            <v>08</v>
          </cell>
          <cell r="H6552" t="str">
            <v>PSA</v>
          </cell>
          <cell r="I6552" t="str">
            <v>RAZEM</v>
          </cell>
        </row>
        <row r="6553">
          <cell r="A6553" t="str">
            <v>ŻYCIE grup i kont, PEŁNIA ŻYCIA, EDUKACJA</v>
          </cell>
          <cell r="B6553" t="str">
            <v>X2X3</v>
          </cell>
          <cell r="C6553" t="str">
            <v>P</v>
          </cell>
          <cell r="D6553">
            <v>30101995.239999995</v>
          </cell>
          <cell r="E6553" t="str">
            <v>SKL_ROCZNA_WYK</v>
          </cell>
          <cell r="F6553" t="str">
            <v>WYK_POP</v>
          </cell>
          <cell r="G6553" t="str">
            <v>09</v>
          </cell>
          <cell r="H6553" t="str">
            <v>PKK</v>
          </cell>
          <cell r="I6553" t="str">
            <v>RAZEM</v>
          </cell>
        </row>
        <row r="6554">
          <cell r="A6554" t="str">
            <v>ŻYCIE grup i kont, PEŁNIA ŻYCIA, EDUKACJA</v>
          </cell>
          <cell r="B6554" t="str">
            <v>X2X3</v>
          </cell>
          <cell r="C6554" t="str">
            <v>P</v>
          </cell>
          <cell r="D6554">
            <v>293826.2</v>
          </cell>
          <cell r="E6554" t="str">
            <v>SKL_ROCZNA_WYK</v>
          </cell>
          <cell r="F6554" t="str">
            <v>WYK_POP</v>
          </cell>
          <cell r="G6554" t="str">
            <v>09</v>
          </cell>
          <cell r="H6554" t="str">
            <v>PSA</v>
          </cell>
          <cell r="I6554" t="str">
            <v>RAZEM</v>
          </cell>
        </row>
        <row r="6555">
          <cell r="A6555" t="str">
            <v>ŻYCIE grup i kont, PEŁNIA ŻYCIA, EDUKACJA</v>
          </cell>
          <cell r="B6555" t="str">
            <v>X323</v>
          </cell>
          <cell r="C6555" t="str">
            <v>S</v>
          </cell>
          <cell r="D6555">
            <v>1668</v>
          </cell>
          <cell r="E6555" t="str">
            <v>L_UBEZP</v>
          </cell>
          <cell r="F6555" t="str">
            <v>PLAN</v>
          </cell>
          <cell r="G6555" t="str">
            <v>01</v>
          </cell>
          <cell r="H6555" t="str">
            <v>POU</v>
          </cell>
          <cell r="I6555" t="str">
            <v>RAZEM</v>
          </cell>
        </row>
        <row r="6556">
          <cell r="A6556" t="str">
            <v>ŻYCIE grup i kont, PEŁNIA ŻYCIA, EDUKACJA</v>
          </cell>
          <cell r="B6556" t="str">
            <v>X323</v>
          </cell>
          <cell r="C6556" t="str">
            <v>S</v>
          </cell>
          <cell r="D6556">
            <v>1649</v>
          </cell>
          <cell r="E6556" t="str">
            <v>L_UBEZP</v>
          </cell>
          <cell r="F6556" t="str">
            <v>PLAN</v>
          </cell>
          <cell r="G6556" t="str">
            <v>02</v>
          </cell>
          <cell r="H6556" t="str">
            <v>POU</v>
          </cell>
          <cell r="I6556" t="str">
            <v>RAZEM</v>
          </cell>
        </row>
        <row r="6557">
          <cell r="A6557" t="str">
            <v>ŻYCIE grup i kont, PEŁNIA ŻYCIA, EDUKACJA</v>
          </cell>
          <cell r="B6557" t="str">
            <v>X323</v>
          </cell>
          <cell r="C6557" t="str">
            <v>S</v>
          </cell>
          <cell r="D6557">
            <v>1625</v>
          </cell>
          <cell r="E6557" t="str">
            <v>L_UBEZP</v>
          </cell>
          <cell r="F6557" t="str">
            <v>PLAN</v>
          </cell>
          <cell r="G6557" t="str">
            <v>03</v>
          </cell>
          <cell r="H6557" t="str">
            <v>POU</v>
          </cell>
          <cell r="I6557" t="str">
            <v>RAZEM</v>
          </cell>
        </row>
        <row r="6558">
          <cell r="A6558" t="str">
            <v>ŻYCIE grup i kont, PEŁNIA ŻYCIA, EDUKACJA</v>
          </cell>
          <cell r="B6558" t="str">
            <v>X323</v>
          </cell>
          <cell r="C6558" t="str">
            <v>S</v>
          </cell>
          <cell r="D6558">
            <v>1614</v>
          </cell>
          <cell r="E6558" t="str">
            <v>L_UBEZP</v>
          </cell>
          <cell r="F6558" t="str">
            <v>PLAN</v>
          </cell>
          <cell r="G6558" t="str">
            <v>04</v>
          </cell>
          <cell r="H6558" t="str">
            <v>POU</v>
          </cell>
          <cell r="I6558" t="str">
            <v>RAZEM</v>
          </cell>
        </row>
        <row r="6559">
          <cell r="A6559" t="str">
            <v>ŻYCIE grup i kont, PEŁNIA ŻYCIA, EDUKACJA</v>
          </cell>
          <cell r="B6559" t="str">
            <v>X323</v>
          </cell>
          <cell r="C6559" t="str">
            <v>S</v>
          </cell>
          <cell r="D6559">
            <v>1599</v>
          </cell>
          <cell r="E6559" t="str">
            <v>L_UBEZP</v>
          </cell>
          <cell r="F6559" t="str">
            <v>PLAN</v>
          </cell>
          <cell r="G6559" t="str">
            <v>05</v>
          </cell>
          <cell r="H6559" t="str">
            <v>POU</v>
          </cell>
          <cell r="I6559" t="str">
            <v>RAZEM</v>
          </cell>
        </row>
        <row r="6560">
          <cell r="A6560" t="str">
            <v>ŻYCIE grup i kont, PEŁNIA ŻYCIA, EDUKACJA</v>
          </cell>
          <cell r="B6560" t="str">
            <v>X323</v>
          </cell>
          <cell r="C6560" t="str">
            <v>S</v>
          </cell>
          <cell r="D6560">
            <v>1577</v>
          </cell>
          <cell r="E6560" t="str">
            <v>L_UBEZP</v>
          </cell>
          <cell r="F6560" t="str">
            <v>PLAN</v>
          </cell>
          <cell r="G6560" t="str">
            <v>06</v>
          </cell>
          <cell r="H6560" t="str">
            <v>POU</v>
          </cell>
          <cell r="I6560" t="str">
            <v>RAZEM</v>
          </cell>
        </row>
        <row r="6561">
          <cell r="A6561" t="str">
            <v>ŻYCIE grup i kont, PEŁNIA ŻYCIA, EDUKACJA</v>
          </cell>
          <cell r="B6561" t="str">
            <v>X323</v>
          </cell>
          <cell r="C6561" t="str">
            <v>S</v>
          </cell>
          <cell r="D6561">
            <v>1566</v>
          </cell>
          <cell r="E6561" t="str">
            <v>L_UBEZP</v>
          </cell>
          <cell r="F6561" t="str">
            <v>PLAN</v>
          </cell>
          <cell r="G6561" t="str">
            <v>07</v>
          </cell>
          <cell r="H6561" t="str">
            <v>POU</v>
          </cell>
          <cell r="I6561" t="str">
            <v>RAZEM</v>
          </cell>
        </row>
        <row r="6562">
          <cell r="A6562" t="str">
            <v>ŻYCIE grup i kont, PEŁNIA ŻYCIA, EDUKACJA</v>
          </cell>
          <cell r="B6562" t="str">
            <v>X323</v>
          </cell>
          <cell r="C6562" t="str">
            <v>S</v>
          </cell>
          <cell r="D6562">
            <v>1549</v>
          </cell>
          <cell r="E6562" t="str">
            <v>L_UBEZP</v>
          </cell>
          <cell r="F6562" t="str">
            <v>PLAN</v>
          </cell>
          <cell r="G6562" t="str">
            <v>08</v>
          </cell>
          <cell r="H6562" t="str">
            <v>POU</v>
          </cell>
          <cell r="I6562" t="str">
            <v>RAZEM</v>
          </cell>
        </row>
        <row r="6563">
          <cell r="A6563" t="str">
            <v>ŻYCIE grup i kont, PEŁNIA ŻYCIA, EDUKACJA</v>
          </cell>
          <cell r="B6563" t="str">
            <v>X323</v>
          </cell>
          <cell r="C6563" t="str">
            <v>S</v>
          </cell>
          <cell r="D6563">
            <v>1535</v>
          </cell>
          <cell r="E6563" t="str">
            <v>L_UBEZP</v>
          </cell>
          <cell r="F6563" t="str">
            <v>PLAN</v>
          </cell>
          <cell r="G6563" t="str">
            <v>09</v>
          </cell>
          <cell r="H6563" t="str">
            <v>POU</v>
          </cell>
          <cell r="I6563" t="str">
            <v>RAZEM</v>
          </cell>
        </row>
        <row r="6564">
          <cell r="A6564" t="str">
            <v>ŻYCIE grup i kont, PEŁNIA ŻYCIA, EDUKACJA</v>
          </cell>
          <cell r="B6564" t="str">
            <v>X323</v>
          </cell>
          <cell r="C6564" t="str">
            <v>S</v>
          </cell>
          <cell r="D6564">
            <v>1527</v>
          </cell>
          <cell r="E6564" t="str">
            <v>L_UBEZP</v>
          </cell>
          <cell r="F6564" t="str">
            <v>PLAN</v>
          </cell>
          <cell r="G6564" t="str">
            <v>10</v>
          </cell>
          <cell r="H6564" t="str">
            <v>POU</v>
          </cell>
          <cell r="I6564" t="str">
            <v>RAZEM</v>
          </cell>
        </row>
        <row r="6565">
          <cell r="A6565" t="str">
            <v>ŻYCIE grup i kont, PEŁNIA ŻYCIA, EDUKACJA</v>
          </cell>
          <cell r="B6565" t="str">
            <v>X323</v>
          </cell>
          <cell r="C6565" t="str">
            <v>S</v>
          </cell>
          <cell r="D6565">
            <v>1513</v>
          </cell>
          <cell r="E6565" t="str">
            <v>L_UBEZP</v>
          </cell>
          <cell r="F6565" t="str">
            <v>PLAN</v>
          </cell>
          <cell r="G6565" t="str">
            <v>11</v>
          </cell>
          <cell r="H6565" t="str">
            <v>POU</v>
          </cell>
          <cell r="I6565" t="str">
            <v>RAZEM</v>
          </cell>
        </row>
        <row r="6566">
          <cell r="A6566" t="str">
            <v>ŻYCIE grup i kont, PEŁNIA ŻYCIA, EDUKACJA</v>
          </cell>
          <cell r="B6566" t="str">
            <v>X323</v>
          </cell>
          <cell r="C6566" t="str">
            <v>S</v>
          </cell>
          <cell r="D6566">
            <v>1493</v>
          </cell>
          <cell r="E6566" t="str">
            <v>L_UBEZP</v>
          </cell>
          <cell r="F6566" t="str">
            <v>PLAN</v>
          </cell>
          <cell r="G6566" t="str">
            <v>12</v>
          </cell>
          <cell r="H6566" t="str">
            <v>POU</v>
          </cell>
          <cell r="I6566" t="str">
            <v>RAZEM</v>
          </cell>
        </row>
        <row r="6567">
          <cell r="A6567" t="str">
            <v>ŻYCIE grup i kont, PEŁNIA ŻYCIA, EDUKACJA</v>
          </cell>
          <cell r="B6567" t="str">
            <v>X323</v>
          </cell>
          <cell r="C6567" t="str">
            <v>S</v>
          </cell>
          <cell r="D6567">
            <v>1713</v>
          </cell>
          <cell r="E6567" t="str">
            <v>L_UBEZP</v>
          </cell>
          <cell r="F6567" t="str">
            <v>PROGNOZA</v>
          </cell>
          <cell r="G6567" t="str">
            <v>10</v>
          </cell>
          <cell r="H6567" t="str">
            <v>POU</v>
          </cell>
          <cell r="I6567" t="str">
            <v>RAZEM</v>
          </cell>
        </row>
        <row r="6568">
          <cell r="A6568" t="str">
            <v>ŻYCIE grup i kont, PEŁNIA ŻYCIA, EDUKACJA</v>
          </cell>
          <cell r="B6568" t="str">
            <v>X323</v>
          </cell>
          <cell r="C6568" t="str">
            <v>S</v>
          </cell>
          <cell r="D6568">
            <v>1696</v>
          </cell>
          <cell r="E6568" t="str">
            <v>L_UBEZP</v>
          </cell>
          <cell r="F6568" t="str">
            <v>PROGNOZA</v>
          </cell>
          <cell r="G6568" t="str">
            <v>11</v>
          </cell>
          <cell r="H6568" t="str">
            <v>POU</v>
          </cell>
          <cell r="I6568" t="str">
            <v>RAZEM</v>
          </cell>
        </row>
        <row r="6569">
          <cell r="A6569" t="str">
            <v>ŻYCIE grup i kont, PEŁNIA ŻYCIA, EDUKACJA</v>
          </cell>
          <cell r="B6569" t="str">
            <v>X323</v>
          </cell>
          <cell r="C6569" t="str">
            <v>S</v>
          </cell>
          <cell r="D6569">
            <v>1676</v>
          </cell>
          <cell r="E6569" t="str">
            <v>L_UBEZP</v>
          </cell>
          <cell r="F6569" t="str">
            <v>PROGNOZA</v>
          </cell>
          <cell r="G6569" t="str">
            <v>12</v>
          </cell>
          <cell r="H6569" t="str">
            <v>POU</v>
          </cell>
          <cell r="I6569" t="str">
            <v>RAZEM</v>
          </cell>
        </row>
        <row r="6570">
          <cell r="A6570" t="str">
            <v>ŻYCIE grup i kont, PEŁNIA ŻYCIA, EDUKACJA</v>
          </cell>
          <cell r="B6570" t="str">
            <v>X323</v>
          </cell>
          <cell r="C6570" t="str">
            <v>S</v>
          </cell>
          <cell r="D6570">
            <v>1819</v>
          </cell>
          <cell r="E6570" t="str">
            <v>L_UBEZP</v>
          </cell>
          <cell r="F6570" t="str">
            <v>WYK_POP</v>
          </cell>
          <cell r="G6570" t="str">
            <v>01</v>
          </cell>
          <cell r="H6570" t="str">
            <v>POU</v>
          </cell>
          <cell r="I6570" t="str">
            <v>RAZEM</v>
          </cell>
        </row>
        <row r="6571">
          <cell r="A6571" t="str">
            <v>ŻYCIE grup i kont, PEŁNIA ŻYCIA, EDUKACJA</v>
          </cell>
          <cell r="B6571" t="str">
            <v>X323</v>
          </cell>
          <cell r="C6571" t="str">
            <v>S</v>
          </cell>
          <cell r="D6571">
            <v>1797</v>
          </cell>
          <cell r="E6571" t="str">
            <v>L_UBEZP</v>
          </cell>
          <cell r="F6571" t="str">
            <v>WYK_POP</v>
          </cell>
          <cell r="G6571" t="str">
            <v>02</v>
          </cell>
          <cell r="H6571" t="str">
            <v>POU</v>
          </cell>
          <cell r="I6571" t="str">
            <v>RAZEM</v>
          </cell>
        </row>
        <row r="6572">
          <cell r="A6572" t="str">
            <v>ŻYCIE grup i kont, PEŁNIA ŻYCIA, EDUKACJA</v>
          </cell>
          <cell r="B6572" t="str">
            <v>X323</v>
          </cell>
          <cell r="C6572" t="str">
            <v>S</v>
          </cell>
          <cell r="D6572">
            <v>1812</v>
          </cell>
          <cell r="E6572" t="str">
            <v>L_UBEZP</v>
          </cell>
          <cell r="F6572" t="str">
            <v>WYK_POP</v>
          </cell>
          <cell r="G6572" t="str">
            <v>03</v>
          </cell>
          <cell r="H6572" t="str">
            <v>POU</v>
          </cell>
          <cell r="I6572" t="str">
            <v>RAZEM</v>
          </cell>
        </row>
        <row r="6573">
          <cell r="A6573" t="str">
            <v>ŻYCIE grup i kont, PEŁNIA ŻYCIA, EDUKACJA</v>
          </cell>
          <cell r="B6573" t="str">
            <v>X323</v>
          </cell>
          <cell r="C6573" t="str">
            <v>S</v>
          </cell>
          <cell r="D6573">
            <v>1813</v>
          </cell>
          <cell r="E6573" t="str">
            <v>L_UBEZP</v>
          </cell>
          <cell r="F6573" t="str">
            <v>WYK_POP</v>
          </cell>
          <cell r="G6573" t="str">
            <v>04</v>
          </cell>
          <cell r="H6573" t="str">
            <v>POU</v>
          </cell>
          <cell r="I6573" t="str">
            <v>RAZEM</v>
          </cell>
        </row>
        <row r="6574">
          <cell r="A6574" t="str">
            <v>ŻYCIE grup i kont, PEŁNIA ŻYCIA, EDUKACJA</v>
          </cell>
          <cell r="B6574" t="str">
            <v>X323</v>
          </cell>
          <cell r="C6574" t="str">
            <v>S</v>
          </cell>
          <cell r="D6574">
            <v>1796</v>
          </cell>
          <cell r="E6574" t="str">
            <v>L_UBEZP</v>
          </cell>
          <cell r="F6574" t="str">
            <v>WYK_POP</v>
          </cell>
          <cell r="G6574" t="str">
            <v>05</v>
          </cell>
          <cell r="H6574" t="str">
            <v>POU</v>
          </cell>
          <cell r="I6574" t="str">
            <v>RAZEM</v>
          </cell>
        </row>
        <row r="6575">
          <cell r="A6575" t="str">
            <v>ŻYCIE grup i kont, PEŁNIA ŻYCIA, EDUKACJA</v>
          </cell>
          <cell r="B6575" t="str">
            <v>X323</v>
          </cell>
          <cell r="C6575" t="str">
            <v>S</v>
          </cell>
          <cell r="D6575">
            <v>1781</v>
          </cell>
          <cell r="E6575" t="str">
            <v>L_UBEZP</v>
          </cell>
          <cell r="F6575" t="str">
            <v>WYK_POP</v>
          </cell>
          <cell r="G6575" t="str">
            <v>06</v>
          </cell>
          <cell r="H6575" t="str">
            <v>POU</v>
          </cell>
          <cell r="I6575" t="str">
            <v>RAZEM</v>
          </cell>
        </row>
        <row r="6576">
          <cell r="A6576" t="str">
            <v>ŻYCIE grup i kont, PEŁNIA ŻYCIA, EDUKACJA</v>
          </cell>
          <cell r="B6576" t="str">
            <v>X323</v>
          </cell>
          <cell r="C6576" t="str">
            <v>S</v>
          </cell>
          <cell r="D6576">
            <v>1770</v>
          </cell>
          <cell r="E6576" t="str">
            <v>L_UBEZP</v>
          </cell>
          <cell r="F6576" t="str">
            <v>WYK_POP</v>
          </cell>
          <cell r="G6576" t="str">
            <v>07</v>
          </cell>
          <cell r="H6576" t="str">
            <v>POU</v>
          </cell>
          <cell r="I6576" t="str">
            <v>RAZEM</v>
          </cell>
        </row>
        <row r="6577">
          <cell r="A6577" t="str">
            <v>ŻYCIE grup i kont, PEŁNIA ŻYCIA, EDUKACJA</v>
          </cell>
          <cell r="B6577" t="str">
            <v>X323</v>
          </cell>
          <cell r="C6577" t="str">
            <v>S</v>
          </cell>
          <cell r="D6577">
            <v>1745</v>
          </cell>
          <cell r="E6577" t="str">
            <v>L_UBEZP</v>
          </cell>
          <cell r="F6577" t="str">
            <v>WYK_POP</v>
          </cell>
          <cell r="G6577" t="str">
            <v>08</v>
          </cell>
          <cell r="H6577" t="str">
            <v>POU</v>
          </cell>
          <cell r="I6577" t="str">
            <v>RAZEM</v>
          </cell>
        </row>
        <row r="6578">
          <cell r="A6578" t="str">
            <v>ŻYCIE grup i kont, PEŁNIA ŻYCIA, EDUKACJA</v>
          </cell>
          <cell r="B6578" t="str">
            <v>X323</v>
          </cell>
          <cell r="C6578" t="str">
            <v>S</v>
          </cell>
          <cell r="D6578">
            <v>1728</v>
          </cell>
          <cell r="E6578" t="str">
            <v>L_UBEZP</v>
          </cell>
          <cell r="F6578" t="str">
            <v>WYK_POP</v>
          </cell>
          <cell r="G6578" t="str">
            <v>09</v>
          </cell>
          <cell r="H6578" t="str">
            <v>POU</v>
          </cell>
          <cell r="I6578" t="str">
            <v>RAZEM</v>
          </cell>
        </row>
        <row r="6579">
          <cell r="A6579" t="str">
            <v>ŻYCIE grup i kont, PEŁNIA ŻYCIA, EDUKACJA</v>
          </cell>
          <cell r="B6579" t="str">
            <v>X323</v>
          </cell>
          <cell r="C6579" t="str">
            <v>S</v>
          </cell>
          <cell r="D6579">
            <v>42978.0477984085</v>
          </cell>
          <cell r="E6579" t="str">
            <v>PRZYPIS_MIES_WYK</v>
          </cell>
          <cell r="F6579" t="str">
            <v>PLAN</v>
          </cell>
          <cell r="G6579" t="str">
            <v>01</v>
          </cell>
          <cell r="H6579" t="str">
            <v>POU</v>
          </cell>
          <cell r="I6579" t="str">
            <v>RAZEM</v>
          </cell>
        </row>
        <row r="6580">
          <cell r="A6580" t="str">
            <v>ŻYCIE grup i kont, PEŁNIA ŻYCIA, EDUKACJA</v>
          </cell>
          <cell r="B6580" t="str">
            <v>X323</v>
          </cell>
          <cell r="C6580" t="str">
            <v>S</v>
          </cell>
          <cell r="D6580">
            <v>30733.24005263159</v>
          </cell>
          <cell r="E6580" t="str">
            <v>PRZYPIS_MIES_WYK</v>
          </cell>
          <cell r="F6580" t="str">
            <v>PLAN</v>
          </cell>
          <cell r="G6580" t="str">
            <v>02</v>
          </cell>
          <cell r="H6580" t="str">
            <v>POU</v>
          </cell>
          <cell r="I6580" t="str">
            <v>RAZEM</v>
          </cell>
        </row>
        <row r="6581">
          <cell r="A6581" t="str">
            <v>ŻYCIE grup i kont, PEŁNIA ŻYCIA, EDUKACJA</v>
          </cell>
          <cell r="B6581" t="str">
            <v>X323</v>
          </cell>
          <cell r="C6581" t="str">
            <v>S</v>
          </cell>
          <cell r="D6581">
            <v>31846.66680107529</v>
          </cell>
          <cell r="E6581" t="str">
            <v>PRZYPIS_MIES_WYK</v>
          </cell>
          <cell r="F6581" t="str">
            <v>PLAN</v>
          </cell>
          <cell r="G6581" t="str">
            <v>03</v>
          </cell>
          <cell r="H6581" t="str">
            <v>POU</v>
          </cell>
          <cell r="I6581" t="str">
            <v>RAZEM</v>
          </cell>
        </row>
        <row r="6582">
          <cell r="A6582" t="str">
            <v>ŻYCIE grup i kont, PEŁNIA ŻYCIA, EDUKACJA</v>
          </cell>
          <cell r="B6582" t="str">
            <v>X323</v>
          </cell>
          <cell r="C6582" t="str">
            <v>S</v>
          </cell>
          <cell r="D6582">
            <v>42765.25897018972</v>
          </cell>
          <cell r="E6582" t="str">
            <v>PRZYPIS_MIES_WYK</v>
          </cell>
          <cell r="F6582" t="str">
            <v>PLAN</v>
          </cell>
          <cell r="G6582" t="str">
            <v>04</v>
          </cell>
          <cell r="H6582" t="str">
            <v>POU</v>
          </cell>
          <cell r="I6582" t="str">
            <v>RAZEM</v>
          </cell>
        </row>
        <row r="6583">
          <cell r="A6583" t="str">
            <v>ŻYCIE grup i kont, PEŁNIA ŻYCIA, EDUKACJA</v>
          </cell>
          <cell r="B6583" t="str">
            <v>X323</v>
          </cell>
          <cell r="C6583" t="str">
            <v>S</v>
          </cell>
          <cell r="D6583">
            <v>30559.758855585864</v>
          </cell>
          <cell r="E6583" t="str">
            <v>PRZYPIS_MIES_WYK</v>
          </cell>
          <cell r="F6583" t="str">
            <v>PLAN</v>
          </cell>
          <cell r="G6583" t="str">
            <v>05</v>
          </cell>
          <cell r="H6583" t="str">
            <v>POU</v>
          </cell>
          <cell r="I6583" t="str">
            <v>RAZEM</v>
          </cell>
        </row>
        <row r="6584">
          <cell r="A6584" t="str">
            <v>ŻYCIE grup i kont, PEŁNIA ŻYCIA, EDUKACJA</v>
          </cell>
          <cell r="B6584" t="str">
            <v>X323</v>
          </cell>
          <cell r="C6584" t="str">
            <v>S</v>
          </cell>
          <cell r="D6584">
            <v>31883.679721448505</v>
          </cell>
          <cell r="E6584" t="str">
            <v>PRZYPIS_MIES_WYK</v>
          </cell>
          <cell r="F6584" t="str">
            <v>PLAN</v>
          </cell>
          <cell r="G6584" t="str">
            <v>06</v>
          </cell>
          <cell r="H6584" t="str">
            <v>POU</v>
          </cell>
          <cell r="I6584" t="str">
            <v>RAZEM</v>
          </cell>
        </row>
        <row r="6585">
          <cell r="A6585" t="str">
            <v>ŻYCIE grup i kont, PEŁNIA ŻYCIA, EDUKACJA</v>
          </cell>
          <cell r="B6585" t="str">
            <v>X323</v>
          </cell>
          <cell r="C6585" t="str">
            <v>S</v>
          </cell>
          <cell r="D6585">
            <v>40255.72299168978</v>
          </cell>
          <cell r="E6585" t="str">
            <v>PRZYPIS_MIES_WYK</v>
          </cell>
          <cell r="F6585" t="str">
            <v>PLAN</v>
          </cell>
          <cell r="G6585" t="str">
            <v>07</v>
          </cell>
          <cell r="H6585" t="str">
            <v>POU</v>
          </cell>
          <cell r="I6585" t="str">
            <v>RAZEM</v>
          </cell>
        </row>
        <row r="6586">
          <cell r="A6586" t="str">
            <v>ŻYCIE grup i kont, PEŁNIA ŻYCIA, EDUKACJA</v>
          </cell>
          <cell r="B6586" t="str">
            <v>X323</v>
          </cell>
          <cell r="C6586" t="str">
            <v>S</v>
          </cell>
          <cell r="D6586">
            <v>30372.390441988977</v>
          </cell>
          <cell r="E6586" t="str">
            <v>PRZYPIS_MIES_WYK</v>
          </cell>
          <cell r="F6586" t="str">
            <v>PLAN</v>
          </cell>
          <cell r="G6586" t="str">
            <v>08</v>
          </cell>
          <cell r="H6586" t="str">
            <v>POU</v>
          </cell>
          <cell r="I6586" t="str">
            <v>RAZEM</v>
          </cell>
        </row>
        <row r="6587">
          <cell r="A6587" t="str">
            <v>ŻYCIE grup i kont, PEŁNIA ŻYCIA, EDUKACJA</v>
          </cell>
          <cell r="B6587" t="str">
            <v>X323</v>
          </cell>
          <cell r="C6587" t="str">
            <v>S</v>
          </cell>
          <cell r="D6587">
            <v>29459.213826815685</v>
          </cell>
          <cell r="E6587" t="str">
            <v>PRZYPIS_MIES_WYK</v>
          </cell>
          <cell r="F6587" t="str">
            <v>PLAN</v>
          </cell>
          <cell r="G6587" t="str">
            <v>09</v>
          </cell>
          <cell r="H6587" t="str">
            <v>POU</v>
          </cell>
          <cell r="I6587" t="str">
            <v>RAZEM</v>
          </cell>
        </row>
        <row r="6588">
          <cell r="A6588" t="str">
            <v>ŻYCIE grup i kont, PEŁNIA ŻYCIA, EDUKACJA</v>
          </cell>
          <cell r="B6588" t="str">
            <v>X323</v>
          </cell>
          <cell r="C6588" t="str">
            <v>S</v>
          </cell>
          <cell r="D6588">
            <v>40631.941551246564</v>
          </cell>
          <cell r="E6588" t="str">
            <v>PRZYPIS_MIES_WYK</v>
          </cell>
          <cell r="F6588" t="str">
            <v>PLAN</v>
          </cell>
          <cell r="G6588" t="str">
            <v>10</v>
          </cell>
          <cell r="H6588" t="str">
            <v>POU</v>
          </cell>
          <cell r="I6588" t="str">
            <v>RAZEM</v>
          </cell>
        </row>
        <row r="6589">
          <cell r="A6589" t="str">
            <v>ŻYCIE grup i kont, PEŁNIA ŻYCIA, EDUKACJA</v>
          </cell>
          <cell r="B6589" t="str">
            <v>X323</v>
          </cell>
          <cell r="C6589" t="str">
            <v>S</v>
          </cell>
          <cell r="D6589">
            <v>29213.127955801134</v>
          </cell>
          <cell r="E6589" t="str">
            <v>PRZYPIS_MIES_WYK</v>
          </cell>
          <cell r="F6589" t="str">
            <v>PLAN</v>
          </cell>
          <cell r="G6589" t="str">
            <v>11</v>
          </cell>
          <cell r="H6589" t="str">
            <v>POU</v>
          </cell>
          <cell r="I6589" t="str">
            <v>RAZEM</v>
          </cell>
        </row>
        <row r="6590">
          <cell r="A6590" t="str">
            <v>ŻYCIE grup i kont, PEŁNIA ŻYCIA, EDUKACJA</v>
          </cell>
          <cell r="B6590" t="str">
            <v>X323</v>
          </cell>
          <cell r="C6590" t="str">
            <v>S</v>
          </cell>
          <cell r="D6590">
            <v>30055.053519553116</v>
          </cell>
          <cell r="E6590" t="str">
            <v>PRZYPIS_MIES_WYK</v>
          </cell>
          <cell r="F6590" t="str">
            <v>PLAN</v>
          </cell>
          <cell r="G6590" t="str">
            <v>12</v>
          </cell>
          <cell r="H6590" t="str">
            <v>POU</v>
          </cell>
          <cell r="I6590" t="str">
            <v>RAZEM</v>
          </cell>
        </row>
        <row r="6591">
          <cell r="A6591" t="str">
            <v>ŻYCIE grup i kont, PEŁNIA ŻYCIA, EDUKACJA</v>
          </cell>
          <cell r="B6591" t="str">
            <v>X323</v>
          </cell>
          <cell r="C6591" t="str">
            <v>S</v>
          </cell>
          <cell r="D6591">
            <v>43045.741828254904</v>
          </cell>
          <cell r="E6591" t="str">
            <v>PRZYPIS_MIES_WYK</v>
          </cell>
          <cell r="F6591" t="str">
            <v>PROGNOZA</v>
          </cell>
          <cell r="G6591" t="str">
            <v>10</v>
          </cell>
          <cell r="H6591" t="str">
            <v>POU</v>
          </cell>
          <cell r="I6591" t="str">
            <v>RAZEM</v>
          </cell>
        </row>
        <row r="6592">
          <cell r="A6592" t="str">
            <v>ŻYCIE grup i kont, PEŁNIA ŻYCIA, EDUKACJA</v>
          </cell>
          <cell r="B6592" t="str">
            <v>X323</v>
          </cell>
          <cell r="C6592" t="str">
            <v>S</v>
          </cell>
          <cell r="D6592">
            <v>33558.59751381221</v>
          </cell>
          <cell r="E6592" t="str">
            <v>PRZYPIS_MIES_WYK</v>
          </cell>
          <cell r="F6592" t="str">
            <v>PROGNOZA</v>
          </cell>
          <cell r="G6592" t="str">
            <v>11</v>
          </cell>
          <cell r="H6592" t="str">
            <v>POU</v>
          </cell>
          <cell r="I6592" t="str">
            <v>RAZEM</v>
          </cell>
        </row>
        <row r="6593">
          <cell r="A6593" t="str">
            <v>ŻYCIE grup i kont, PEŁNIA ŻYCIA, EDUKACJA</v>
          </cell>
          <cell r="B6593" t="str">
            <v>X323</v>
          </cell>
          <cell r="C6593" t="str">
            <v>S</v>
          </cell>
          <cell r="D6593">
            <v>32333.609692737504</v>
          </cell>
          <cell r="E6593" t="str">
            <v>PRZYPIS_MIES_WYK</v>
          </cell>
          <cell r="F6593" t="str">
            <v>PROGNOZA</v>
          </cell>
          <cell r="G6593" t="str">
            <v>12</v>
          </cell>
          <cell r="H6593" t="str">
            <v>POU</v>
          </cell>
          <cell r="I6593" t="str">
            <v>RAZEM</v>
          </cell>
        </row>
        <row r="6594">
          <cell r="A6594" t="str">
            <v>ŻYCIE grup i kont, PEŁNIA ŻYCIA, EDUKACJA</v>
          </cell>
          <cell r="B6594" t="str">
            <v>X323</v>
          </cell>
          <cell r="C6594" t="str">
            <v>S</v>
          </cell>
          <cell r="D6594">
            <v>25120.6</v>
          </cell>
          <cell r="E6594" t="str">
            <v>PRZYPIS_MIES_WYK</v>
          </cell>
          <cell r="F6594" t="str">
            <v>WYK_POP</v>
          </cell>
          <cell r="G6594" t="str">
            <v>01</v>
          </cell>
          <cell r="H6594" t="str">
            <v>POU</v>
          </cell>
          <cell r="I6594" t="str">
            <v>RAZEM</v>
          </cell>
        </row>
        <row r="6595">
          <cell r="A6595" t="str">
            <v>ŻYCIE grup i kont, PEŁNIA ŻYCIA, EDUKACJA</v>
          </cell>
          <cell r="B6595" t="str">
            <v>X323</v>
          </cell>
          <cell r="C6595" t="str">
            <v>S</v>
          </cell>
          <cell r="D6595">
            <v>40059.23</v>
          </cell>
          <cell r="E6595" t="str">
            <v>PRZYPIS_MIES_WYK</v>
          </cell>
          <cell r="F6595" t="str">
            <v>WYK_POP</v>
          </cell>
          <cell r="G6595" t="str">
            <v>02</v>
          </cell>
          <cell r="H6595" t="str">
            <v>POU</v>
          </cell>
          <cell r="I6595" t="str">
            <v>RAZEM</v>
          </cell>
        </row>
        <row r="6596">
          <cell r="A6596" t="str">
            <v>ŻYCIE grup i kont, PEŁNIA ŻYCIA, EDUKACJA</v>
          </cell>
          <cell r="B6596" t="str">
            <v>X323</v>
          </cell>
          <cell r="C6596" t="str">
            <v>S</v>
          </cell>
          <cell r="D6596">
            <v>35861.63</v>
          </cell>
          <cell r="E6596" t="str">
            <v>PRZYPIS_MIES_WYK</v>
          </cell>
          <cell r="F6596" t="str">
            <v>WYK_POP</v>
          </cell>
          <cell r="G6596" t="str">
            <v>03</v>
          </cell>
          <cell r="H6596" t="str">
            <v>POU</v>
          </cell>
          <cell r="I6596" t="str">
            <v>RAZEM</v>
          </cell>
        </row>
        <row r="6597">
          <cell r="A6597" t="str">
            <v>ŻYCIE grup i kont, PEŁNIA ŻYCIA, EDUKACJA</v>
          </cell>
          <cell r="B6597" t="str">
            <v>X323</v>
          </cell>
          <cell r="C6597" t="str">
            <v>S</v>
          </cell>
          <cell r="D6597">
            <v>52358.33</v>
          </cell>
          <cell r="E6597" t="str">
            <v>PRZYPIS_MIES_WYK</v>
          </cell>
          <cell r="F6597" t="str">
            <v>WYK_POP</v>
          </cell>
          <cell r="G6597" t="str">
            <v>04</v>
          </cell>
          <cell r="H6597" t="str">
            <v>POU</v>
          </cell>
          <cell r="I6597" t="str">
            <v>RAZEM</v>
          </cell>
        </row>
        <row r="6598">
          <cell r="A6598" t="str">
            <v>ŻYCIE grup i kont, PEŁNIA ŻYCIA, EDUKACJA</v>
          </cell>
          <cell r="B6598" t="str">
            <v>X323</v>
          </cell>
          <cell r="C6598" t="str">
            <v>S</v>
          </cell>
          <cell r="D6598">
            <v>36197.73</v>
          </cell>
          <cell r="E6598" t="str">
            <v>PRZYPIS_MIES_WYK</v>
          </cell>
          <cell r="F6598" t="str">
            <v>WYK_POP</v>
          </cell>
          <cell r="G6598" t="str">
            <v>05</v>
          </cell>
          <cell r="H6598" t="str">
            <v>POU</v>
          </cell>
          <cell r="I6598" t="str">
            <v>RAZEM</v>
          </cell>
        </row>
        <row r="6599">
          <cell r="A6599" t="str">
            <v>ŻYCIE grup i kont, PEŁNIA ŻYCIA, EDUKACJA</v>
          </cell>
          <cell r="B6599" t="str">
            <v>X323</v>
          </cell>
          <cell r="C6599" t="str">
            <v>S</v>
          </cell>
          <cell r="D6599">
            <v>35235.23</v>
          </cell>
          <cell r="E6599" t="str">
            <v>PRZYPIS_MIES_WYK</v>
          </cell>
          <cell r="F6599" t="str">
            <v>WYK_POP</v>
          </cell>
          <cell r="G6599" t="str">
            <v>06</v>
          </cell>
          <cell r="H6599" t="str">
            <v>POU</v>
          </cell>
          <cell r="I6599" t="str">
            <v>RAZEM</v>
          </cell>
        </row>
        <row r="6600">
          <cell r="A6600" t="str">
            <v>ŻYCIE grup i kont, PEŁNIA ŻYCIA, EDUKACJA</v>
          </cell>
          <cell r="B6600" t="str">
            <v>X323</v>
          </cell>
          <cell r="C6600" t="str">
            <v>S</v>
          </cell>
          <cell r="D6600">
            <v>49957.62</v>
          </cell>
          <cell r="E6600" t="str">
            <v>PRZYPIS_MIES_WYK</v>
          </cell>
          <cell r="F6600" t="str">
            <v>WYK_POP</v>
          </cell>
          <cell r="G6600" t="str">
            <v>07</v>
          </cell>
          <cell r="H6600" t="str">
            <v>POU</v>
          </cell>
          <cell r="I6600" t="str">
            <v>RAZEM</v>
          </cell>
        </row>
        <row r="6601">
          <cell r="A6601" t="str">
            <v>ŻYCIE grup i kont, PEŁNIA ŻYCIA, EDUKACJA</v>
          </cell>
          <cell r="B6601" t="str">
            <v>X323</v>
          </cell>
          <cell r="C6601" t="str">
            <v>S</v>
          </cell>
          <cell r="D6601">
            <v>36877.21</v>
          </cell>
          <cell r="E6601" t="str">
            <v>PRZYPIS_MIES_WYK</v>
          </cell>
          <cell r="F6601" t="str">
            <v>WYK_POP</v>
          </cell>
          <cell r="G6601" t="str">
            <v>08</v>
          </cell>
          <cell r="H6601" t="str">
            <v>POU</v>
          </cell>
          <cell r="I6601" t="str">
            <v>RAZEM</v>
          </cell>
        </row>
        <row r="6602">
          <cell r="A6602" t="str">
            <v>ŻYCIE grup i kont, PEŁNIA ŻYCIA, EDUKACJA</v>
          </cell>
          <cell r="B6602" t="str">
            <v>X323</v>
          </cell>
          <cell r="C6602" t="str">
            <v>S</v>
          </cell>
          <cell r="D6602">
            <v>34461.32</v>
          </cell>
          <cell r="E6602" t="str">
            <v>PRZYPIS_MIES_WYK</v>
          </cell>
          <cell r="F6602" t="str">
            <v>WYK_POP</v>
          </cell>
          <cell r="G6602" t="str">
            <v>09</v>
          </cell>
          <cell r="H6602" t="str">
            <v>POU</v>
          </cell>
          <cell r="I6602" t="str">
            <v>RAZEM</v>
          </cell>
        </row>
        <row r="6603">
          <cell r="A6603" t="str">
            <v>ŻYCIE grup i kont, PEŁNIA ŻYCIA, EDUKACJA</v>
          </cell>
          <cell r="B6603" t="str">
            <v>X323</v>
          </cell>
          <cell r="C6603" t="str">
            <v>S</v>
          </cell>
          <cell r="D6603">
            <v>42978.0477984085</v>
          </cell>
          <cell r="E6603" t="str">
            <v>SKL_PRZYPIS_WYK</v>
          </cell>
          <cell r="F6603" t="str">
            <v>PLAN</v>
          </cell>
          <cell r="G6603" t="str">
            <v>01</v>
          </cell>
          <cell r="H6603" t="str">
            <v>POU</v>
          </cell>
          <cell r="I6603" t="str">
            <v>RAZEM</v>
          </cell>
        </row>
        <row r="6604">
          <cell r="A6604" t="str">
            <v>ŻYCIE grup i kont, PEŁNIA ŻYCIA, EDUKACJA</v>
          </cell>
          <cell r="B6604" t="str">
            <v>X323</v>
          </cell>
          <cell r="C6604" t="str">
            <v>S</v>
          </cell>
          <cell r="D6604">
            <v>73711.28785104009</v>
          </cell>
          <cell r="E6604" t="str">
            <v>SKL_PRZYPIS_WYK</v>
          </cell>
          <cell r="F6604" t="str">
            <v>PLAN</v>
          </cell>
          <cell r="G6604" t="str">
            <v>02</v>
          </cell>
          <cell r="H6604" t="str">
            <v>POU</v>
          </cell>
          <cell r="I6604" t="str">
            <v>RAZEM</v>
          </cell>
        </row>
        <row r="6605">
          <cell r="A6605" t="str">
            <v>ŻYCIE grup i kont, PEŁNIA ŻYCIA, EDUKACJA</v>
          </cell>
          <cell r="B6605" t="str">
            <v>X323</v>
          </cell>
          <cell r="C6605" t="str">
            <v>S</v>
          </cell>
          <cell r="D6605">
            <v>105557.95465211538</v>
          </cell>
          <cell r="E6605" t="str">
            <v>SKL_PRZYPIS_WYK</v>
          </cell>
          <cell r="F6605" t="str">
            <v>PLAN</v>
          </cell>
          <cell r="G6605" t="str">
            <v>03</v>
          </cell>
          <cell r="H6605" t="str">
            <v>POU</v>
          </cell>
          <cell r="I6605" t="str">
            <v>RAZEM</v>
          </cell>
        </row>
        <row r="6606">
          <cell r="A6606" t="str">
            <v>ŻYCIE grup i kont, PEŁNIA ŻYCIA, EDUKACJA</v>
          </cell>
          <cell r="B6606" t="str">
            <v>X323</v>
          </cell>
          <cell r="C6606" t="str">
            <v>S</v>
          </cell>
          <cell r="D6606">
            <v>148323.2136223051</v>
          </cell>
          <cell r="E6606" t="str">
            <v>SKL_PRZYPIS_WYK</v>
          </cell>
          <cell r="F6606" t="str">
            <v>PLAN</v>
          </cell>
          <cell r="G6606" t="str">
            <v>04</v>
          </cell>
          <cell r="H6606" t="str">
            <v>POU</v>
          </cell>
          <cell r="I6606" t="str">
            <v>RAZEM</v>
          </cell>
        </row>
        <row r="6607">
          <cell r="A6607" t="str">
            <v>ŻYCIE grup i kont, PEŁNIA ŻYCIA, EDUKACJA</v>
          </cell>
          <cell r="B6607" t="str">
            <v>X323</v>
          </cell>
          <cell r="C6607" t="str">
            <v>S</v>
          </cell>
          <cell r="D6607">
            <v>178882.97247789096</v>
          </cell>
          <cell r="E6607" t="str">
            <v>SKL_PRZYPIS_WYK</v>
          </cell>
          <cell r="F6607" t="str">
            <v>PLAN</v>
          </cell>
          <cell r="G6607" t="str">
            <v>05</v>
          </cell>
          <cell r="H6607" t="str">
            <v>POU</v>
          </cell>
          <cell r="I6607" t="str">
            <v>RAZEM</v>
          </cell>
        </row>
        <row r="6608">
          <cell r="A6608" t="str">
            <v>ŻYCIE grup i kont, PEŁNIA ŻYCIA, EDUKACJA</v>
          </cell>
          <cell r="B6608" t="str">
            <v>X323</v>
          </cell>
          <cell r="C6608" t="str">
            <v>S</v>
          </cell>
          <cell r="D6608">
            <v>210766.65219933947</v>
          </cell>
          <cell r="E6608" t="str">
            <v>SKL_PRZYPIS_WYK</v>
          </cell>
          <cell r="F6608" t="str">
            <v>PLAN</v>
          </cell>
          <cell r="G6608" t="str">
            <v>06</v>
          </cell>
          <cell r="H6608" t="str">
            <v>POU</v>
          </cell>
          <cell r="I6608" t="str">
            <v>RAZEM</v>
          </cell>
        </row>
        <row r="6609">
          <cell r="A6609" t="str">
            <v>ŻYCIE grup i kont, PEŁNIA ŻYCIA, EDUKACJA</v>
          </cell>
          <cell r="B6609" t="str">
            <v>X323</v>
          </cell>
          <cell r="C6609" t="str">
            <v>S</v>
          </cell>
          <cell r="D6609">
            <v>251022.37519102928</v>
          </cell>
          <cell r="E6609" t="str">
            <v>SKL_PRZYPIS_WYK</v>
          </cell>
          <cell r="F6609" t="str">
            <v>PLAN</v>
          </cell>
          <cell r="G6609" t="str">
            <v>07</v>
          </cell>
          <cell r="H6609" t="str">
            <v>POU</v>
          </cell>
          <cell r="I6609" t="str">
            <v>RAZEM</v>
          </cell>
        </row>
        <row r="6610">
          <cell r="A6610" t="str">
            <v>ŻYCIE grup i kont, PEŁNIA ŻYCIA, EDUKACJA</v>
          </cell>
          <cell r="B6610" t="str">
            <v>X323</v>
          </cell>
          <cell r="C6610" t="str">
            <v>S</v>
          </cell>
          <cell r="D6610">
            <v>281394.7656330182</v>
          </cell>
          <cell r="E6610" t="str">
            <v>SKL_PRZYPIS_WYK</v>
          </cell>
          <cell r="F6610" t="str">
            <v>PLAN</v>
          </cell>
          <cell r="G6610" t="str">
            <v>08</v>
          </cell>
          <cell r="H6610" t="str">
            <v>POU</v>
          </cell>
          <cell r="I6610" t="str">
            <v>RAZEM</v>
          </cell>
        </row>
        <row r="6611">
          <cell r="A6611" t="str">
            <v>ŻYCIE grup i kont, PEŁNIA ŻYCIA, EDUKACJA</v>
          </cell>
          <cell r="B6611" t="str">
            <v>X323</v>
          </cell>
          <cell r="C6611" t="str">
            <v>S</v>
          </cell>
          <cell r="D6611">
            <v>310853.97945983394</v>
          </cell>
          <cell r="E6611" t="str">
            <v>SKL_PRZYPIS_WYK</v>
          </cell>
          <cell r="F6611" t="str">
            <v>PLAN</v>
          </cell>
          <cell r="G6611" t="str">
            <v>09</v>
          </cell>
          <cell r="H6611" t="str">
            <v>POU</v>
          </cell>
          <cell r="I6611" t="str">
            <v>RAZEM</v>
          </cell>
        </row>
        <row r="6612">
          <cell r="A6612" t="str">
            <v>ŻYCIE grup i kont, PEŁNIA ŻYCIA, EDUKACJA</v>
          </cell>
          <cell r="B6612" t="str">
            <v>X323</v>
          </cell>
          <cell r="C6612" t="str">
            <v>S</v>
          </cell>
          <cell r="D6612">
            <v>351485.9210110805</v>
          </cell>
          <cell r="E6612" t="str">
            <v>SKL_PRZYPIS_WYK</v>
          </cell>
          <cell r="F6612" t="str">
            <v>PLAN</v>
          </cell>
          <cell r="G6612" t="str">
            <v>10</v>
          </cell>
          <cell r="H6612" t="str">
            <v>POU</v>
          </cell>
          <cell r="I6612" t="str">
            <v>RAZEM</v>
          </cell>
        </row>
        <row r="6613">
          <cell r="A6613" t="str">
            <v>ŻYCIE grup i kont, PEŁNIA ŻYCIA, EDUKACJA</v>
          </cell>
          <cell r="B6613" t="str">
            <v>X323</v>
          </cell>
          <cell r="C6613" t="str">
            <v>S</v>
          </cell>
          <cell r="D6613">
            <v>380699.0489668816</v>
          </cell>
          <cell r="E6613" t="str">
            <v>SKL_PRZYPIS_WYK</v>
          </cell>
          <cell r="F6613" t="str">
            <v>PLAN</v>
          </cell>
          <cell r="G6613" t="str">
            <v>11</v>
          </cell>
          <cell r="H6613" t="str">
            <v>POU</v>
          </cell>
          <cell r="I6613" t="str">
            <v>RAZEM</v>
          </cell>
        </row>
        <row r="6614">
          <cell r="A6614" t="str">
            <v>ŻYCIE grup i kont, PEŁNIA ŻYCIA, EDUKACJA</v>
          </cell>
          <cell r="B6614" t="str">
            <v>X323</v>
          </cell>
          <cell r="C6614" t="str">
            <v>S</v>
          </cell>
          <cell r="D6614">
            <v>410754.10248643474</v>
          </cell>
          <cell r="E6614" t="str">
            <v>SKL_PRZYPIS_WYK</v>
          </cell>
          <cell r="F6614" t="str">
            <v>PLAN</v>
          </cell>
          <cell r="G6614" t="str">
            <v>12</v>
          </cell>
          <cell r="H6614" t="str">
            <v>POU</v>
          </cell>
          <cell r="I6614" t="str">
            <v>RAZEM</v>
          </cell>
        </row>
        <row r="6615">
          <cell r="A6615" t="str">
            <v>ŻYCIE grup i kont, PEŁNIA ŻYCIA, EDUKACJA</v>
          </cell>
          <cell r="B6615" t="str">
            <v>X323</v>
          </cell>
          <cell r="C6615" t="str">
            <v>S</v>
          </cell>
          <cell r="D6615">
            <v>389174.6418282544</v>
          </cell>
          <cell r="E6615" t="str">
            <v>SKL_PRZYPIS_WYK</v>
          </cell>
          <cell r="F6615" t="str">
            <v>PROGNOZA</v>
          </cell>
          <cell r="G6615" t="str">
            <v>10</v>
          </cell>
          <cell r="H6615" t="str">
            <v>POU</v>
          </cell>
          <cell r="I6615" t="str">
            <v>RAZEM</v>
          </cell>
        </row>
        <row r="6616">
          <cell r="A6616" t="str">
            <v>ŻYCIE grup i kont, PEŁNIA ŻYCIA, EDUKACJA</v>
          </cell>
          <cell r="B6616" t="str">
            <v>X323</v>
          </cell>
          <cell r="C6616" t="str">
            <v>S</v>
          </cell>
          <cell r="D6616">
            <v>422733.2393420666</v>
          </cell>
          <cell r="E6616" t="str">
            <v>SKL_PRZYPIS_WYK</v>
          </cell>
          <cell r="F6616" t="str">
            <v>PROGNOZA</v>
          </cell>
          <cell r="G6616" t="str">
            <v>11</v>
          </cell>
          <cell r="H6616" t="str">
            <v>POU</v>
          </cell>
          <cell r="I6616" t="str">
            <v>RAZEM</v>
          </cell>
        </row>
        <row r="6617">
          <cell r="A6617" t="str">
            <v>ŻYCIE grup i kont, PEŁNIA ŻYCIA, EDUKACJA</v>
          </cell>
          <cell r="B6617" t="str">
            <v>X323</v>
          </cell>
          <cell r="C6617" t="str">
            <v>S</v>
          </cell>
          <cell r="D6617">
            <v>455066.8490348041</v>
          </cell>
          <cell r="E6617" t="str">
            <v>SKL_PRZYPIS_WYK</v>
          </cell>
          <cell r="F6617" t="str">
            <v>PROGNOZA</v>
          </cell>
          <cell r="G6617" t="str">
            <v>12</v>
          </cell>
          <cell r="H6617" t="str">
            <v>POU</v>
          </cell>
          <cell r="I6617" t="str">
            <v>RAZEM</v>
          </cell>
        </row>
        <row r="6618">
          <cell r="A6618" t="str">
            <v>ŻYCIE grup i kont, PEŁNIA ŻYCIA, EDUKACJA</v>
          </cell>
          <cell r="B6618" t="str">
            <v>X323</v>
          </cell>
          <cell r="C6618" t="str">
            <v>S</v>
          </cell>
          <cell r="D6618">
            <v>25120.6</v>
          </cell>
          <cell r="E6618" t="str">
            <v>SKL_PRZYPIS_WYK</v>
          </cell>
          <cell r="F6618" t="str">
            <v>WYK_POP</v>
          </cell>
          <cell r="G6618" t="str">
            <v>01</v>
          </cell>
          <cell r="H6618" t="str">
            <v>POU</v>
          </cell>
          <cell r="I6618" t="str">
            <v>RAZEM</v>
          </cell>
        </row>
        <row r="6619">
          <cell r="A6619" t="str">
            <v>ŻYCIE grup i kont, PEŁNIA ŻYCIA, EDUKACJA</v>
          </cell>
          <cell r="B6619" t="str">
            <v>X323</v>
          </cell>
          <cell r="C6619" t="str">
            <v>S</v>
          </cell>
          <cell r="D6619">
            <v>65179.83</v>
          </cell>
          <cell r="E6619" t="str">
            <v>SKL_PRZYPIS_WYK</v>
          </cell>
          <cell r="F6619" t="str">
            <v>WYK_POP</v>
          </cell>
          <cell r="G6619" t="str">
            <v>02</v>
          </cell>
          <cell r="H6619" t="str">
            <v>POU</v>
          </cell>
          <cell r="I6619" t="str">
            <v>RAZEM</v>
          </cell>
        </row>
        <row r="6620">
          <cell r="A6620" t="str">
            <v>ŻYCIE grup i kont, PEŁNIA ŻYCIA, EDUKACJA</v>
          </cell>
          <cell r="B6620" t="str">
            <v>X323</v>
          </cell>
          <cell r="C6620" t="str">
            <v>S</v>
          </cell>
          <cell r="D6620">
            <v>101041.46</v>
          </cell>
          <cell r="E6620" t="str">
            <v>SKL_PRZYPIS_WYK</v>
          </cell>
          <cell r="F6620" t="str">
            <v>WYK_POP</v>
          </cell>
          <cell r="G6620" t="str">
            <v>03</v>
          </cell>
          <cell r="H6620" t="str">
            <v>POU</v>
          </cell>
          <cell r="I6620" t="str">
            <v>RAZEM</v>
          </cell>
        </row>
        <row r="6621">
          <cell r="A6621" t="str">
            <v>ŻYCIE grup i kont, PEŁNIA ŻYCIA, EDUKACJA</v>
          </cell>
          <cell r="B6621" t="str">
            <v>X323</v>
          </cell>
          <cell r="C6621" t="str">
            <v>S</v>
          </cell>
          <cell r="D6621">
            <v>153399.79</v>
          </cell>
          <cell r="E6621" t="str">
            <v>SKL_PRZYPIS_WYK</v>
          </cell>
          <cell r="F6621" t="str">
            <v>WYK_POP</v>
          </cell>
          <cell r="G6621" t="str">
            <v>04</v>
          </cell>
          <cell r="H6621" t="str">
            <v>POU</v>
          </cell>
          <cell r="I6621" t="str">
            <v>RAZEM</v>
          </cell>
        </row>
        <row r="6622">
          <cell r="A6622" t="str">
            <v>ŻYCIE grup i kont, PEŁNIA ŻYCIA, EDUKACJA</v>
          </cell>
          <cell r="B6622" t="str">
            <v>X323</v>
          </cell>
          <cell r="C6622" t="str">
            <v>S</v>
          </cell>
          <cell r="D6622">
            <v>189597.52</v>
          </cell>
          <cell r="E6622" t="str">
            <v>SKL_PRZYPIS_WYK</v>
          </cell>
          <cell r="F6622" t="str">
            <v>WYK_POP</v>
          </cell>
          <cell r="G6622" t="str">
            <v>05</v>
          </cell>
          <cell r="H6622" t="str">
            <v>POU</v>
          </cell>
          <cell r="I6622" t="str">
            <v>RAZEM</v>
          </cell>
        </row>
        <row r="6623">
          <cell r="A6623" t="str">
            <v>ŻYCIE grup i kont, PEŁNIA ŻYCIA, EDUKACJA</v>
          </cell>
          <cell r="B6623" t="str">
            <v>X323</v>
          </cell>
          <cell r="C6623" t="str">
            <v>S</v>
          </cell>
          <cell r="D6623">
            <v>224832.75</v>
          </cell>
          <cell r="E6623" t="str">
            <v>SKL_PRZYPIS_WYK</v>
          </cell>
          <cell r="F6623" t="str">
            <v>WYK_POP</v>
          </cell>
          <cell r="G6623" t="str">
            <v>06</v>
          </cell>
          <cell r="H6623" t="str">
            <v>POU</v>
          </cell>
          <cell r="I6623" t="str">
            <v>RAZEM</v>
          </cell>
        </row>
        <row r="6624">
          <cell r="A6624" t="str">
            <v>ŻYCIE grup i kont, PEŁNIA ŻYCIA, EDUKACJA</v>
          </cell>
          <cell r="B6624" t="str">
            <v>X323</v>
          </cell>
          <cell r="C6624" t="str">
            <v>S</v>
          </cell>
          <cell r="D6624">
            <v>274790.37</v>
          </cell>
          <cell r="E6624" t="str">
            <v>SKL_PRZYPIS_WYK</v>
          </cell>
          <cell r="F6624" t="str">
            <v>WYK_POP</v>
          </cell>
          <cell r="G6624" t="str">
            <v>07</v>
          </cell>
          <cell r="H6624" t="str">
            <v>POU</v>
          </cell>
          <cell r="I6624" t="str">
            <v>RAZEM</v>
          </cell>
        </row>
        <row r="6625">
          <cell r="A6625" t="str">
            <v>ŻYCIE grup i kont, PEŁNIA ŻYCIA, EDUKACJA</v>
          </cell>
          <cell r="B6625" t="str">
            <v>X323</v>
          </cell>
          <cell r="C6625" t="str">
            <v>S</v>
          </cell>
          <cell r="D6625">
            <v>311667.58</v>
          </cell>
          <cell r="E6625" t="str">
            <v>SKL_PRZYPIS_WYK</v>
          </cell>
          <cell r="F6625" t="str">
            <v>WYK_POP</v>
          </cell>
          <cell r="G6625" t="str">
            <v>08</v>
          </cell>
          <cell r="H6625" t="str">
            <v>POU</v>
          </cell>
          <cell r="I6625" t="str">
            <v>RAZEM</v>
          </cell>
        </row>
        <row r="6626">
          <cell r="A6626" t="str">
            <v>ŻYCIE grup i kont, PEŁNIA ŻYCIA, EDUKACJA</v>
          </cell>
          <cell r="B6626" t="str">
            <v>X323</v>
          </cell>
          <cell r="C6626" t="str">
            <v>S</v>
          </cell>
          <cell r="D6626">
            <v>346128.9</v>
          </cell>
          <cell r="E6626" t="str">
            <v>SKL_PRZYPIS_WYK</v>
          </cell>
          <cell r="F6626" t="str">
            <v>WYK_POP</v>
          </cell>
          <cell r="G6626" t="str">
            <v>09</v>
          </cell>
          <cell r="H6626" t="str">
            <v>POU</v>
          </cell>
          <cell r="I6626" t="str">
            <v>RAZEM</v>
          </cell>
        </row>
        <row r="6627">
          <cell r="A6627" t="str">
            <v>ŻYCIE grup i kont, PEŁNIA ŻYCIA, EDUKACJA</v>
          </cell>
          <cell r="B6627" t="str">
            <v>X323</v>
          </cell>
          <cell r="C6627" t="str">
            <v>S</v>
          </cell>
          <cell r="D6627">
            <v>331063.2</v>
          </cell>
          <cell r="E6627" t="str">
            <v>SKL_ROCZNA_WYK</v>
          </cell>
          <cell r="F6627" t="str">
            <v>PLAN</v>
          </cell>
          <cell r="G6627" t="str">
            <v>01</v>
          </cell>
          <cell r="H6627" t="str">
            <v>POU</v>
          </cell>
          <cell r="I6627" t="str">
            <v>RAZEM</v>
          </cell>
        </row>
        <row r="6628">
          <cell r="A6628" t="str">
            <v>ŻYCIE grup i kont, PEŁNIA ŻYCIA, EDUKACJA</v>
          </cell>
          <cell r="B6628" t="str">
            <v>X323</v>
          </cell>
          <cell r="C6628" t="str">
            <v>S</v>
          </cell>
          <cell r="D6628">
            <v>322007.04</v>
          </cell>
          <cell r="E6628" t="str">
            <v>SKL_ROCZNA_WYK</v>
          </cell>
          <cell r="F6628" t="str">
            <v>PLAN</v>
          </cell>
          <cell r="G6628" t="str">
            <v>02</v>
          </cell>
          <cell r="H6628" t="str">
            <v>POU</v>
          </cell>
          <cell r="I6628" t="str">
            <v>RAZEM</v>
          </cell>
        </row>
        <row r="6629">
          <cell r="A6629" t="str">
            <v>ŻYCIE grup i kont, PEŁNIA ŻYCIA, EDUKACJA</v>
          </cell>
          <cell r="B6629" t="str">
            <v>X323</v>
          </cell>
          <cell r="C6629" t="str">
            <v>S</v>
          </cell>
          <cell r="D6629">
            <v>316355.52</v>
          </cell>
          <cell r="E6629" t="str">
            <v>SKL_ROCZNA_WYK</v>
          </cell>
          <cell r="F6629" t="str">
            <v>PLAN</v>
          </cell>
          <cell r="G6629" t="str">
            <v>03</v>
          </cell>
          <cell r="H6629" t="str">
            <v>POU</v>
          </cell>
          <cell r="I6629" t="str">
            <v>RAZEM</v>
          </cell>
        </row>
        <row r="6630">
          <cell r="A6630" t="str">
            <v>ŻYCIE grup i kont, PEŁNIA ŻYCIA, EDUKACJA</v>
          </cell>
          <cell r="B6630" t="str">
            <v>X323</v>
          </cell>
          <cell r="C6630" t="str">
            <v>S</v>
          </cell>
          <cell r="D6630">
            <v>314957.44</v>
          </cell>
          <cell r="E6630" t="str">
            <v>SKL_ROCZNA_WYK</v>
          </cell>
          <cell r="F6630" t="str">
            <v>PLAN</v>
          </cell>
          <cell r="G6630" t="str">
            <v>04</v>
          </cell>
          <cell r="H6630" t="str">
            <v>POU</v>
          </cell>
          <cell r="I6630" t="str">
            <v>RAZEM</v>
          </cell>
        </row>
        <row r="6631">
          <cell r="A6631" t="str">
            <v>ŻYCIE grup i kont, PEŁNIA ŻYCIA, EDUKACJA</v>
          </cell>
          <cell r="B6631" t="str">
            <v>X323</v>
          </cell>
          <cell r="C6631" t="str">
            <v>S</v>
          </cell>
          <cell r="D6631">
            <v>311043.76</v>
          </cell>
          <cell r="E6631" t="str">
            <v>SKL_ROCZNA_WYK</v>
          </cell>
          <cell r="F6631" t="str">
            <v>PLAN</v>
          </cell>
          <cell r="G6631" t="str">
            <v>05</v>
          </cell>
          <cell r="H6631" t="str">
            <v>POU</v>
          </cell>
          <cell r="I6631" t="str">
            <v>RAZEM</v>
          </cell>
        </row>
        <row r="6632">
          <cell r="A6632" t="str">
            <v>ŻYCIE grup i kont, PEŁNIA ŻYCIA, EDUKACJA</v>
          </cell>
          <cell r="B6632" t="str">
            <v>X323</v>
          </cell>
          <cell r="C6632" t="str">
            <v>S</v>
          </cell>
          <cell r="D6632">
            <v>305261.6</v>
          </cell>
          <cell r="E6632" t="str">
            <v>SKL_ROCZNA_WYK</v>
          </cell>
          <cell r="F6632" t="str">
            <v>PLAN</v>
          </cell>
          <cell r="G6632" t="str">
            <v>06</v>
          </cell>
          <cell r="H6632" t="str">
            <v>POU</v>
          </cell>
          <cell r="I6632" t="str">
            <v>RAZEM</v>
          </cell>
        </row>
        <row r="6633">
          <cell r="A6633" t="str">
            <v>ŻYCIE grup i kont, PEŁNIA ŻYCIA, EDUKACJA</v>
          </cell>
          <cell r="B6633" t="str">
            <v>X323</v>
          </cell>
          <cell r="C6633" t="str">
            <v>S</v>
          </cell>
          <cell r="D6633">
            <v>304298.6</v>
          </cell>
          <cell r="E6633" t="str">
            <v>SKL_ROCZNA_WYK</v>
          </cell>
          <cell r="F6633" t="str">
            <v>PLAN</v>
          </cell>
          <cell r="G6633" t="str">
            <v>07</v>
          </cell>
          <cell r="H6633" t="str">
            <v>POU</v>
          </cell>
          <cell r="I6633" t="str">
            <v>RAZEM</v>
          </cell>
        </row>
        <row r="6634">
          <cell r="A6634" t="str">
            <v>ŻYCIE grup i kont, PEŁNIA ŻYCIA, EDUKACJA</v>
          </cell>
          <cell r="B6634" t="str">
            <v>X323</v>
          </cell>
          <cell r="C6634" t="str">
            <v>S</v>
          </cell>
          <cell r="D6634">
            <v>300292.84</v>
          </cell>
          <cell r="E6634" t="str">
            <v>SKL_ROCZNA_WYK</v>
          </cell>
          <cell r="F6634" t="str">
            <v>PLAN</v>
          </cell>
          <cell r="G6634" t="str">
            <v>08</v>
          </cell>
          <cell r="H6634" t="str">
            <v>POU</v>
          </cell>
          <cell r="I6634" t="str">
            <v>RAZEM</v>
          </cell>
        </row>
        <row r="6635">
          <cell r="A6635" t="str">
            <v>ŻYCIE grup i kont, PEŁNIA ŻYCIA, EDUKACJA</v>
          </cell>
          <cell r="B6635" t="str">
            <v>X323</v>
          </cell>
          <cell r="C6635" t="str">
            <v>S</v>
          </cell>
          <cell r="D6635">
            <v>296061.96</v>
          </cell>
          <cell r="E6635" t="str">
            <v>SKL_ROCZNA_WYK</v>
          </cell>
          <cell r="F6635" t="str">
            <v>PLAN</v>
          </cell>
          <cell r="G6635" t="str">
            <v>09</v>
          </cell>
          <cell r="H6635" t="str">
            <v>POU</v>
          </cell>
          <cell r="I6635" t="str">
            <v>RAZEM</v>
          </cell>
        </row>
        <row r="6636">
          <cell r="A6636" t="str">
            <v>ŻYCIE grup i kont, PEŁNIA ŻYCIA, EDUKACJA</v>
          </cell>
          <cell r="B6636" t="str">
            <v>X323</v>
          </cell>
          <cell r="C6636" t="str">
            <v>S</v>
          </cell>
          <cell r="D6636">
            <v>294918.96</v>
          </cell>
          <cell r="E6636" t="str">
            <v>SKL_ROCZNA_WYK</v>
          </cell>
          <cell r="F6636" t="str">
            <v>PLAN</v>
          </cell>
          <cell r="G6636" t="str">
            <v>10</v>
          </cell>
          <cell r="H6636" t="str">
            <v>POU</v>
          </cell>
          <cell r="I6636" t="str">
            <v>RAZEM</v>
          </cell>
        </row>
        <row r="6637">
          <cell r="A6637" t="str">
            <v>ŻYCIE grup i kont, PEŁNIA ŻYCIA, EDUKACJA</v>
          </cell>
          <cell r="B6637" t="str">
            <v>X323</v>
          </cell>
          <cell r="C6637" t="str">
            <v>S</v>
          </cell>
          <cell r="D6637">
            <v>292651.32</v>
          </cell>
          <cell r="E6637" t="str">
            <v>SKL_ROCZNA_WYK</v>
          </cell>
          <cell r="F6637" t="str">
            <v>PLAN</v>
          </cell>
          <cell r="G6637" t="str">
            <v>11</v>
          </cell>
          <cell r="H6637" t="str">
            <v>POU</v>
          </cell>
          <cell r="I6637" t="str">
            <v>RAZEM</v>
          </cell>
        </row>
        <row r="6638">
          <cell r="A6638" t="str">
            <v>ŻYCIE grup i kont, PEŁNIA ŻYCIA, EDUKACJA</v>
          </cell>
          <cell r="B6638" t="str">
            <v>X323</v>
          </cell>
          <cell r="C6638" t="str">
            <v>S</v>
          </cell>
          <cell r="D6638">
            <v>286741.08</v>
          </cell>
          <cell r="E6638" t="str">
            <v>SKL_ROCZNA_WYK</v>
          </cell>
          <cell r="F6638" t="str">
            <v>PLAN</v>
          </cell>
          <cell r="G6638" t="str">
            <v>12</v>
          </cell>
          <cell r="H6638" t="str">
            <v>POU</v>
          </cell>
          <cell r="I6638" t="str">
            <v>RAZEM</v>
          </cell>
        </row>
        <row r="6639">
          <cell r="A6639" t="str">
            <v>ŻYCIE grup i kont, PEŁNIA ŻYCIA, EDUKACJA</v>
          </cell>
          <cell r="B6639" t="str">
            <v>X323</v>
          </cell>
          <cell r="C6639" t="str">
            <v>S</v>
          </cell>
          <cell r="D6639">
            <v>337316.84</v>
          </cell>
          <cell r="E6639" t="str">
            <v>SKL_ROCZNA_WYK</v>
          </cell>
          <cell r="F6639" t="str">
            <v>PROGNOZA</v>
          </cell>
          <cell r="G6639" t="str">
            <v>10</v>
          </cell>
          <cell r="H6639" t="str">
            <v>POU</v>
          </cell>
          <cell r="I6639" t="str">
            <v>RAZEM</v>
          </cell>
        </row>
        <row r="6640">
          <cell r="A6640" t="str">
            <v>ŻYCIE grup i kont, PEŁNIA ŻYCIA, EDUKACJA</v>
          </cell>
          <cell r="B6640" t="str">
            <v>X323</v>
          </cell>
          <cell r="C6640" t="str">
            <v>S</v>
          </cell>
          <cell r="D6640">
            <v>334644.72</v>
          </cell>
          <cell r="E6640" t="str">
            <v>SKL_ROCZNA_WYK</v>
          </cell>
          <cell r="F6640" t="str">
            <v>PROGNOZA</v>
          </cell>
          <cell r="G6640" t="str">
            <v>11</v>
          </cell>
          <cell r="H6640" t="str">
            <v>POU</v>
          </cell>
          <cell r="I6640" t="str">
            <v>RAZEM</v>
          </cell>
        </row>
        <row r="6641">
          <cell r="A6641" t="str">
            <v>ŻYCIE grup i kont, PEŁNIA ŻYCIA, EDUKACJA</v>
          </cell>
          <cell r="B6641" t="str">
            <v>X323</v>
          </cell>
          <cell r="C6641" t="str">
            <v>S</v>
          </cell>
          <cell r="D6641">
            <v>328036.36</v>
          </cell>
          <cell r="E6641" t="str">
            <v>SKL_ROCZNA_WYK</v>
          </cell>
          <cell r="F6641" t="str">
            <v>PROGNOZA</v>
          </cell>
          <cell r="G6641" t="str">
            <v>12</v>
          </cell>
          <cell r="H6641" t="str">
            <v>POU</v>
          </cell>
          <cell r="I6641" t="str">
            <v>RAZEM</v>
          </cell>
        </row>
        <row r="6642">
          <cell r="A6642" t="str">
            <v>ŻYCIE grup i kont, PEŁNIA ŻYCIA, EDUKACJA</v>
          </cell>
          <cell r="B6642" t="str">
            <v>X323</v>
          </cell>
          <cell r="C6642" t="str">
            <v>S</v>
          </cell>
          <cell r="D6642">
            <v>530071.2</v>
          </cell>
          <cell r="E6642" t="str">
            <v>SKL_ROCZNA_WYK</v>
          </cell>
          <cell r="F6642" t="str">
            <v>WYK_POP</v>
          </cell>
          <cell r="G6642" t="str">
            <v>01</v>
          </cell>
          <cell r="H6642" t="str">
            <v>POU</v>
          </cell>
          <cell r="I6642" t="str">
            <v>RAZEM</v>
          </cell>
        </row>
        <row r="6643">
          <cell r="A6643" t="str">
            <v>ŻYCIE grup i kont, PEŁNIA ŻYCIA, EDUKACJA</v>
          </cell>
          <cell r="B6643" t="str">
            <v>X323</v>
          </cell>
          <cell r="C6643" t="str">
            <v>S</v>
          </cell>
          <cell r="D6643">
            <v>517593.32</v>
          </cell>
          <cell r="E6643" t="str">
            <v>SKL_ROCZNA_WYK</v>
          </cell>
          <cell r="F6643" t="str">
            <v>WYK_POP</v>
          </cell>
          <cell r="G6643" t="str">
            <v>02</v>
          </cell>
          <cell r="H6643" t="str">
            <v>POU</v>
          </cell>
          <cell r="I6643" t="str">
            <v>RAZEM</v>
          </cell>
        </row>
        <row r="6644">
          <cell r="A6644" t="str">
            <v>ŻYCIE grup i kont, PEŁNIA ŻYCIA, EDUKACJA</v>
          </cell>
          <cell r="B6644" t="str">
            <v>X323</v>
          </cell>
          <cell r="C6644" t="str">
            <v>S</v>
          </cell>
          <cell r="D6644">
            <v>522385.6</v>
          </cell>
          <cell r="E6644" t="str">
            <v>SKL_ROCZNA_WYK</v>
          </cell>
          <cell r="F6644" t="str">
            <v>WYK_POP</v>
          </cell>
          <cell r="G6644" t="str">
            <v>03</v>
          </cell>
          <cell r="H6644" t="str">
            <v>POU</v>
          </cell>
          <cell r="I6644" t="str">
            <v>RAZEM</v>
          </cell>
        </row>
        <row r="6645">
          <cell r="A6645" t="str">
            <v>ŻYCIE grup i kont, PEŁNIA ŻYCIA, EDUKACJA</v>
          </cell>
          <cell r="B6645" t="str">
            <v>X323</v>
          </cell>
          <cell r="C6645" t="str">
            <v>S</v>
          </cell>
          <cell r="D6645">
            <v>526428.88</v>
          </cell>
          <cell r="E6645" t="str">
            <v>SKL_ROCZNA_WYK</v>
          </cell>
          <cell r="F6645" t="str">
            <v>WYK_POP</v>
          </cell>
          <cell r="G6645" t="str">
            <v>04</v>
          </cell>
          <cell r="H6645" t="str">
            <v>POU</v>
          </cell>
          <cell r="I6645" t="str">
            <v>RAZEM</v>
          </cell>
        </row>
        <row r="6646">
          <cell r="A6646" t="str">
            <v>ŻYCIE grup i kont, PEŁNIA ŻYCIA, EDUKACJA</v>
          </cell>
          <cell r="B6646" t="str">
            <v>X323</v>
          </cell>
          <cell r="C6646" t="str">
            <v>S</v>
          </cell>
          <cell r="D6646">
            <v>524437.2</v>
          </cell>
          <cell r="E6646" t="str">
            <v>SKL_ROCZNA_WYK</v>
          </cell>
          <cell r="F6646" t="str">
            <v>WYK_POP</v>
          </cell>
          <cell r="G6646" t="str">
            <v>05</v>
          </cell>
          <cell r="H6646" t="str">
            <v>POU</v>
          </cell>
          <cell r="I6646" t="str">
            <v>RAZEM</v>
          </cell>
        </row>
        <row r="6647">
          <cell r="A6647" t="str">
            <v>ŻYCIE grup i kont, PEŁNIA ŻYCIA, EDUKACJA</v>
          </cell>
          <cell r="B6647" t="str">
            <v>X323</v>
          </cell>
          <cell r="C6647" t="str">
            <v>S</v>
          </cell>
          <cell r="D6647">
            <v>521916.92</v>
          </cell>
          <cell r="E6647" t="str">
            <v>SKL_ROCZNA_WYK</v>
          </cell>
          <cell r="F6647" t="str">
            <v>WYK_POP</v>
          </cell>
          <cell r="G6647" t="str">
            <v>06</v>
          </cell>
          <cell r="H6647" t="str">
            <v>POU</v>
          </cell>
          <cell r="I6647" t="str">
            <v>RAZEM</v>
          </cell>
        </row>
        <row r="6648">
          <cell r="A6648" t="str">
            <v>ŻYCIE grup i kont, PEŁNIA ŻYCIA, EDUKACJA</v>
          </cell>
          <cell r="B6648" t="str">
            <v>X323</v>
          </cell>
          <cell r="C6648" t="str">
            <v>S</v>
          </cell>
          <cell r="D6648">
            <v>519940.44</v>
          </cell>
          <cell r="E6648" t="str">
            <v>SKL_ROCZNA_WYK</v>
          </cell>
          <cell r="F6648" t="str">
            <v>WYK_POP</v>
          </cell>
          <cell r="G6648" t="str">
            <v>07</v>
          </cell>
          <cell r="H6648" t="str">
            <v>POU</v>
          </cell>
          <cell r="I6648" t="str">
            <v>RAZEM</v>
          </cell>
        </row>
        <row r="6649">
          <cell r="A6649" t="str">
            <v>ŻYCIE grup i kont, PEŁNIA ŻYCIA, EDUKACJA</v>
          </cell>
          <cell r="B6649" t="str">
            <v>X323</v>
          </cell>
          <cell r="C6649" t="str">
            <v>S</v>
          </cell>
          <cell r="D6649">
            <v>514584.2</v>
          </cell>
          <cell r="E6649" t="str">
            <v>SKL_ROCZNA_WYK</v>
          </cell>
          <cell r="F6649" t="str">
            <v>WYK_POP</v>
          </cell>
          <cell r="G6649" t="str">
            <v>08</v>
          </cell>
          <cell r="H6649" t="str">
            <v>POU</v>
          </cell>
          <cell r="I6649" t="str">
            <v>RAZEM</v>
          </cell>
        </row>
        <row r="6650">
          <cell r="A6650" t="str">
            <v>ŻYCIE grup i kont, PEŁNIA ŻYCIA, EDUKACJA</v>
          </cell>
          <cell r="B6650" t="str">
            <v>X323</v>
          </cell>
          <cell r="C6650" t="str">
            <v>S</v>
          </cell>
          <cell r="D6650">
            <v>512326.48</v>
          </cell>
          <cell r="E6650" t="str">
            <v>SKL_ROCZNA_WYK</v>
          </cell>
          <cell r="F6650" t="str">
            <v>WYK_POP</v>
          </cell>
          <cell r="G6650" t="str">
            <v>09</v>
          </cell>
          <cell r="H6650" t="str">
            <v>POU</v>
          </cell>
          <cell r="I6650" t="str">
            <v>RAZEM</v>
          </cell>
        </row>
        <row r="6651">
          <cell r="A6651" t="str">
            <v>ŻYCIE grup i kont, PEŁNIA ŻYCIA, EDUKACJA</v>
          </cell>
          <cell r="B6651" t="str">
            <v>XX26</v>
          </cell>
          <cell r="C6651" t="str">
            <v>N</v>
          </cell>
          <cell r="D6651">
            <v>3247</v>
          </cell>
          <cell r="E6651" t="str">
            <v>L_UBEZP</v>
          </cell>
          <cell r="F6651" t="str">
            <v>PLAN</v>
          </cell>
          <cell r="G6651" t="str">
            <v>01</v>
          </cell>
          <cell r="H6651" t="str">
            <v>PKK</v>
          </cell>
          <cell r="I6651" t="str">
            <v>RAZEM</v>
          </cell>
        </row>
        <row r="6652">
          <cell r="A6652" t="str">
            <v>ŻYCIE grup i kont, PEŁNIA ŻYCIA, EDUKACJA</v>
          </cell>
          <cell r="B6652" t="str">
            <v>XX26</v>
          </cell>
          <cell r="C6652" t="str">
            <v>N</v>
          </cell>
          <cell r="D6652">
            <v>365</v>
          </cell>
          <cell r="E6652" t="str">
            <v>L_UBEZP</v>
          </cell>
          <cell r="F6652" t="str">
            <v>PLAN</v>
          </cell>
          <cell r="G6652" t="str">
            <v>01</v>
          </cell>
          <cell r="H6652" t="str">
            <v>PSA</v>
          </cell>
          <cell r="I6652" t="str">
            <v>RAZEM</v>
          </cell>
        </row>
        <row r="6653">
          <cell r="A6653" t="str">
            <v>ŻYCIE grup i kont, PEŁNIA ŻYCIA, EDUKACJA</v>
          </cell>
          <cell r="B6653" t="str">
            <v>XX26</v>
          </cell>
          <cell r="C6653" t="str">
            <v>P</v>
          </cell>
          <cell r="D6653">
            <v>30848.6</v>
          </cell>
          <cell r="E6653" t="str">
            <v>L_UBEZP</v>
          </cell>
          <cell r="F6653" t="str">
            <v>PLAN</v>
          </cell>
          <cell r="G6653" t="str">
            <v>01</v>
          </cell>
          <cell r="H6653" t="str">
            <v>PKK</v>
          </cell>
          <cell r="I6653" t="str">
            <v>RAZEM</v>
          </cell>
        </row>
        <row r="6654">
          <cell r="A6654" t="str">
            <v>ŻYCIE grup i kont, PEŁNIA ŻYCIA, EDUKACJA</v>
          </cell>
          <cell r="B6654" t="str">
            <v>XX26</v>
          </cell>
          <cell r="C6654" t="str">
            <v>P</v>
          </cell>
          <cell r="D6654">
            <v>207</v>
          </cell>
          <cell r="E6654" t="str">
            <v>L_UBEZP</v>
          </cell>
          <cell r="F6654" t="str">
            <v>PLAN</v>
          </cell>
          <cell r="G6654" t="str">
            <v>01</v>
          </cell>
          <cell r="H6654" t="str">
            <v>PSA</v>
          </cell>
          <cell r="I6654" t="str">
            <v>RAZEM</v>
          </cell>
        </row>
        <row r="6655">
          <cell r="A6655" t="str">
            <v>ŻYCIE grup i kont, PEŁNIA ŻYCIA, EDUKACJA</v>
          </cell>
          <cell r="B6655" t="str">
            <v>XX26</v>
          </cell>
          <cell r="C6655" t="str">
            <v>N</v>
          </cell>
          <cell r="D6655">
            <v>6463</v>
          </cell>
          <cell r="E6655" t="str">
            <v>L_UBEZP</v>
          </cell>
          <cell r="F6655" t="str">
            <v>PLAN</v>
          </cell>
          <cell r="G6655" t="str">
            <v>02</v>
          </cell>
          <cell r="H6655" t="str">
            <v>PKK</v>
          </cell>
          <cell r="I6655" t="str">
            <v>RAZEM</v>
          </cell>
        </row>
        <row r="6656">
          <cell r="A6656" t="str">
            <v>ŻYCIE grup i kont, PEŁNIA ŻYCIA, EDUKACJA</v>
          </cell>
          <cell r="B6656" t="str">
            <v>XX26</v>
          </cell>
          <cell r="C6656" t="str">
            <v>N</v>
          </cell>
          <cell r="D6656">
            <v>774</v>
          </cell>
          <cell r="E6656" t="str">
            <v>L_UBEZP</v>
          </cell>
          <cell r="F6656" t="str">
            <v>PLAN</v>
          </cell>
          <cell r="G6656" t="str">
            <v>02</v>
          </cell>
          <cell r="H6656" t="str">
            <v>PSA</v>
          </cell>
          <cell r="I6656" t="str">
            <v>RAZEM</v>
          </cell>
        </row>
        <row r="6657">
          <cell r="A6657" t="str">
            <v>ŻYCIE grup i kont, PEŁNIA ŻYCIA, EDUKACJA</v>
          </cell>
          <cell r="B6657" t="str">
            <v>XX26</v>
          </cell>
          <cell r="C6657" t="str">
            <v>P</v>
          </cell>
          <cell r="D6657">
            <v>32174.2</v>
          </cell>
          <cell r="E6657" t="str">
            <v>L_UBEZP</v>
          </cell>
          <cell r="F6657" t="str">
            <v>PLAN</v>
          </cell>
          <cell r="G6657" t="str">
            <v>02</v>
          </cell>
          <cell r="H6657" t="str">
            <v>PKK</v>
          </cell>
          <cell r="I6657" t="str">
            <v>RAZEM</v>
          </cell>
        </row>
        <row r="6658">
          <cell r="A6658" t="str">
            <v>ŻYCIE grup i kont, PEŁNIA ŻYCIA, EDUKACJA</v>
          </cell>
          <cell r="B6658" t="str">
            <v>XX26</v>
          </cell>
          <cell r="C6658" t="str">
            <v>P</v>
          </cell>
          <cell r="D6658">
            <v>240.725</v>
          </cell>
          <cell r="E6658" t="str">
            <v>L_UBEZP</v>
          </cell>
          <cell r="F6658" t="str">
            <v>PLAN</v>
          </cell>
          <cell r="G6658" t="str">
            <v>02</v>
          </cell>
          <cell r="H6658" t="str">
            <v>PSA</v>
          </cell>
          <cell r="I6658" t="str">
            <v>RAZEM</v>
          </cell>
        </row>
        <row r="6659">
          <cell r="A6659" t="str">
            <v>ŻYCIE grup i kont, PEŁNIA ŻYCIA, EDUKACJA</v>
          </cell>
          <cell r="B6659" t="str">
            <v>XX26</v>
          </cell>
          <cell r="C6659" t="str">
            <v>N</v>
          </cell>
          <cell r="D6659">
            <v>9749</v>
          </cell>
          <cell r="E6659" t="str">
            <v>L_UBEZP</v>
          </cell>
          <cell r="F6659" t="str">
            <v>PLAN</v>
          </cell>
          <cell r="G6659" t="str">
            <v>03</v>
          </cell>
          <cell r="H6659" t="str">
            <v>PKK</v>
          </cell>
          <cell r="I6659" t="str">
            <v>RAZEM</v>
          </cell>
        </row>
        <row r="6660">
          <cell r="A6660" t="str">
            <v>ŻYCIE grup i kont, PEŁNIA ŻYCIA, EDUKACJA</v>
          </cell>
          <cell r="B6660" t="str">
            <v>XX26</v>
          </cell>
          <cell r="C6660" t="str">
            <v>N</v>
          </cell>
          <cell r="D6660">
            <v>1270</v>
          </cell>
          <cell r="E6660" t="str">
            <v>L_UBEZP</v>
          </cell>
          <cell r="F6660" t="str">
            <v>PLAN</v>
          </cell>
          <cell r="G6660" t="str">
            <v>03</v>
          </cell>
          <cell r="H6660" t="str">
            <v>PSA</v>
          </cell>
          <cell r="I6660" t="str">
            <v>RAZEM</v>
          </cell>
        </row>
        <row r="6661">
          <cell r="A6661" t="str">
            <v>ŻYCIE grup i kont, PEŁNIA ŻYCIA, EDUKACJA</v>
          </cell>
          <cell r="B6661" t="str">
            <v>XX26</v>
          </cell>
          <cell r="C6661" t="str">
            <v>P</v>
          </cell>
          <cell r="D6661">
            <v>33014.8</v>
          </cell>
          <cell r="E6661" t="str">
            <v>L_UBEZP</v>
          </cell>
          <cell r="F6661" t="str">
            <v>PLAN</v>
          </cell>
          <cell r="G6661" t="str">
            <v>03</v>
          </cell>
          <cell r="H6661" t="str">
            <v>PKK</v>
          </cell>
          <cell r="I6661" t="str">
            <v>RAZEM</v>
          </cell>
        </row>
        <row r="6662">
          <cell r="A6662" t="str">
            <v>ŻYCIE grup i kont, PEŁNIA ŻYCIA, EDUKACJA</v>
          </cell>
          <cell r="B6662" t="str">
            <v>XX26</v>
          </cell>
          <cell r="C6662" t="str">
            <v>P</v>
          </cell>
          <cell r="D6662">
            <v>274.45</v>
          </cell>
          <cell r="E6662" t="str">
            <v>L_UBEZP</v>
          </cell>
          <cell r="F6662" t="str">
            <v>PLAN</v>
          </cell>
          <cell r="G6662" t="str">
            <v>03</v>
          </cell>
          <cell r="H6662" t="str">
            <v>PSA</v>
          </cell>
          <cell r="I6662" t="str">
            <v>RAZEM</v>
          </cell>
        </row>
        <row r="6663">
          <cell r="A6663" t="str">
            <v>ŻYCIE grup i kont, PEŁNIA ŻYCIA, EDUKACJA</v>
          </cell>
          <cell r="B6663" t="str">
            <v>XX26</v>
          </cell>
          <cell r="C6663" t="str">
            <v>N</v>
          </cell>
          <cell r="D6663">
            <v>13029</v>
          </cell>
          <cell r="E6663" t="str">
            <v>L_UBEZP</v>
          </cell>
          <cell r="F6663" t="str">
            <v>PLAN</v>
          </cell>
          <cell r="G6663" t="str">
            <v>04</v>
          </cell>
          <cell r="H6663" t="str">
            <v>PKK</v>
          </cell>
          <cell r="I6663" t="str">
            <v>RAZEM</v>
          </cell>
        </row>
        <row r="6664">
          <cell r="A6664" t="str">
            <v>ŻYCIE grup i kont, PEŁNIA ŻYCIA, EDUKACJA</v>
          </cell>
          <cell r="B6664" t="str">
            <v>XX26</v>
          </cell>
          <cell r="C6664" t="str">
            <v>N</v>
          </cell>
          <cell r="D6664">
            <v>1717</v>
          </cell>
          <cell r="E6664" t="str">
            <v>L_UBEZP</v>
          </cell>
          <cell r="F6664" t="str">
            <v>PLAN</v>
          </cell>
          <cell r="G6664" t="str">
            <v>04</v>
          </cell>
          <cell r="H6664" t="str">
            <v>PSA</v>
          </cell>
          <cell r="I6664" t="str">
            <v>RAZEM</v>
          </cell>
        </row>
        <row r="6665">
          <cell r="A6665" t="str">
            <v>ŻYCIE grup i kont, PEŁNIA ŻYCIA, EDUKACJA</v>
          </cell>
          <cell r="B6665" t="str">
            <v>XX26</v>
          </cell>
          <cell r="C6665" t="str">
            <v>P</v>
          </cell>
          <cell r="D6665">
            <v>34196.4</v>
          </cell>
          <cell r="E6665" t="str">
            <v>L_UBEZP</v>
          </cell>
          <cell r="F6665" t="str">
            <v>PLAN</v>
          </cell>
          <cell r="G6665" t="str">
            <v>04</v>
          </cell>
          <cell r="H6665" t="str">
            <v>PKK</v>
          </cell>
          <cell r="I6665" t="str">
            <v>RAZEM</v>
          </cell>
        </row>
        <row r="6666">
          <cell r="A6666" t="str">
            <v>ŻYCIE grup i kont, PEŁNIA ŻYCIA, EDUKACJA</v>
          </cell>
          <cell r="B6666" t="str">
            <v>XX26</v>
          </cell>
          <cell r="C6666" t="str">
            <v>P</v>
          </cell>
          <cell r="D6666">
            <v>324.175</v>
          </cell>
          <cell r="E6666" t="str">
            <v>L_UBEZP</v>
          </cell>
          <cell r="F6666" t="str">
            <v>PLAN</v>
          </cell>
          <cell r="G6666" t="str">
            <v>04</v>
          </cell>
          <cell r="H6666" t="str">
            <v>PSA</v>
          </cell>
          <cell r="I6666" t="str">
            <v>RAZEM</v>
          </cell>
        </row>
        <row r="6667">
          <cell r="A6667" t="str">
            <v>ŻYCIE grup i kont, PEŁNIA ŻYCIA, EDUKACJA</v>
          </cell>
          <cell r="B6667" t="str">
            <v>XX26</v>
          </cell>
          <cell r="C6667" t="str">
            <v>N</v>
          </cell>
          <cell r="D6667">
            <v>16326</v>
          </cell>
          <cell r="E6667" t="str">
            <v>L_UBEZP</v>
          </cell>
          <cell r="F6667" t="str">
            <v>PLAN</v>
          </cell>
          <cell r="G6667" t="str">
            <v>05</v>
          </cell>
          <cell r="H6667" t="str">
            <v>PKK</v>
          </cell>
          <cell r="I6667" t="str">
            <v>RAZEM</v>
          </cell>
        </row>
        <row r="6668">
          <cell r="A6668" t="str">
            <v>ŻYCIE grup i kont, PEŁNIA ŻYCIA, EDUKACJA</v>
          </cell>
          <cell r="B6668" t="str">
            <v>XX26</v>
          </cell>
          <cell r="C6668" t="str">
            <v>N</v>
          </cell>
          <cell r="D6668">
            <v>2239</v>
          </cell>
          <cell r="E6668" t="str">
            <v>L_UBEZP</v>
          </cell>
          <cell r="F6668" t="str">
            <v>PLAN</v>
          </cell>
          <cell r="G6668" t="str">
            <v>05</v>
          </cell>
          <cell r="H6668" t="str">
            <v>PSA</v>
          </cell>
          <cell r="I6668" t="str">
            <v>RAZEM</v>
          </cell>
        </row>
        <row r="6669">
          <cell r="A6669" t="str">
            <v>ŻYCIE grup i kont, PEŁNIA ŻYCIA, EDUKACJA</v>
          </cell>
          <cell r="B6669" t="str">
            <v>XX26</v>
          </cell>
          <cell r="C6669" t="str">
            <v>P</v>
          </cell>
          <cell r="D6669">
            <v>35571</v>
          </cell>
          <cell r="E6669" t="str">
            <v>L_UBEZP</v>
          </cell>
          <cell r="F6669" t="str">
            <v>PLAN</v>
          </cell>
          <cell r="G6669" t="str">
            <v>05</v>
          </cell>
          <cell r="H6669" t="str">
            <v>PKK</v>
          </cell>
          <cell r="I6669" t="str">
            <v>RAZEM</v>
          </cell>
        </row>
        <row r="6670">
          <cell r="A6670" t="str">
            <v>ŻYCIE grup i kont, PEŁNIA ŻYCIA, EDUKACJA</v>
          </cell>
          <cell r="B6670" t="str">
            <v>XX26</v>
          </cell>
          <cell r="C6670" t="str">
            <v>P</v>
          </cell>
          <cell r="D6670">
            <v>374.9</v>
          </cell>
          <cell r="E6670" t="str">
            <v>L_UBEZP</v>
          </cell>
          <cell r="F6670" t="str">
            <v>PLAN</v>
          </cell>
          <cell r="G6670" t="str">
            <v>05</v>
          </cell>
          <cell r="H6670" t="str">
            <v>PSA</v>
          </cell>
          <cell r="I6670" t="str">
            <v>RAZEM</v>
          </cell>
        </row>
        <row r="6671">
          <cell r="A6671" t="str">
            <v>ŻYCIE grup i kont, PEŁNIA ŻYCIA, EDUKACJA</v>
          </cell>
          <cell r="B6671" t="str">
            <v>XX26</v>
          </cell>
          <cell r="C6671" t="str">
            <v>N</v>
          </cell>
          <cell r="D6671">
            <v>19634</v>
          </cell>
          <cell r="E6671" t="str">
            <v>L_UBEZP</v>
          </cell>
          <cell r="F6671" t="str">
            <v>PLAN</v>
          </cell>
          <cell r="G6671" t="str">
            <v>06</v>
          </cell>
          <cell r="H6671" t="str">
            <v>PKK</v>
          </cell>
          <cell r="I6671" t="str">
            <v>RAZEM</v>
          </cell>
        </row>
        <row r="6672">
          <cell r="A6672" t="str">
            <v>ŻYCIE grup i kont, PEŁNIA ŻYCIA, EDUKACJA</v>
          </cell>
          <cell r="B6672" t="str">
            <v>XX26</v>
          </cell>
          <cell r="C6672" t="str">
            <v>N</v>
          </cell>
          <cell r="D6672">
            <v>2792</v>
          </cell>
          <cell r="E6672" t="str">
            <v>L_UBEZP</v>
          </cell>
          <cell r="F6672" t="str">
            <v>PLAN</v>
          </cell>
          <cell r="G6672" t="str">
            <v>06</v>
          </cell>
          <cell r="H6672" t="str">
            <v>PSA</v>
          </cell>
          <cell r="I6672" t="str">
            <v>RAZEM</v>
          </cell>
        </row>
        <row r="6673">
          <cell r="A6673" t="str">
            <v>ŻYCIE grup i kont, PEŁNIA ŻYCIA, EDUKACJA</v>
          </cell>
          <cell r="B6673" t="str">
            <v>XX26</v>
          </cell>
          <cell r="C6673" t="str">
            <v>P</v>
          </cell>
          <cell r="D6673">
            <v>37471.2</v>
          </cell>
          <cell r="E6673" t="str">
            <v>L_UBEZP</v>
          </cell>
          <cell r="F6673" t="str">
            <v>PLAN</v>
          </cell>
          <cell r="G6673" t="str">
            <v>06</v>
          </cell>
          <cell r="H6673" t="str">
            <v>PKK</v>
          </cell>
          <cell r="I6673" t="str">
            <v>RAZEM</v>
          </cell>
        </row>
        <row r="6674">
          <cell r="A6674" t="str">
            <v>ŻYCIE grup i kont, PEŁNIA ŻYCIA, EDUKACJA</v>
          </cell>
          <cell r="B6674" t="str">
            <v>XX26</v>
          </cell>
          <cell r="C6674" t="str">
            <v>P</v>
          </cell>
          <cell r="D6674">
            <v>425.625</v>
          </cell>
          <cell r="E6674" t="str">
            <v>L_UBEZP</v>
          </cell>
          <cell r="F6674" t="str">
            <v>PLAN</v>
          </cell>
          <cell r="G6674" t="str">
            <v>06</v>
          </cell>
          <cell r="H6674" t="str">
            <v>PSA</v>
          </cell>
          <cell r="I6674" t="str">
            <v>RAZEM</v>
          </cell>
        </row>
        <row r="6675">
          <cell r="A6675" t="str">
            <v>ŻYCIE grup i kont, PEŁNIA ŻYCIA, EDUKACJA</v>
          </cell>
          <cell r="B6675" t="str">
            <v>XX26</v>
          </cell>
          <cell r="C6675" t="str">
            <v>N</v>
          </cell>
          <cell r="D6675">
            <v>24518</v>
          </cell>
          <cell r="E6675" t="str">
            <v>L_UBEZP</v>
          </cell>
          <cell r="F6675" t="str">
            <v>PLAN</v>
          </cell>
          <cell r="G6675" t="str">
            <v>07</v>
          </cell>
          <cell r="H6675" t="str">
            <v>PKK</v>
          </cell>
          <cell r="I6675" t="str">
            <v>RAZEM</v>
          </cell>
        </row>
        <row r="6676">
          <cell r="A6676" t="str">
            <v>ŻYCIE grup i kont, PEŁNIA ŻYCIA, EDUKACJA</v>
          </cell>
          <cell r="B6676" t="str">
            <v>XX26</v>
          </cell>
          <cell r="C6676" t="str">
            <v>N</v>
          </cell>
          <cell r="D6676">
            <v>3251</v>
          </cell>
          <cell r="E6676" t="str">
            <v>L_UBEZP</v>
          </cell>
          <cell r="F6676" t="str">
            <v>PLAN</v>
          </cell>
          <cell r="G6676" t="str">
            <v>07</v>
          </cell>
          <cell r="H6676" t="str">
            <v>PSA</v>
          </cell>
          <cell r="I6676" t="str">
            <v>RAZEM</v>
          </cell>
        </row>
        <row r="6677">
          <cell r="A6677" t="str">
            <v>ŻYCIE grup i kont, PEŁNIA ŻYCIA, EDUKACJA</v>
          </cell>
          <cell r="B6677" t="str">
            <v>XX26</v>
          </cell>
          <cell r="C6677" t="str">
            <v>P</v>
          </cell>
          <cell r="D6677">
            <v>39199.4</v>
          </cell>
          <cell r="E6677" t="str">
            <v>L_UBEZP</v>
          </cell>
          <cell r="F6677" t="str">
            <v>PLAN</v>
          </cell>
          <cell r="G6677" t="str">
            <v>07</v>
          </cell>
          <cell r="H6677" t="str">
            <v>PKK</v>
          </cell>
          <cell r="I6677" t="str">
            <v>RAZEM</v>
          </cell>
        </row>
        <row r="6678">
          <cell r="A6678" t="str">
            <v>ŻYCIE grup i kont, PEŁNIA ŻYCIA, EDUKACJA</v>
          </cell>
          <cell r="B6678" t="str">
            <v>XX26</v>
          </cell>
          <cell r="C6678" t="str">
            <v>P</v>
          </cell>
          <cell r="D6678">
            <v>458.35</v>
          </cell>
          <cell r="E6678" t="str">
            <v>L_UBEZP</v>
          </cell>
          <cell r="F6678" t="str">
            <v>PLAN</v>
          </cell>
          <cell r="G6678" t="str">
            <v>07</v>
          </cell>
          <cell r="H6678" t="str">
            <v>PSA</v>
          </cell>
          <cell r="I6678" t="str">
            <v>RAZEM</v>
          </cell>
        </row>
        <row r="6679">
          <cell r="A6679" t="str">
            <v>ŻYCIE grup i kont, PEŁNIA ŻYCIA, EDUKACJA</v>
          </cell>
          <cell r="B6679" t="str">
            <v>XX26</v>
          </cell>
          <cell r="C6679" t="str">
            <v>N</v>
          </cell>
          <cell r="D6679">
            <v>29035</v>
          </cell>
          <cell r="E6679" t="str">
            <v>L_UBEZP</v>
          </cell>
          <cell r="F6679" t="str">
            <v>PLAN</v>
          </cell>
          <cell r="G6679" t="str">
            <v>08</v>
          </cell>
          <cell r="H6679" t="str">
            <v>PKK</v>
          </cell>
          <cell r="I6679" t="str">
            <v>RAZEM</v>
          </cell>
        </row>
        <row r="6680">
          <cell r="A6680" t="str">
            <v>ŻYCIE grup i kont, PEŁNIA ŻYCIA, EDUKACJA</v>
          </cell>
          <cell r="B6680" t="str">
            <v>XX26</v>
          </cell>
          <cell r="C6680" t="str">
            <v>N</v>
          </cell>
          <cell r="D6680">
            <v>3886</v>
          </cell>
          <cell r="E6680" t="str">
            <v>L_UBEZP</v>
          </cell>
          <cell r="F6680" t="str">
            <v>PLAN</v>
          </cell>
          <cell r="G6680" t="str">
            <v>08</v>
          </cell>
          <cell r="H6680" t="str">
            <v>PSA</v>
          </cell>
          <cell r="I6680" t="str">
            <v>RAZEM</v>
          </cell>
        </row>
        <row r="6681">
          <cell r="A6681" t="str">
            <v>ŻYCIE grup i kont, PEŁNIA ŻYCIA, EDUKACJA</v>
          </cell>
          <cell r="B6681" t="str">
            <v>XX26</v>
          </cell>
          <cell r="C6681" t="str">
            <v>P</v>
          </cell>
          <cell r="D6681">
            <v>41351.6</v>
          </cell>
          <cell r="E6681" t="str">
            <v>L_UBEZP</v>
          </cell>
          <cell r="F6681" t="str">
            <v>PLAN</v>
          </cell>
          <cell r="G6681" t="str">
            <v>08</v>
          </cell>
          <cell r="H6681" t="str">
            <v>PKK</v>
          </cell>
          <cell r="I6681" t="str">
            <v>RAZEM</v>
          </cell>
        </row>
        <row r="6682">
          <cell r="A6682" t="str">
            <v>ŻYCIE grup i kont, PEŁNIA ŻYCIA, EDUKACJA</v>
          </cell>
          <cell r="B6682" t="str">
            <v>XX26</v>
          </cell>
          <cell r="C6682" t="str">
            <v>P</v>
          </cell>
          <cell r="D6682">
            <v>492.075</v>
          </cell>
          <cell r="E6682" t="str">
            <v>L_UBEZP</v>
          </cell>
          <cell r="F6682" t="str">
            <v>PLAN</v>
          </cell>
          <cell r="G6682" t="str">
            <v>08</v>
          </cell>
          <cell r="H6682" t="str">
            <v>PSA</v>
          </cell>
          <cell r="I6682" t="str">
            <v>RAZEM</v>
          </cell>
        </row>
        <row r="6683">
          <cell r="A6683" t="str">
            <v>ŻYCIE grup i kont, PEŁNIA ŻYCIA, EDUKACJA</v>
          </cell>
          <cell r="B6683" t="str">
            <v>XX26</v>
          </cell>
          <cell r="C6683" t="str">
            <v>N</v>
          </cell>
          <cell r="D6683">
            <v>33595</v>
          </cell>
          <cell r="E6683" t="str">
            <v>L_UBEZP</v>
          </cell>
          <cell r="F6683" t="str">
            <v>PLAN</v>
          </cell>
          <cell r="G6683" t="str">
            <v>09</v>
          </cell>
          <cell r="H6683" t="str">
            <v>PKK</v>
          </cell>
          <cell r="I6683" t="str">
            <v>RAZEM</v>
          </cell>
        </row>
        <row r="6684">
          <cell r="A6684" t="str">
            <v>ŻYCIE grup i kont, PEŁNIA ŻYCIA, EDUKACJA</v>
          </cell>
          <cell r="B6684" t="str">
            <v>XX26</v>
          </cell>
          <cell r="C6684" t="str">
            <v>N</v>
          </cell>
          <cell r="D6684">
            <v>4444</v>
          </cell>
          <cell r="E6684" t="str">
            <v>L_UBEZP</v>
          </cell>
          <cell r="F6684" t="str">
            <v>PLAN</v>
          </cell>
          <cell r="G6684" t="str">
            <v>09</v>
          </cell>
          <cell r="H6684" t="str">
            <v>PSA</v>
          </cell>
          <cell r="I6684" t="str">
            <v>RAZEM</v>
          </cell>
        </row>
        <row r="6685">
          <cell r="A6685" t="str">
            <v>ŻYCIE grup i kont, PEŁNIA ŻYCIA, EDUKACJA</v>
          </cell>
          <cell r="B6685" t="str">
            <v>XX26</v>
          </cell>
          <cell r="C6685" t="str">
            <v>P</v>
          </cell>
          <cell r="D6685">
            <v>43449.8</v>
          </cell>
          <cell r="E6685" t="str">
            <v>L_UBEZP</v>
          </cell>
          <cell r="F6685" t="str">
            <v>PLAN</v>
          </cell>
          <cell r="G6685" t="str">
            <v>09</v>
          </cell>
          <cell r="H6685" t="str">
            <v>PKK</v>
          </cell>
          <cell r="I6685" t="str">
            <v>RAZEM</v>
          </cell>
        </row>
        <row r="6686">
          <cell r="A6686" t="str">
            <v>ŻYCIE grup i kont, PEŁNIA ŻYCIA, EDUKACJA</v>
          </cell>
          <cell r="B6686" t="str">
            <v>XX26</v>
          </cell>
          <cell r="C6686" t="str">
            <v>P</v>
          </cell>
          <cell r="D6686">
            <v>525.8</v>
          </cell>
          <cell r="E6686" t="str">
            <v>L_UBEZP</v>
          </cell>
          <cell r="F6686" t="str">
            <v>PLAN</v>
          </cell>
          <cell r="G6686" t="str">
            <v>09</v>
          </cell>
          <cell r="H6686" t="str">
            <v>PSA</v>
          </cell>
          <cell r="I6686" t="str">
            <v>RAZEM</v>
          </cell>
        </row>
        <row r="6687">
          <cell r="A6687" t="str">
            <v>ŻYCIE grup i kont, PEŁNIA ŻYCIA, EDUKACJA</v>
          </cell>
          <cell r="B6687" t="str">
            <v>XX26</v>
          </cell>
          <cell r="C6687" t="str">
            <v>N</v>
          </cell>
          <cell r="D6687">
            <v>38095</v>
          </cell>
          <cell r="E6687" t="str">
            <v>L_UBEZP</v>
          </cell>
          <cell r="F6687" t="str">
            <v>PLAN</v>
          </cell>
          <cell r="G6687" t="str">
            <v>10</v>
          </cell>
          <cell r="H6687" t="str">
            <v>PKK</v>
          </cell>
          <cell r="I6687" t="str">
            <v>RAZEM</v>
          </cell>
        </row>
        <row r="6688">
          <cell r="A6688" t="str">
            <v>ŻYCIE grup i kont, PEŁNIA ŻYCIA, EDUKACJA</v>
          </cell>
          <cell r="B6688" t="str">
            <v>XX26</v>
          </cell>
          <cell r="C6688" t="str">
            <v>N</v>
          </cell>
          <cell r="D6688">
            <v>4912</v>
          </cell>
          <cell r="E6688" t="str">
            <v>L_UBEZP</v>
          </cell>
          <cell r="F6688" t="str">
            <v>PLAN</v>
          </cell>
          <cell r="G6688" t="str">
            <v>10</v>
          </cell>
          <cell r="H6688" t="str">
            <v>PSA</v>
          </cell>
          <cell r="I6688" t="str">
            <v>RAZEM</v>
          </cell>
        </row>
        <row r="6689">
          <cell r="A6689" t="str">
            <v>ŻYCIE grup i kont, PEŁNIA ŻYCIA, EDUKACJA</v>
          </cell>
          <cell r="B6689" t="str">
            <v>XX26</v>
          </cell>
          <cell r="C6689" t="str">
            <v>P</v>
          </cell>
          <cell r="D6689">
            <v>45596</v>
          </cell>
          <cell r="E6689" t="str">
            <v>L_UBEZP</v>
          </cell>
          <cell r="F6689" t="str">
            <v>PLAN</v>
          </cell>
          <cell r="G6689" t="str">
            <v>10</v>
          </cell>
          <cell r="H6689" t="str">
            <v>PKK</v>
          </cell>
          <cell r="I6689" t="str">
            <v>RAZEM</v>
          </cell>
        </row>
        <row r="6690">
          <cell r="A6690" t="str">
            <v>ŻYCIE grup i kont, PEŁNIA ŻYCIA, EDUKACJA</v>
          </cell>
          <cell r="B6690" t="str">
            <v>XX26</v>
          </cell>
          <cell r="C6690" t="str">
            <v>P</v>
          </cell>
          <cell r="D6690">
            <v>575.525</v>
          </cell>
          <cell r="E6690" t="str">
            <v>L_UBEZP</v>
          </cell>
          <cell r="F6690" t="str">
            <v>PLAN</v>
          </cell>
          <cell r="G6690" t="str">
            <v>10</v>
          </cell>
          <cell r="H6690" t="str">
            <v>PSA</v>
          </cell>
          <cell r="I6690" t="str">
            <v>RAZEM</v>
          </cell>
        </row>
        <row r="6691">
          <cell r="A6691" t="str">
            <v>ŻYCIE grup i kont, PEŁNIA ŻYCIA, EDUKACJA</v>
          </cell>
          <cell r="B6691" t="str">
            <v>XX26</v>
          </cell>
          <cell r="C6691" t="str">
            <v>N</v>
          </cell>
          <cell r="D6691">
            <v>42640</v>
          </cell>
          <cell r="E6691" t="str">
            <v>L_UBEZP</v>
          </cell>
          <cell r="F6691" t="str">
            <v>PLAN</v>
          </cell>
          <cell r="G6691" t="str">
            <v>11</v>
          </cell>
          <cell r="H6691" t="str">
            <v>PKK</v>
          </cell>
          <cell r="I6691" t="str">
            <v>RAZEM</v>
          </cell>
        </row>
        <row r="6692">
          <cell r="A6692" t="str">
            <v>ŻYCIE grup i kont, PEŁNIA ŻYCIA, EDUKACJA</v>
          </cell>
          <cell r="B6692" t="str">
            <v>XX26</v>
          </cell>
          <cell r="C6692" t="str">
            <v>N</v>
          </cell>
          <cell r="D6692">
            <v>5547</v>
          </cell>
          <cell r="E6692" t="str">
            <v>L_UBEZP</v>
          </cell>
          <cell r="F6692" t="str">
            <v>PLAN</v>
          </cell>
          <cell r="G6692" t="str">
            <v>11</v>
          </cell>
          <cell r="H6692" t="str">
            <v>PSA</v>
          </cell>
          <cell r="I6692" t="str">
            <v>RAZEM</v>
          </cell>
        </row>
        <row r="6693">
          <cell r="A6693" t="str">
            <v>ŻYCIE grup i kont, PEŁNIA ŻYCIA, EDUKACJA</v>
          </cell>
          <cell r="B6693" t="str">
            <v>XX26</v>
          </cell>
          <cell r="C6693" t="str">
            <v>P</v>
          </cell>
          <cell r="D6693">
            <v>47544.2</v>
          </cell>
          <cell r="E6693" t="str">
            <v>L_UBEZP</v>
          </cell>
          <cell r="F6693" t="str">
            <v>PLAN</v>
          </cell>
          <cell r="G6693" t="str">
            <v>11</v>
          </cell>
          <cell r="H6693" t="str">
            <v>PKK</v>
          </cell>
          <cell r="I6693" t="str">
            <v>RAZEM</v>
          </cell>
        </row>
        <row r="6694">
          <cell r="A6694" t="str">
            <v>ŻYCIE grup i kont, PEŁNIA ŻYCIA, EDUKACJA</v>
          </cell>
          <cell r="B6694" t="str">
            <v>XX26</v>
          </cell>
          <cell r="C6694" t="str">
            <v>P</v>
          </cell>
          <cell r="D6694">
            <v>626.25</v>
          </cell>
          <cell r="E6694" t="str">
            <v>L_UBEZP</v>
          </cell>
          <cell r="F6694" t="str">
            <v>PLAN</v>
          </cell>
          <cell r="G6694" t="str">
            <v>11</v>
          </cell>
          <cell r="H6694" t="str">
            <v>PSA</v>
          </cell>
          <cell r="I6694" t="str">
            <v>RAZEM</v>
          </cell>
        </row>
        <row r="6695">
          <cell r="A6695" t="str">
            <v>ŻYCIE grup i kont, PEŁNIA ŻYCIA, EDUKACJA</v>
          </cell>
          <cell r="B6695" t="str">
            <v>XX26</v>
          </cell>
          <cell r="C6695" t="str">
            <v>N</v>
          </cell>
          <cell r="D6695">
            <v>47188</v>
          </cell>
          <cell r="E6695" t="str">
            <v>L_UBEZP</v>
          </cell>
          <cell r="F6695" t="str">
            <v>PLAN</v>
          </cell>
          <cell r="G6695" t="str">
            <v>12</v>
          </cell>
          <cell r="H6695" t="str">
            <v>PKK</v>
          </cell>
          <cell r="I6695" t="str">
            <v>RAZEM</v>
          </cell>
        </row>
        <row r="6696">
          <cell r="A6696" t="str">
            <v>ŻYCIE grup i kont, PEŁNIA ŻYCIA, EDUKACJA</v>
          </cell>
          <cell r="B6696" t="str">
            <v>XX26</v>
          </cell>
          <cell r="C6696" t="str">
            <v>N</v>
          </cell>
          <cell r="D6696">
            <v>6272</v>
          </cell>
          <cell r="E6696" t="str">
            <v>L_UBEZP</v>
          </cell>
          <cell r="F6696" t="str">
            <v>PLAN</v>
          </cell>
          <cell r="G6696" t="str">
            <v>12</v>
          </cell>
          <cell r="H6696" t="str">
            <v>PSA</v>
          </cell>
          <cell r="I6696" t="str">
            <v>RAZEM</v>
          </cell>
        </row>
        <row r="6697">
          <cell r="A6697" t="str">
            <v>ŻYCIE grup i kont, PEŁNIA ŻYCIA, EDUKACJA</v>
          </cell>
          <cell r="B6697" t="str">
            <v>XX26</v>
          </cell>
          <cell r="C6697" t="str">
            <v>P</v>
          </cell>
          <cell r="D6697">
            <v>49560</v>
          </cell>
          <cell r="E6697" t="str">
            <v>L_UBEZP</v>
          </cell>
          <cell r="F6697" t="str">
            <v>PLAN</v>
          </cell>
          <cell r="G6697" t="str">
            <v>12</v>
          </cell>
          <cell r="H6697" t="str">
            <v>PKK</v>
          </cell>
          <cell r="I6697" t="str">
            <v>RAZEM</v>
          </cell>
        </row>
        <row r="6698">
          <cell r="A6698" t="str">
            <v>ŻYCIE grup i kont, PEŁNIA ŻYCIA, EDUKACJA</v>
          </cell>
          <cell r="B6698" t="str">
            <v>XX26</v>
          </cell>
          <cell r="C6698" t="str">
            <v>P</v>
          </cell>
          <cell r="D6698">
            <v>680.975</v>
          </cell>
          <cell r="E6698" t="str">
            <v>L_UBEZP</v>
          </cell>
          <cell r="F6698" t="str">
            <v>PLAN</v>
          </cell>
          <cell r="G6698" t="str">
            <v>12</v>
          </cell>
          <cell r="H6698" t="str">
            <v>PSA</v>
          </cell>
          <cell r="I6698" t="str">
            <v>RAZEM</v>
          </cell>
        </row>
        <row r="6699">
          <cell r="A6699" t="str">
            <v>ŻYCIE grup i kont, PEŁNIA ŻYCIA, EDUKACJA</v>
          </cell>
          <cell r="B6699" t="str">
            <v>XX26</v>
          </cell>
          <cell r="C6699" t="str">
            <v>N</v>
          </cell>
          <cell r="D6699">
            <v>3683</v>
          </cell>
          <cell r="E6699" t="str">
            <v>L_UBEZP</v>
          </cell>
          <cell r="F6699" t="str">
            <v>PROGNOZA</v>
          </cell>
          <cell r="G6699" t="str">
            <v>10</v>
          </cell>
          <cell r="H6699" t="str">
            <v>PKK</v>
          </cell>
          <cell r="I6699" t="str">
            <v>RAZEM</v>
          </cell>
        </row>
        <row r="6700">
          <cell r="A6700" t="str">
            <v>ŻYCIE grup i kont, PEŁNIA ŻYCIA, EDUKACJA</v>
          </cell>
          <cell r="B6700" t="str">
            <v>XX26</v>
          </cell>
          <cell r="C6700" t="str">
            <v>N</v>
          </cell>
          <cell r="D6700">
            <v>56</v>
          </cell>
          <cell r="E6700" t="str">
            <v>L_UBEZP</v>
          </cell>
          <cell r="F6700" t="str">
            <v>PROGNOZA</v>
          </cell>
          <cell r="G6700" t="str">
            <v>10</v>
          </cell>
          <cell r="H6700" t="str">
            <v>PSA</v>
          </cell>
          <cell r="I6700" t="str">
            <v>RAZEM</v>
          </cell>
        </row>
        <row r="6701">
          <cell r="A6701" t="str">
            <v>ŻYCIE grup i kont, PEŁNIA ŻYCIA, EDUKACJA</v>
          </cell>
          <cell r="B6701" t="str">
            <v>XX26</v>
          </cell>
          <cell r="C6701" t="str">
            <v>P</v>
          </cell>
          <cell r="D6701">
            <v>25683</v>
          </cell>
          <cell r="E6701" t="str">
            <v>L_UBEZP</v>
          </cell>
          <cell r="F6701" t="str">
            <v>PROGNOZA</v>
          </cell>
          <cell r="G6701" t="str">
            <v>10</v>
          </cell>
          <cell r="H6701" t="str">
            <v>PKK</v>
          </cell>
          <cell r="I6701" t="str">
            <v>RAZEM</v>
          </cell>
        </row>
        <row r="6702">
          <cell r="A6702" t="str">
            <v>ŻYCIE grup i kont, PEŁNIA ŻYCIA, EDUKACJA</v>
          </cell>
          <cell r="B6702" t="str">
            <v>XX26</v>
          </cell>
          <cell r="C6702" t="str">
            <v>P</v>
          </cell>
          <cell r="D6702">
            <v>173</v>
          </cell>
          <cell r="E6702" t="str">
            <v>L_UBEZP</v>
          </cell>
          <cell r="F6702" t="str">
            <v>PROGNOZA</v>
          </cell>
          <cell r="G6702" t="str">
            <v>10</v>
          </cell>
          <cell r="H6702" t="str">
            <v>PSA</v>
          </cell>
          <cell r="I6702" t="str">
            <v>RAZEM</v>
          </cell>
        </row>
        <row r="6703">
          <cell r="A6703" t="str">
            <v>ŻYCIE grup i kont, PEŁNIA ŻYCIA, EDUKACJA</v>
          </cell>
          <cell r="B6703" t="str">
            <v>XX26</v>
          </cell>
          <cell r="C6703" t="str">
            <v>N</v>
          </cell>
          <cell r="D6703">
            <v>3767</v>
          </cell>
          <cell r="E6703" t="str">
            <v>L_UBEZP</v>
          </cell>
          <cell r="F6703" t="str">
            <v>PROGNOZA</v>
          </cell>
          <cell r="G6703" t="str">
            <v>11</v>
          </cell>
          <cell r="H6703" t="str">
            <v>PKK</v>
          </cell>
          <cell r="I6703" t="str">
            <v>RAZEM</v>
          </cell>
        </row>
        <row r="6704">
          <cell r="A6704" t="str">
            <v>ŻYCIE grup i kont, PEŁNIA ŻYCIA, EDUKACJA</v>
          </cell>
          <cell r="B6704" t="str">
            <v>XX26</v>
          </cell>
          <cell r="C6704" t="str">
            <v>N</v>
          </cell>
          <cell r="D6704">
            <v>56</v>
          </cell>
          <cell r="E6704" t="str">
            <v>L_UBEZP</v>
          </cell>
          <cell r="F6704" t="str">
            <v>PROGNOZA</v>
          </cell>
          <cell r="G6704" t="str">
            <v>11</v>
          </cell>
          <cell r="H6704" t="str">
            <v>PSA</v>
          </cell>
          <cell r="I6704" t="str">
            <v>RAZEM</v>
          </cell>
        </row>
        <row r="6705">
          <cell r="A6705" t="str">
            <v>ŻYCIE grup i kont, PEŁNIA ŻYCIA, EDUKACJA</v>
          </cell>
          <cell r="B6705" t="str">
            <v>XX26</v>
          </cell>
          <cell r="C6705" t="str">
            <v>P</v>
          </cell>
          <cell r="D6705">
            <v>26666</v>
          </cell>
          <cell r="E6705" t="str">
            <v>L_UBEZP</v>
          </cell>
          <cell r="F6705" t="str">
            <v>PROGNOZA</v>
          </cell>
          <cell r="G6705" t="str">
            <v>11</v>
          </cell>
          <cell r="H6705" t="str">
            <v>PKK</v>
          </cell>
          <cell r="I6705" t="str">
            <v>RAZEM</v>
          </cell>
        </row>
        <row r="6706">
          <cell r="A6706" t="str">
            <v>ŻYCIE grup i kont, PEŁNIA ŻYCIA, EDUKACJA</v>
          </cell>
          <cell r="B6706" t="str">
            <v>XX26</v>
          </cell>
          <cell r="C6706" t="str">
            <v>P</v>
          </cell>
          <cell r="D6706">
            <v>173</v>
          </cell>
          <cell r="E6706" t="str">
            <v>L_UBEZP</v>
          </cell>
          <cell r="F6706" t="str">
            <v>PROGNOZA</v>
          </cell>
          <cell r="G6706" t="str">
            <v>11</v>
          </cell>
          <cell r="H6706" t="str">
            <v>PSA</v>
          </cell>
          <cell r="I6706" t="str">
            <v>RAZEM</v>
          </cell>
        </row>
        <row r="6707">
          <cell r="A6707" t="str">
            <v>ŻYCIE grup i kont, PEŁNIA ŻYCIA, EDUKACJA</v>
          </cell>
          <cell r="B6707" t="str">
            <v>XX26</v>
          </cell>
          <cell r="C6707" t="str">
            <v>N</v>
          </cell>
          <cell r="D6707">
            <v>3909</v>
          </cell>
          <cell r="E6707" t="str">
            <v>L_UBEZP</v>
          </cell>
          <cell r="F6707" t="str">
            <v>PROGNOZA</v>
          </cell>
          <cell r="G6707" t="str">
            <v>12</v>
          </cell>
          <cell r="H6707" t="str">
            <v>PKK</v>
          </cell>
          <cell r="I6707" t="str">
            <v>RAZEM</v>
          </cell>
        </row>
        <row r="6708">
          <cell r="A6708" t="str">
            <v>ŻYCIE grup i kont, PEŁNIA ŻYCIA, EDUKACJA</v>
          </cell>
          <cell r="B6708" t="str">
            <v>XX26</v>
          </cell>
          <cell r="C6708" t="str">
            <v>N</v>
          </cell>
          <cell r="D6708">
            <v>90</v>
          </cell>
          <cell r="E6708" t="str">
            <v>L_UBEZP</v>
          </cell>
          <cell r="F6708" t="str">
            <v>PROGNOZA</v>
          </cell>
          <cell r="G6708" t="str">
            <v>12</v>
          </cell>
          <cell r="H6708" t="str">
            <v>PSA</v>
          </cell>
          <cell r="I6708" t="str">
            <v>RAZEM</v>
          </cell>
        </row>
        <row r="6709">
          <cell r="A6709" t="str">
            <v>ŻYCIE grup i kont, PEŁNIA ŻYCIA, EDUKACJA</v>
          </cell>
          <cell r="B6709" t="str">
            <v>XX26</v>
          </cell>
          <cell r="C6709" t="str">
            <v>P</v>
          </cell>
          <cell r="D6709">
            <v>27226</v>
          </cell>
          <cell r="E6709" t="str">
            <v>L_UBEZP</v>
          </cell>
          <cell r="F6709" t="str">
            <v>PROGNOZA</v>
          </cell>
          <cell r="G6709" t="str">
            <v>12</v>
          </cell>
          <cell r="H6709" t="str">
            <v>PKK</v>
          </cell>
          <cell r="I6709" t="str">
            <v>RAZEM</v>
          </cell>
        </row>
        <row r="6710">
          <cell r="A6710" t="str">
            <v>ŻYCIE grup i kont, PEŁNIA ŻYCIA, EDUKACJA</v>
          </cell>
          <cell r="B6710" t="str">
            <v>XX26</v>
          </cell>
          <cell r="C6710" t="str">
            <v>P</v>
          </cell>
          <cell r="D6710">
            <v>173</v>
          </cell>
          <cell r="E6710" t="str">
            <v>L_UBEZP</v>
          </cell>
          <cell r="F6710" t="str">
            <v>PROGNOZA</v>
          </cell>
          <cell r="G6710" t="str">
            <v>12</v>
          </cell>
          <cell r="H6710" t="str">
            <v>PSA</v>
          </cell>
          <cell r="I6710" t="str">
            <v>RAZEM</v>
          </cell>
        </row>
        <row r="6711">
          <cell r="A6711" t="str">
            <v>ŻYCIE grup i kont, PEŁNIA ŻYCIA, EDUKACJA</v>
          </cell>
          <cell r="B6711" t="str">
            <v>XX26</v>
          </cell>
          <cell r="C6711" t="str">
            <v>P</v>
          </cell>
          <cell r="D6711">
            <v>120</v>
          </cell>
          <cell r="E6711" t="str">
            <v>L_UBEZP</v>
          </cell>
          <cell r="F6711" t="str">
            <v>WYK_POP</v>
          </cell>
          <cell r="G6711" t="str">
            <v>01</v>
          </cell>
          <cell r="H6711" t="str">
            <v>PKK</v>
          </cell>
          <cell r="I6711" t="str">
            <v>RAZEM</v>
          </cell>
        </row>
        <row r="6712">
          <cell r="A6712" t="str">
            <v>ŻYCIE grup i kont, PEŁNIA ŻYCIA, EDUKACJA</v>
          </cell>
          <cell r="B6712" t="str">
            <v>XX26</v>
          </cell>
          <cell r="C6712" t="str">
            <v>P</v>
          </cell>
          <cell r="D6712">
            <v>769</v>
          </cell>
          <cell r="E6712" t="str">
            <v>L_UBEZP</v>
          </cell>
          <cell r="F6712" t="str">
            <v>WYK_POP</v>
          </cell>
          <cell r="G6712" t="str">
            <v>02</v>
          </cell>
          <cell r="H6712" t="str">
            <v>PKK</v>
          </cell>
          <cell r="I6712" t="str">
            <v>RAZEM</v>
          </cell>
        </row>
        <row r="6713">
          <cell r="A6713" t="str">
            <v>ŻYCIE grup i kont, PEŁNIA ŻYCIA, EDUKACJA</v>
          </cell>
          <cell r="B6713" t="str">
            <v>XX26</v>
          </cell>
          <cell r="C6713" t="str">
            <v>P</v>
          </cell>
          <cell r="D6713">
            <v>23</v>
          </cell>
          <cell r="E6713" t="str">
            <v>L_UBEZP</v>
          </cell>
          <cell r="F6713" t="str">
            <v>WYK_POP</v>
          </cell>
          <cell r="G6713" t="str">
            <v>02</v>
          </cell>
          <cell r="H6713" t="str">
            <v>PSA</v>
          </cell>
          <cell r="I6713" t="str">
            <v>RAZEM</v>
          </cell>
        </row>
        <row r="6714">
          <cell r="A6714" t="str">
            <v>ŻYCIE grup i kont, PEŁNIA ŻYCIA, EDUKACJA</v>
          </cell>
          <cell r="B6714" t="str">
            <v>XX26</v>
          </cell>
          <cell r="D6714">
            <v>633</v>
          </cell>
          <cell r="E6714" t="str">
            <v>L_UBEZP</v>
          </cell>
          <cell r="F6714" t="str">
            <v>WYK_POP</v>
          </cell>
          <cell r="G6714" t="str">
            <v>03</v>
          </cell>
          <cell r="H6714" t="str">
            <v>PKK</v>
          </cell>
          <cell r="I6714" t="str">
            <v>RAZEM</v>
          </cell>
        </row>
        <row r="6715">
          <cell r="A6715" t="str">
            <v>ŻYCIE grup i kont, PEŁNIA ŻYCIA, EDUKACJA</v>
          </cell>
          <cell r="B6715" t="str">
            <v>XX26</v>
          </cell>
          <cell r="D6715">
            <v>21</v>
          </cell>
          <cell r="E6715" t="str">
            <v>L_UBEZP</v>
          </cell>
          <cell r="F6715" t="str">
            <v>WYK_POP</v>
          </cell>
          <cell r="G6715" t="str">
            <v>03</v>
          </cell>
          <cell r="H6715" t="str">
            <v>PSA</v>
          </cell>
          <cell r="I6715" t="str">
            <v>RAZEM</v>
          </cell>
        </row>
        <row r="6716">
          <cell r="A6716" t="str">
            <v>ŻYCIE grup i kont, PEŁNIA ŻYCIA, EDUKACJA</v>
          </cell>
          <cell r="B6716" t="str">
            <v>XX26</v>
          </cell>
          <cell r="C6716" t="str">
            <v>N</v>
          </cell>
          <cell r="D6716">
            <v>654</v>
          </cell>
          <cell r="E6716" t="str">
            <v>L_UBEZP</v>
          </cell>
          <cell r="F6716" t="str">
            <v>WYK_POP</v>
          </cell>
          <cell r="G6716" t="str">
            <v>03</v>
          </cell>
          <cell r="H6716" t="str">
            <v>PKK</v>
          </cell>
          <cell r="I6716" t="str">
            <v>RAZEM</v>
          </cell>
        </row>
        <row r="6717">
          <cell r="A6717" t="str">
            <v>ŻYCIE grup i kont, PEŁNIA ŻYCIA, EDUKACJA</v>
          </cell>
          <cell r="B6717" t="str">
            <v>XX26</v>
          </cell>
          <cell r="C6717" t="str">
            <v>P</v>
          </cell>
          <cell r="D6717">
            <v>3973</v>
          </cell>
          <cell r="E6717" t="str">
            <v>L_UBEZP</v>
          </cell>
          <cell r="F6717" t="str">
            <v>WYK_POP</v>
          </cell>
          <cell r="G6717" t="str">
            <v>03</v>
          </cell>
          <cell r="H6717" t="str">
            <v>PKK</v>
          </cell>
          <cell r="I6717" t="str">
            <v>RAZEM</v>
          </cell>
        </row>
        <row r="6718">
          <cell r="A6718" t="str">
            <v>ŻYCIE grup i kont, PEŁNIA ŻYCIA, EDUKACJA</v>
          </cell>
          <cell r="B6718" t="str">
            <v>XX26</v>
          </cell>
          <cell r="C6718" t="str">
            <v>P</v>
          </cell>
          <cell r="D6718">
            <v>43</v>
          </cell>
          <cell r="E6718" t="str">
            <v>L_UBEZP</v>
          </cell>
          <cell r="F6718" t="str">
            <v>WYK_POP</v>
          </cell>
          <cell r="G6718" t="str">
            <v>03</v>
          </cell>
          <cell r="H6718" t="str">
            <v>PSA</v>
          </cell>
          <cell r="I6718" t="str">
            <v>RAZEM</v>
          </cell>
        </row>
        <row r="6719">
          <cell r="A6719" t="str">
            <v>ŻYCIE grup i kont, PEŁNIA ŻYCIA, EDUKACJA</v>
          </cell>
          <cell r="B6719" t="str">
            <v>XX26</v>
          </cell>
          <cell r="D6719">
            <v>727</v>
          </cell>
          <cell r="E6719" t="str">
            <v>L_UBEZP</v>
          </cell>
          <cell r="F6719" t="str">
            <v>WYK_POP</v>
          </cell>
          <cell r="G6719" t="str">
            <v>04</v>
          </cell>
          <cell r="H6719" t="str">
            <v>PKK</v>
          </cell>
          <cell r="I6719" t="str">
            <v>RAZEM</v>
          </cell>
        </row>
        <row r="6720">
          <cell r="A6720" t="str">
            <v>ŻYCIE grup i kont, PEŁNIA ŻYCIA, EDUKACJA</v>
          </cell>
          <cell r="B6720" t="str">
            <v>XX26</v>
          </cell>
          <cell r="D6720">
            <v>32</v>
          </cell>
          <cell r="E6720" t="str">
            <v>L_UBEZP</v>
          </cell>
          <cell r="F6720" t="str">
            <v>WYK_POP</v>
          </cell>
          <cell r="G6720" t="str">
            <v>04</v>
          </cell>
          <cell r="H6720" t="str">
            <v>PSA</v>
          </cell>
          <cell r="I6720" t="str">
            <v>RAZEM</v>
          </cell>
        </row>
        <row r="6721">
          <cell r="A6721" t="str">
            <v>ŻYCIE grup i kont, PEŁNIA ŻYCIA, EDUKACJA</v>
          </cell>
          <cell r="B6721" t="str">
            <v>XX26</v>
          </cell>
          <cell r="C6721" t="str">
            <v>N</v>
          </cell>
          <cell r="D6721">
            <v>759</v>
          </cell>
          <cell r="E6721" t="str">
            <v>L_UBEZP</v>
          </cell>
          <cell r="F6721" t="str">
            <v>WYK_POP</v>
          </cell>
          <cell r="G6721" t="str">
            <v>04</v>
          </cell>
          <cell r="H6721" t="str">
            <v>PKK</v>
          </cell>
          <cell r="I6721" t="str">
            <v>RAZEM</v>
          </cell>
        </row>
        <row r="6722">
          <cell r="A6722" t="str">
            <v>ŻYCIE grup i kont, PEŁNIA ŻYCIA, EDUKACJA</v>
          </cell>
          <cell r="B6722" t="str">
            <v>XX26</v>
          </cell>
          <cell r="C6722" t="str">
            <v>P</v>
          </cell>
          <cell r="D6722">
            <v>8269</v>
          </cell>
          <cell r="E6722" t="str">
            <v>L_UBEZP</v>
          </cell>
          <cell r="F6722" t="str">
            <v>WYK_POP</v>
          </cell>
          <cell r="G6722" t="str">
            <v>04</v>
          </cell>
          <cell r="H6722" t="str">
            <v>PKK</v>
          </cell>
          <cell r="I6722" t="str">
            <v>RAZEM</v>
          </cell>
        </row>
        <row r="6723">
          <cell r="A6723" t="str">
            <v>ŻYCIE grup i kont, PEŁNIA ŻYCIA, EDUKACJA</v>
          </cell>
          <cell r="B6723" t="str">
            <v>XX26</v>
          </cell>
          <cell r="C6723" t="str">
            <v>P</v>
          </cell>
          <cell r="D6723">
            <v>53</v>
          </cell>
          <cell r="E6723" t="str">
            <v>L_UBEZP</v>
          </cell>
          <cell r="F6723" t="str">
            <v>WYK_POP</v>
          </cell>
          <cell r="G6723" t="str">
            <v>04</v>
          </cell>
          <cell r="H6723" t="str">
            <v>PSA</v>
          </cell>
          <cell r="I6723" t="str">
            <v>RAZEM</v>
          </cell>
        </row>
        <row r="6724">
          <cell r="A6724" t="str">
            <v>ŻYCIE grup i kont, PEŁNIA ŻYCIA, EDUKACJA</v>
          </cell>
          <cell r="B6724" t="str">
            <v>XX26</v>
          </cell>
          <cell r="D6724">
            <v>1468</v>
          </cell>
          <cell r="E6724" t="str">
            <v>L_UBEZP</v>
          </cell>
          <cell r="F6724" t="str">
            <v>WYK_POP</v>
          </cell>
          <cell r="G6724" t="str">
            <v>05</v>
          </cell>
          <cell r="H6724" t="str">
            <v>PKK</v>
          </cell>
          <cell r="I6724" t="str">
            <v>RAZEM</v>
          </cell>
        </row>
        <row r="6725">
          <cell r="A6725" t="str">
            <v>ŻYCIE grup i kont, PEŁNIA ŻYCIA, EDUKACJA</v>
          </cell>
          <cell r="B6725" t="str">
            <v>XX26</v>
          </cell>
          <cell r="D6725">
            <v>41</v>
          </cell>
          <cell r="E6725" t="str">
            <v>L_UBEZP</v>
          </cell>
          <cell r="F6725" t="str">
            <v>WYK_POP</v>
          </cell>
          <cell r="G6725" t="str">
            <v>05</v>
          </cell>
          <cell r="H6725" t="str">
            <v>PSA</v>
          </cell>
          <cell r="I6725" t="str">
            <v>RAZEM</v>
          </cell>
        </row>
        <row r="6726">
          <cell r="A6726" t="str">
            <v>ŻYCIE grup i kont, PEŁNIA ŻYCIA, EDUKACJA</v>
          </cell>
          <cell r="B6726" t="str">
            <v>XX26</v>
          </cell>
          <cell r="C6726" t="str">
            <v>N</v>
          </cell>
          <cell r="D6726">
            <v>1476</v>
          </cell>
          <cell r="E6726" t="str">
            <v>L_UBEZP</v>
          </cell>
          <cell r="F6726" t="str">
            <v>WYK_POP</v>
          </cell>
          <cell r="G6726" t="str">
            <v>05</v>
          </cell>
          <cell r="H6726" t="str">
            <v>PKK</v>
          </cell>
          <cell r="I6726" t="str">
            <v>RAZEM</v>
          </cell>
        </row>
        <row r="6727">
          <cell r="A6727" t="str">
            <v>ŻYCIE grup i kont, PEŁNIA ŻYCIA, EDUKACJA</v>
          </cell>
          <cell r="B6727" t="str">
            <v>XX26</v>
          </cell>
          <cell r="C6727" t="str">
            <v>N</v>
          </cell>
          <cell r="D6727">
            <v>33</v>
          </cell>
          <cell r="E6727" t="str">
            <v>L_UBEZP</v>
          </cell>
          <cell r="F6727" t="str">
            <v>WYK_POP</v>
          </cell>
          <cell r="G6727" t="str">
            <v>05</v>
          </cell>
          <cell r="H6727" t="str">
            <v>PSA</v>
          </cell>
          <cell r="I6727" t="str">
            <v>RAZEM</v>
          </cell>
        </row>
        <row r="6728">
          <cell r="A6728" t="str">
            <v>ŻYCIE grup i kont, PEŁNIA ŻYCIA, EDUKACJA</v>
          </cell>
          <cell r="B6728" t="str">
            <v>XX26</v>
          </cell>
          <cell r="C6728" t="str">
            <v>P</v>
          </cell>
          <cell r="D6728">
            <v>13209</v>
          </cell>
          <cell r="E6728" t="str">
            <v>L_UBEZP</v>
          </cell>
          <cell r="F6728" t="str">
            <v>WYK_POP</v>
          </cell>
          <cell r="G6728" t="str">
            <v>05</v>
          </cell>
          <cell r="H6728" t="str">
            <v>PKK</v>
          </cell>
          <cell r="I6728" t="str">
            <v>RAZEM</v>
          </cell>
        </row>
        <row r="6729">
          <cell r="A6729" t="str">
            <v>ŻYCIE grup i kont, PEŁNIA ŻYCIA, EDUKACJA</v>
          </cell>
          <cell r="B6729" t="str">
            <v>XX26</v>
          </cell>
          <cell r="C6729" t="str">
            <v>P</v>
          </cell>
          <cell r="D6729">
            <v>72</v>
          </cell>
          <cell r="E6729" t="str">
            <v>L_UBEZP</v>
          </cell>
          <cell r="F6729" t="str">
            <v>WYK_POP</v>
          </cell>
          <cell r="G6729" t="str">
            <v>05</v>
          </cell>
          <cell r="H6729" t="str">
            <v>PSA</v>
          </cell>
          <cell r="I6729" t="str">
            <v>RAZEM</v>
          </cell>
        </row>
        <row r="6730">
          <cell r="A6730" t="str">
            <v>ŻYCIE grup i kont, PEŁNIA ŻYCIA, EDUKACJA</v>
          </cell>
          <cell r="B6730" t="str">
            <v>XX26</v>
          </cell>
          <cell r="D6730">
            <v>1768</v>
          </cell>
          <cell r="E6730" t="str">
            <v>L_UBEZP</v>
          </cell>
          <cell r="F6730" t="str">
            <v>WYK_POP</v>
          </cell>
          <cell r="G6730" t="str">
            <v>06</v>
          </cell>
          <cell r="H6730" t="str">
            <v>PKK</v>
          </cell>
          <cell r="I6730" t="str">
            <v>RAZEM</v>
          </cell>
        </row>
        <row r="6731">
          <cell r="A6731" t="str">
            <v>ŻYCIE grup i kont, PEŁNIA ŻYCIA, EDUKACJA</v>
          </cell>
          <cell r="B6731" t="str">
            <v>XX26</v>
          </cell>
          <cell r="D6731">
            <v>40</v>
          </cell>
          <cell r="E6731" t="str">
            <v>L_UBEZP</v>
          </cell>
          <cell r="F6731" t="str">
            <v>WYK_POP</v>
          </cell>
          <cell r="G6731" t="str">
            <v>06</v>
          </cell>
          <cell r="H6731" t="str">
            <v>PSA</v>
          </cell>
          <cell r="I6731" t="str">
            <v>RAZEM</v>
          </cell>
        </row>
        <row r="6732">
          <cell r="A6732" t="str">
            <v>ŻYCIE grup i kont, PEŁNIA ŻYCIA, EDUKACJA</v>
          </cell>
          <cell r="B6732" t="str">
            <v>XX26</v>
          </cell>
          <cell r="C6732" t="str">
            <v>N</v>
          </cell>
          <cell r="D6732">
            <v>1773</v>
          </cell>
          <cell r="E6732" t="str">
            <v>L_UBEZP</v>
          </cell>
          <cell r="F6732" t="str">
            <v>WYK_POP</v>
          </cell>
          <cell r="G6732" t="str">
            <v>06</v>
          </cell>
          <cell r="H6732" t="str">
            <v>PKK</v>
          </cell>
          <cell r="I6732" t="str">
            <v>RAZEM</v>
          </cell>
        </row>
        <row r="6733">
          <cell r="A6733" t="str">
            <v>ŻYCIE grup i kont, PEŁNIA ŻYCIA, EDUKACJA</v>
          </cell>
          <cell r="B6733" t="str">
            <v>XX26</v>
          </cell>
          <cell r="C6733" t="str">
            <v>N</v>
          </cell>
          <cell r="D6733">
            <v>35</v>
          </cell>
          <cell r="E6733" t="str">
            <v>L_UBEZP</v>
          </cell>
          <cell r="F6733" t="str">
            <v>WYK_POP</v>
          </cell>
          <cell r="G6733" t="str">
            <v>06</v>
          </cell>
          <cell r="H6733" t="str">
            <v>PSA</v>
          </cell>
          <cell r="I6733" t="str">
            <v>RAZEM</v>
          </cell>
        </row>
        <row r="6734">
          <cell r="A6734" t="str">
            <v>ŻYCIE grup i kont, PEŁNIA ŻYCIA, EDUKACJA</v>
          </cell>
          <cell r="B6734" t="str">
            <v>XX26</v>
          </cell>
          <cell r="C6734" t="str">
            <v>P</v>
          </cell>
          <cell r="D6734">
            <v>17972</v>
          </cell>
          <cell r="E6734" t="str">
            <v>L_UBEZP</v>
          </cell>
          <cell r="F6734" t="str">
            <v>WYK_POP</v>
          </cell>
          <cell r="G6734" t="str">
            <v>06</v>
          </cell>
          <cell r="H6734" t="str">
            <v>PKK</v>
          </cell>
          <cell r="I6734" t="str">
            <v>RAZEM</v>
          </cell>
        </row>
        <row r="6735">
          <cell r="A6735" t="str">
            <v>ŻYCIE grup i kont, PEŁNIA ŻYCIA, EDUKACJA</v>
          </cell>
          <cell r="B6735" t="str">
            <v>XX26</v>
          </cell>
          <cell r="C6735" t="str">
            <v>P</v>
          </cell>
          <cell r="D6735">
            <v>83</v>
          </cell>
          <cell r="E6735" t="str">
            <v>L_UBEZP</v>
          </cell>
          <cell r="F6735" t="str">
            <v>WYK_POP</v>
          </cell>
          <cell r="G6735" t="str">
            <v>06</v>
          </cell>
          <cell r="H6735" t="str">
            <v>PSA</v>
          </cell>
          <cell r="I6735" t="str">
            <v>RAZEM</v>
          </cell>
        </row>
        <row r="6736">
          <cell r="A6736" t="str">
            <v>ŻYCIE grup i kont, PEŁNIA ŻYCIA, EDUKACJA</v>
          </cell>
          <cell r="B6736" t="str">
            <v>XX26</v>
          </cell>
          <cell r="D6736">
            <v>1969</v>
          </cell>
          <cell r="E6736" t="str">
            <v>L_UBEZP</v>
          </cell>
          <cell r="F6736" t="str">
            <v>WYK_POP</v>
          </cell>
          <cell r="G6736" t="str">
            <v>07</v>
          </cell>
          <cell r="H6736" t="str">
            <v>PKK</v>
          </cell>
          <cell r="I6736" t="str">
            <v>RAZEM</v>
          </cell>
        </row>
        <row r="6737">
          <cell r="A6737" t="str">
            <v>ŻYCIE grup i kont, PEŁNIA ŻYCIA, EDUKACJA</v>
          </cell>
          <cell r="B6737" t="str">
            <v>XX26</v>
          </cell>
          <cell r="D6737">
            <v>49</v>
          </cell>
          <cell r="E6737" t="str">
            <v>L_UBEZP</v>
          </cell>
          <cell r="F6737" t="str">
            <v>WYK_POP</v>
          </cell>
          <cell r="G6737" t="str">
            <v>07</v>
          </cell>
          <cell r="H6737" t="str">
            <v>PSA</v>
          </cell>
          <cell r="I6737" t="str">
            <v>RAZEM</v>
          </cell>
        </row>
        <row r="6738">
          <cell r="A6738" t="str">
            <v>ŻYCIE grup i kont, PEŁNIA ŻYCIA, EDUKACJA</v>
          </cell>
          <cell r="B6738" t="str">
            <v>XX26</v>
          </cell>
          <cell r="C6738" t="str">
            <v>N</v>
          </cell>
          <cell r="D6738">
            <v>1973</v>
          </cell>
          <cell r="E6738" t="str">
            <v>L_UBEZP</v>
          </cell>
          <cell r="F6738" t="str">
            <v>WYK_POP</v>
          </cell>
          <cell r="G6738" t="str">
            <v>07</v>
          </cell>
          <cell r="H6738" t="str">
            <v>PKK</v>
          </cell>
          <cell r="I6738" t="str">
            <v>RAZEM</v>
          </cell>
        </row>
        <row r="6739">
          <cell r="A6739" t="str">
            <v>ŻYCIE grup i kont, PEŁNIA ŻYCIA, EDUKACJA</v>
          </cell>
          <cell r="B6739" t="str">
            <v>XX26</v>
          </cell>
          <cell r="C6739" t="str">
            <v>N</v>
          </cell>
          <cell r="D6739">
            <v>45</v>
          </cell>
          <cell r="E6739" t="str">
            <v>L_UBEZP</v>
          </cell>
          <cell r="F6739" t="str">
            <v>WYK_POP</v>
          </cell>
          <cell r="G6739" t="str">
            <v>07</v>
          </cell>
          <cell r="H6739" t="str">
            <v>PSA</v>
          </cell>
          <cell r="I6739" t="str">
            <v>RAZEM</v>
          </cell>
        </row>
        <row r="6740">
          <cell r="A6740" t="str">
            <v>ŻYCIE grup i kont, PEŁNIA ŻYCIA, EDUKACJA</v>
          </cell>
          <cell r="B6740" t="str">
            <v>XX26</v>
          </cell>
          <cell r="C6740" t="str">
            <v>P</v>
          </cell>
          <cell r="D6740">
            <v>21802</v>
          </cell>
          <cell r="E6740" t="str">
            <v>L_UBEZP</v>
          </cell>
          <cell r="F6740" t="str">
            <v>WYK_POP</v>
          </cell>
          <cell r="G6740" t="str">
            <v>07</v>
          </cell>
          <cell r="H6740" t="str">
            <v>PKK</v>
          </cell>
          <cell r="I6740" t="str">
            <v>RAZEM</v>
          </cell>
        </row>
        <row r="6741">
          <cell r="A6741" t="str">
            <v>ŻYCIE grup i kont, PEŁNIA ŻYCIA, EDUKACJA</v>
          </cell>
          <cell r="B6741" t="str">
            <v>XX26</v>
          </cell>
          <cell r="C6741" t="str">
            <v>P</v>
          </cell>
          <cell r="D6741">
            <v>111</v>
          </cell>
          <cell r="E6741" t="str">
            <v>L_UBEZP</v>
          </cell>
          <cell r="F6741" t="str">
            <v>WYK_POP</v>
          </cell>
          <cell r="G6741" t="str">
            <v>07</v>
          </cell>
          <cell r="H6741" t="str">
            <v>PSA</v>
          </cell>
          <cell r="I6741" t="str">
            <v>RAZEM</v>
          </cell>
        </row>
        <row r="6742">
          <cell r="A6742" t="str">
            <v>ŻYCIE grup i kont, PEŁNIA ŻYCIA, EDUKACJA</v>
          </cell>
          <cell r="B6742" t="str">
            <v>XX26</v>
          </cell>
          <cell r="D6742">
            <v>2923</v>
          </cell>
          <cell r="E6742" t="str">
            <v>L_UBEZP</v>
          </cell>
          <cell r="F6742" t="str">
            <v>WYK_POP</v>
          </cell>
          <cell r="G6742" t="str">
            <v>08</v>
          </cell>
          <cell r="H6742" t="str">
            <v>PKK</v>
          </cell>
          <cell r="I6742" t="str">
            <v>RAZEM</v>
          </cell>
        </row>
        <row r="6743">
          <cell r="A6743" t="str">
            <v>ŻYCIE grup i kont, PEŁNIA ŻYCIA, EDUKACJA</v>
          </cell>
          <cell r="B6743" t="str">
            <v>XX26</v>
          </cell>
          <cell r="D6743">
            <v>48</v>
          </cell>
          <cell r="E6743" t="str">
            <v>L_UBEZP</v>
          </cell>
          <cell r="F6743" t="str">
            <v>WYK_POP</v>
          </cell>
          <cell r="G6743" t="str">
            <v>08</v>
          </cell>
          <cell r="H6743" t="str">
            <v>PSA</v>
          </cell>
          <cell r="I6743" t="str">
            <v>RAZEM</v>
          </cell>
        </row>
        <row r="6744">
          <cell r="A6744" t="str">
            <v>ŻYCIE grup i kont, PEŁNIA ŻYCIA, EDUKACJA</v>
          </cell>
          <cell r="B6744" t="str">
            <v>XX26</v>
          </cell>
          <cell r="C6744" t="str">
            <v>N</v>
          </cell>
          <cell r="D6744">
            <v>2840</v>
          </cell>
          <cell r="E6744" t="str">
            <v>L_UBEZP</v>
          </cell>
          <cell r="F6744" t="str">
            <v>WYK_POP</v>
          </cell>
          <cell r="G6744" t="str">
            <v>08</v>
          </cell>
          <cell r="H6744" t="str">
            <v>PKK</v>
          </cell>
          <cell r="I6744" t="str">
            <v>RAZEM</v>
          </cell>
        </row>
        <row r="6745">
          <cell r="A6745" t="str">
            <v>ŻYCIE grup i kont, PEŁNIA ŻYCIA, EDUKACJA</v>
          </cell>
          <cell r="B6745" t="str">
            <v>XX26</v>
          </cell>
          <cell r="C6745" t="str">
            <v>N</v>
          </cell>
          <cell r="D6745">
            <v>131</v>
          </cell>
          <cell r="E6745" t="str">
            <v>L_UBEZP</v>
          </cell>
          <cell r="F6745" t="str">
            <v>WYK_POP</v>
          </cell>
          <cell r="G6745" t="str">
            <v>08</v>
          </cell>
          <cell r="H6745" t="str">
            <v>PSA</v>
          </cell>
          <cell r="I6745" t="str">
            <v>RAZEM</v>
          </cell>
        </row>
        <row r="6746">
          <cell r="A6746" t="str">
            <v>ŻYCIE grup i kont, PEŁNIA ŻYCIA, EDUKACJA</v>
          </cell>
          <cell r="B6746" t="str">
            <v>XX26</v>
          </cell>
          <cell r="C6746" t="str">
            <v>P</v>
          </cell>
          <cell r="D6746">
            <v>23671</v>
          </cell>
          <cell r="E6746" t="str">
            <v>L_UBEZP</v>
          </cell>
          <cell r="F6746" t="str">
            <v>WYK_POP</v>
          </cell>
          <cell r="G6746" t="str">
            <v>08</v>
          </cell>
          <cell r="H6746" t="str">
            <v>PKK</v>
          </cell>
          <cell r="I6746" t="str">
            <v>RAZEM</v>
          </cell>
        </row>
        <row r="6747">
          <cell r="A6747" t="str">
            <v>ŻYCIE grup i kont, PEŁNIA ŻYCIA, EDUKACJA</v>
          </cell>
          <cell r="B6747" t="str">
            <v>XX26</v>
          </cell>
          <cell r="C6747" t="str">
            <v>P</v>
          </cell>
          <cell r="D6747">
            <v>165</v>
          </cell>
          <cell r="E6747" t="str">
            <v>L_UBEZP</v>
          </cell>
          <cell r="F6747" t="str">
            <v>WYK_POP</v>
          </cell>
          <cell r="G6747" t="str">
            <v>08</v>
          </cell>
          <cell r="H6747" t="str">
            <v>PSA</v>
          </cell>
          <cell r="I6747" t="str">
            <v>RAZEM</v>
          </cell>
        </row>
        <row r="6748">
          <cell r="A6748" t="str">
            <v>ŻYCIE grup i kont, PEŁNIA ŻYCIA, EDUKACJA</v>
          </cell>
          <cell r="B6748" t="str">
            <v>XX26</v>
          </cell>
          <cell r="D6748">
            <v>3411</v>
          </cell>
          <cell r="E6748" t="str">
            <v>L_UBEZP</v>
          </cell>
          <cell r="F6748" t="str">
            <v>WYK_POP</v>
          </cell>
          <cell r="G6748" t="str">
            <v>09</v>
          </cell>
          <cell r="H6748" t="str">
            <v>PKK</v>
          </cell>
          <cell r="I6748" t="str">
            <v>RAZEM</v>
          </cell>
        </row>
        <row r="6749">
          <cell r="A6749" t="str">
            <v>ŻYCIE grup i kont, PEŁNIA ŻYCIA, EDUKACJA</v>
          </cell>
          <cell r="B6749" t="str">
            <v>XX26</v>
          </cell>
          <cell r="D6749">
            <v>44</v>
          </cell>
          <cell r="E6749" t="str">
            <v>L_UBEZP</v>
          </cell>
          <cell r="F6749" t="str">
            <v>WYK_POP</v>
          </cell>
          <cell r="G6749" t="str">
            <v>09</v>
          </cell>
          <cell r="H6749" t="str">
            <v>PSA</v>
          </cell>
          <cell r="I6749" t="str">
            <v>RAZEM</v>
          </cell>
        </row>
        <row r="6750">
          <cell r="A6750" t="str">
            <v>ŻYCIE grup i kont, PEŁNIA ŻYCIA, EDUKACJA</v>
          </cell>
          <cell r="B6750" t="str">
            <v>XX26</v>
          </cell>
          <cell r="C6750" t="str">
            <v>N</v>
          </cell>
          <cell r="D6750">
            <v>3335</v>
          </cell>
          <cell r="E6750" t="str">
            <v>L_UBEZP</v>
          </cell>
          <cell r="F6750" t="str">
            <v>WYK_POP</v>
          </cell>
          <cell r="G6750" t="str">
            <v>09</v>
          </cell>
          <cell r="H6750" t="str">
            <v>PKK</v>
          </cell>
          <cell r="I6750" t="str">
            <v>RAZEM</v>
          </cell>
        </row>
        <row r="6751">
          <cell r="A6751" t="str">
            <v>ŻYCIE grup i kont, PEŁNIA ŻYCIA, EDUKACJA</v>
          </cell>
          <cell r="B6751" t="str">
            <v>XX26</v>
          </cell>
          <cell r="C6751" t="str">
            <v>N</v>
          </cell>
          <cell r="D6751">
            <v>120</v>
          </cell>
          <cell r="E6751" t="str">
            <v>L_UBEZP</v>
          </cell>
          <cell r="F6751" t="str">
            <v>WYK_POP</v>
          </cell>
          <cell r="G6751" t="str">
            <v>09</v>
          </cell>
          <cell r="H6751" t="str">
            <v>PSA</v>
          </cell>
          <cell r="I6751" t="str">
            <v>RAZEM</v>
          </cell>
        </row>
        <row r="6752">
          <cell r="A6752" t="str">
            <v>ŻYCIE grup i kont, PEŁNIA ŻYCIA, EDUKACJA</v>
          </cell>
          <cell r="B6752" t="str">
            <v>XX26</v>
          </cell>
          <cell r="C6752" t="str">
            <v>P</v>
          </cell>
          <cell r="D6752">
            <v>25273</v>
          </cell>
          <cell r="E6752" t="str">
            <v>L_UBEZP</v>
          </cell>
          <cell r="F6752" t="str">
            <v>WYK_POP</v>
          </cell>
          <cell r="G6752" t="str">
            <v>09</v>
          </cell>
          <cell r="H6752" t="str">
            <v>PKK</v>
          </cell>
          <cell r="I6752" t="str">
            <v>RAZEM</v>
          </cell>
        </row>
        <row r="6753">
          <cell r="A6753" t="str">
            <v>ŻYCIE grup i kont, PEŁNIA ŻYCIA, EDUKACJA</v>
          </cell>
          <cell r="B6753" t="str">
            <v>XX26</v>
          </cell>
          <cell r="C6753" t="str">
            <v>P</v>
          </cell>
          <cell r="D6753">
            <v>183</v>
          </cell>
          <cell r="E6753" t="str">
            <v>L_UBEZP</v>
          </cell>
          <cell r="F6753" t="str">
            <v>WYK_POP</v>
          </cell>
          <cell r="G6753" t="str">
            <v>09</v>
          </cell>
          <cell r="H6753" t="str">
            <v>PSA</v>
          </cell>
          <cell r="I6753" t="str">
            <v>RAZEM</v>
          </cell>
        </row>
        <row r="6754">
          <cell r="A6754" t="str">
            <v>ŻYCIE grup i kont, PEŁNIA ŻYCIA, EDUKACJA</v>
          </cell>
          <cell r="B6754" t="str">
            <v>XX26</v>
          </cell>
          <cell r="C6754" t="str">
            <v>N</v>
          </cell>
          <cell r="D6754">
            <v>138028.61195121953</v>
          </cell>
          <cell r="E6754" t="str">
            <v>PRZYPIS_MIES_WYK</v>
          </cell>
          <cell r="F6754" t="str">
            <v>PLAN</v>
          </cell>
          <cell r="G6754" t="str">
            <v>01</v>
          </cell>
          <cell r="H6754" t="str">
            <v>PKK</v>
          </cell>
          <cell r="I6754" t="str">
            <v>RAZEM</v>
          </cell>
        </row>
        <row r="6755">
          <cell r="A6755" t="str">
            <v>ŻYCIE grup i kont, PEŁNIA ŻYCIA, EDUKACJA</v>
          </cell>
          <cell r="B6755" t="str">
            <v>XX26</v>
          </cell>
          <cell r="C6755" t="str">
            <v>N</v>
          </cell>
          <cell r="D6755">
            <v>15767</v>
          </cell>
          <cell r="E6755" t="str">
            <v>PRZYPIS_MIES_WYK</v>
          </cell>
          <cell r="F6755" t="str">
            <v>PLAN</v>
          </cell>
          <cell r="G6755" t="str">
            <v>01</v>
          </cell>
          <cell r="H6755" t="str">
            <v>PSA</v>
          </cell>
          <cell r="I6755" t="str">
            <v>RAZEM</v>
          </cell>
        </row>
        <row r="6756">
          <cell r="A6756" t="str">
            <v>ŻYCIE grup i kont, PEŁNIA ŻYCIA, EDUKACJA</v>
          </cell>
          <cell r="B6756" t="str">
            <v>XX26</v>
          </cell>
          <cell r="C6756" t="str">
            <v>P</v>
          </cell>
          <cell r="D6756">
            <v>866841.8830863417</v>
          </cell>
          <cell r="E6756" t="str">
            <v>PRZYPIS_MIES_WYK</v>
          </cell>
          <cell r="F6756" t="str">
            <v>PLAN</v>
          </cell>
          <cell r="G6756" t="str">
            <v>01</v>
          </cell>
          <cell r="H6756" t="str">
            <v>PKK</v>
          </cell>
          <cell r="I6756" t="str">
            <v>RAZEM</v>
          </cell>
        </row>
        <row r="6757">
          <cell r="A6757" t="str">
            <v>ŻYCIE grup i kont, PEŁNIA ŻYCIA, EDUKACJA</v>
          </cell>
          <cell r="B6757" t="str">
            <v>XX26</v>
          </cell>
          <cell r="C6757" t="str">
            <v>P</v>
          </cell>
          <cell r="D6757">
            <v>6387.469999999994</v>
          </cell>
          <cell r="E6757" t="str">
            <v>PRZYPIS_MIES_WYK</v>
          </cell>
          <cell r="F6757" t="str">
            <v>PLAN</v>
          </cell>
          <cell r="G6757" t="str">
            <v>01</v>
          </cell>
          <cell r="H6757" t="str">
            <v>PSA</v>
          </cell>
          <cell r="I6757" t="str">
            <v>RAZEM</v>
          </cell>
        </row>
        <row r="6758">
          <cell r="A6758" t="str">
            <v>ŻYCIE grup i kont, PEŁNIA ŻYCIA, EDUKACJA</v>
          </cell>
          <cell r="B6758" t="str">
            <v>XX26</v>
          </cell>
          <cell r="C6758" t="str">
            <v>N</v>
          </cell>
          <cell r="D6758">
            <v>274854.69707317074</v>
          </cell>
          <cell r="E6758" t="str">
            <v>PRZYPIS_MIES_WYK</v>
          </cell>
          <cell r="F6758" t="str">
            <v>PLAN</v>
          </cell>
          <cell r="G6758" t="str">
            <v>02</v>
          </cell>
          <cell r="H6758" t="str">
            <v>PKK</v>
          </cell>
          <cell r="I6758" t="str">
            <v>RAZEM</v>
          </cell>
        </row>
        <row r="6759">
          <cell r="A6759" t="str">
            <v>ŻYCIE grup i kont, PEŁNIA ŻYCIA, EDUKACJA</v>
          </cell>
          <cell r="B6759" t="str">
            <v>XX26</v>
          </cell>
          <cell r="C6759" t="str">
            <v>N</v>
          </cell>
          <cell r="D6759">
            <v>33285</v>
          </cell>
          <cell r="E6759" t="str">
            <v>PRZYPIS_MIES_WYK</v>
          </cell>
          <cell r="F6759" t="str">
            <v>PLAN</v>
          </cell>
          <cell r="G6759" t="str">
            <v>02</v>
          </cell>
          <cell r="H6759" t="str">
            <v>PSA</v>
          </cell>
          <cell r="I6759" t="str">
            <v>RAZEM</v>
          </cell>
        </row>
        <row r="6760">
          <cell r="A6760" t="str">
            <v>ŻYCIE grup i kont, PEŁNIA ŻYCIA, EDUKACJA</v>
          </cell>
          <cell r="B6760" t="str">
            <v>XX26</v>
          </cell>
          <cell r="C6760" t="str">
            <v>P</v>
          </cell>
          <cell r="D6760">
            <v>904917.6550126568</v>
          </cell>
          <cell r="E6760" t="str">
            <v>PRZYPIS_MIES_WYK</v>
          </cell>
          <cell r="F6760" t="str">
            <v>PLAN</v>
          </cell>
          <cell r="G6760" t="str">
            <v>02</v>
          </cell>
          <cell r="H6760" t="str">
            <v>PKK</v>
          </cell>
          <cell r="I6760" t="str">
            <v>RAZEM</v>
          </cell>
        </row>
        <row r="6761">
          <cell r="A6761" t="str">
            <v>ŻYCIE grup i kont, PEŁNIA ŻYCIA, EDUKACJA</v>
          </cell>
          <cell r="B6761" t="str">
            <v>XX26</v>
          </cell>
          <cell r="C6761" t="str">
            <v>P</v>
          </cell>
          <cell r="D6761">
            <v>7446.083299999995</v>
          </cell>
          <cell r="E6761" t="str">
            <v>PRZYPIS_MIES_WYK</v>
          </cell>
          <cell r="F6761" t="str">
            <v>PLAN</v>
          </cell>
          <cell r="G6761" t="str">
            <v>02</v>
          </cell>
          <cell r="H6761" t="str">
            <v>PSA</v>
          </cell>
          <cell r="I6761" t="str">
            <v>RAZEM</v>
          </cell>
        </row>
        <row r="6762">
          <cell r="A6762" t="str">
            <v>ŻYCIE grup i kont, PEŁNIA ŻYCIA, EDUKACJA</v>
          </cell>
          <cell r="B6762" t="str">
            <v>XX26</v>
          </cell>
          <cell r="C6762" t="str">
            <v>N</v>
          </cell>
          <cell r="D6762">
            <v>413464.4292195122</v>
          </cell>
          <cell r="E6762" t="str">
            <v>PRZYPIS_MIES_WYK</v>
          </cell>
          <cell r="F6762" t="str">
            <v>PLAN</v>
          </cell>
          <cell r="G6762" t="str">
            <v>03</v>
          </cell>
          <cell r="H6762" t="str">
            <v>PKK</v>
          </cell>
          <cell r="I6762" t="str">
            <v>RAZEM</v>
          </cell>
        </row>
        <row r="6763">
          <cell r="A6763" t="str">
            <v>ŻYCIE grup i kont, PEŁNIA ŻYCIA, EDUKACJA</v>
          </cell>
          <cell r="B6763" t="str">
            <v>XX26</v>
          </cell>
          <cell r="C6763" t="str">
            <v>N</v>
          </cell>
          <cell r="D6763">
            <v>53730.76</v>
          </cell>
          <cell r="E6763" t="str">
            <v>PRZYPIS_MIES_WYK</v>
          </cell>
          <cell r="F6763" t="str">
            <v>PLAN</v>
          </cell>
          <cell r="G6763" t="str">
            <v>03</v>
          </cell>
          <cell r="H6763" t="str">
            <v>PSA</v>
          </cell>
          <cell r="I6763" t="str">
            <v>RAZEM</v>
          </cell>
        </row>
        <row r="6764">
          <cell r="A6764" t="str">
            <v>ŻYCIE grup i kont, PEŁNIA ŻYCIA, EDUKACJA</v>
          </cell>
          <cell r="B6764" t="str">
            <v>XX26</v>
          </cell>
          <cell r="C6764" t="str">
            <v>P</v>
          </cell>
          <cell r="D6764">
            <v>930306.2708646882</v>
          </cell>
          <cell r="E6764" t="str">
            <v>PRZYPIS_MIES_WYK</v>
          </cell>
          <cell r="F6764" t="str">
            <v>PLAN</v>
          </cell>
          <cell r="G6764" t="str">
            <v>03</v>
          </cell>
          <cell r="H6764" t="str">
            <v>PKK</v>
          </cell>
          <cell r="I6764" t="str">
            <v>RAZEM</v>
          </cell>
        </row>
        <row r="6765">
          <cell r="A6765" t="str">
            <v>ŻYCIE grup i kont, PEŁNIA ŻYCIA, EDUKACJA</v>
          </cell>
          <cell r="B6765" t="str">
            <v>XX26</v>
          </cell>
          <cell r="C6765" t="str">
            <v>P</v>
          </cell>
          <cell r="D6765">
            <v>8567.696599999994</v>
          </cell>
          <cell r="E6765" t="str">
            <v>PRZYPIS_MIES_WYK</v>
          </cell>
          <cell r="F6765" t="str">
            <v>PLAN</v>
          </cell>
          <cell r="G6765" t="str">
            <v>03</v>
          </cell>
          <cell r="H6765" t="str">
            <v>PSA</v>
          </cell>
          <cell r="I6765" t="str">
            <v>RAZEM</v>
          </cell>
        </row>
        <row r="6766">
          <cell r="A6766" t="str">
            <v>ŻYCIE grup i kont, PEŁNIA ŻYCIA, EDUKACJA</v>
          </cell>
          <cell r="B6766" t="str">
            <v>XX26</v>
          </cell>
          <cell r="C6766" t="str">
            <v>N</v>
          </cell>
          <cell r="D6766">
            <v>551898.5036097561</v>
          </cell>
          <cell r="E6766" t="str">
            <v>PRZYPIS_MIES_WYK</v>
          </cell>
          <cell r="F6766" t="str">
            <v>PLAN</v>
          </cell>
          <cell r="G6766" t="str">
            <v>04</v>
          </cell>
          <cell r="H6766" t="str">
            <v>PKK</v>
          </cell>
          <cell r="I6766" t="str">
            <v>RAZEM</v>
          </cell>
        </row>
        <row r="6767">
          <cell r="A6767" t="str">
            <v>ŻYCIE grup i kont, PEŁNIA ŻYCIA, EDUKACJA</v>
          </cell>
          <cell r="B6767" t="str">
            <v>XX26</v>
          </cell>
          <cell r="C6767" t="str">
            <v>N</v>
          </cell>
          <cell r="D6767">
            <v>72930.7</v>
          </cell>
          <cell r="E6767" t="str">
            <v>PRZYPIS_MIES_WYK</v>
          </cell>
          <cell r="F6767" t="str">
            <v>PLAN</v>
          </cell>
          <cell r="G6767" t="str">
            <v>04</v>
          </cell>
          <cell r="H6767" t="str">
            <v>PSA</v>
          </cell>
          <cell r="I6767" t="str">
            <v>RAZEM</v>
          </cell>
        </row>
        <row r="6768">
          <cell r="A6768" t="str">
            <v>ŻYCIE grup i kont, PEŁNIA ŻYCIA, EDUKACJA</v>
          </cell>
          <cell r="B6768" t="str">
            <v>XX26</v>
          </cell>
          <cell r="C6768" t="str">
            <v>P</v>
          </cell>
          <cell r="D6768">
            <v>980190.8822823414</v>
          </cell>
          <cell r="E6768" t="str">
            <v>PRZYPIS_MIES_WYK</v>
          </cell>
          <cell r="F6768" t="str">
            <v>PLAN</v>
          </cell>
          <cell r="G6768" t="str">
            <v>04</v>
          </cell>
          <cell r="H6768" t="str">
            <v>PKK</v>
          </cell>
          <cell r="I6768" t="str">
            <v>RAZEM</v>
          </cell>
        </row>
        <row r="6769">
          <cell r="A6769" t="str">
            <v>ŻYCIE grup i kont, PEŁNIA ŻYCIA, EDUKACJA</v>
          </cell>
          <cell r="B6769" t="str">
            <v>XX26</v>
          </cell>
          <cell r="C6769" t="str">
            <v>P</v>
          </cell>
          <cell r="D6769">
            <v>10033.309899999995</v>
          </cell>
          <cell r="E6769" t="str">
            <v>PRZYPIS_MIES_WYK</v>
          </cell>
          <cell r="F6769" t="str">
            <v>PLAN</v>
          </cell>
          <cell r="G6769" t="str">
            <v>04</v>
          </cell>
          <cell r="H6769" t="str">
            <v>PSA</v>
          </cell>
          <cell r="I6769" t="str">
            <v>RAZEM</v>
          </cell>
        </row>
        <row r="6770">
          <cell r="A6770" t="str">
            <v>ŻYCIE grup i kont, PEŁNIA ŻYCIA, EDUKACJA</v>
          </cell>
          <cell r="B6770" t="str">
            <v>XX26</v>
          </cell>
          <cell r="C6770" t="str">
            <v>N</v>
          </cell>
          <cell r="D6770">
            <v>690842.3306829268</v>
          </cell>
          <cell r="E6770" t="str">
            <v>PRZYPIS_MIES_WYK</v>
          </cell>
          <cell r="F6770" t="str">
            <v>PLAN</v>
          </cell>
          <cell r="G6770" t="str">
            <v>05</v>
          </cell>
          <cell r="H6770" t="str">
            <v>PKK</v>
          </cell>
          <cell r="I6770" t="str">
            <v>RAZEM</v>
          </cell>
        </row>
        <row r="6771">
          <cell r="A6771" t="str">
            <v>ŻYCIE grup i kont, PEŁNIA ŻYCIA, EDUKACJA</v>
          </cell>
          <cell r="B6771" t="str">
            <v>XX26</v>
          </cell>
          <cell r="C6771" t="str">
            <v>N</v>
          </cell>
          <cell r="D6771">
            <v>96168</v>
          </cell>
          <cell r="E6771" t="str">
            <v>PRZYPIS_MIES_WYK</v>
          </cell>
          <cell r="F6771" t="str">
            <v>PLAN</v>
          </cell>
          <cell r="G6771" t="str">
            <v>05</v>
          </cell>
          <cell r="H6771" t="str">
            <v>PSA</v>
          </cell>
          <cell r="I6771" t="str">
            <v>RAZEM</v>
          </cell>
        </row>
        <row r="6772">
          <cell r="A6772" t="str">
            <v>ŻYCIE grup i kont, PEŁNIA ŻYCIA, EDUKACJA</v>
          </cell>
          <cell r="B6772" t="str">
            <v>XX26</v>
          </cell>
          <cell r="C6772" t="str">
            <v>P</v>
          </cell>
          <cell r="D6772">
            <v>1030470.3515041</v>
          </cell>
          <cell r="E6772" t="str">
            <v>PRZYPIS_MIES_WYK</v>
          </cell>
          <cell r="F6772" t="str">
            <v>PLAN</v>
          </cell>
          <cell r="G6772" t="str">
            <v>05</v>
          </cell>
          <cell r="H6772" t="str">
            <v>PKK</v>
          </cell>
          <cell r="I6772" t="str">
            <v>RAZEM</v>
          </cell>
        </row>
        <row r="6773">
          <cell r="A6773" t="str">
            <v>ŻYCIE grup i kont, PEŁNIA ŻYCIA, EDUKACJA</v>
          </cell>
          <cell r="B6773" t="str">
            <v>XX26</v>
          </cell>
          <cell r="C6773" t="str">
            <v>P</v>
          </cell>
          <cell r="D6773">
            <v>11663.923199999994</v>
          </cell>
          <cell r="E6773" t="str">
            <v>PRZYPIS_MIES_WYK</v>
          </cell>
          <cell r="F6773" t="str">
            <v>PLAN</v>
          </cell>
          <cell r="G6773" t="str">
            <v>05</v>
          </cell>
          <cell r="H6773" t="str">
            <v>PSA</v>
          </cell>
          <cell r="I6773" t="str">
            <v>RAZEM</v>
          </cell>
        </row>
        <row r="6774">
          <cell r="A6774" t="str">
            <v>ŻYCIE grup i kont, PEŁNIA ŻYCIA, EDUKACJA</v>
          </cell>
          <cell r="B6774" t="str">
            <v>XX26</v>
          </cell>
          <cell r="C6774" t="str">
            <v>N</v>
          </cell>
          <cell r="D6774">
            <v>828998.5467317073</v>
          </cell>
          <cell r="E6774" t="str">
            <v>PRZYPIS_MIES_WYK</v>
          </cell>
          <cell r="F6774" t="str">
            <v>PLAN</v>
          </cell>
          <cell r="G6774" t="str">
            <v>06</v>
          </cell>
          <cell r="H6774" t="str">
            <v>PKK</v>
          </cell>
          <cell r="I6774" t="str">
            <v>RAZEM</v>
          </cell>
        </row>
        <row r="6775">
          <cell r="A6775" t="str">
            <v>ŻYCIE grup i kont, PEŁNIA ŻYCIA, EDUKACJA</v>
          </cell>
          <cell r="B6775" t="str">
            <v>XX26</v>
          </cell>
          <cell r="C6775" t="str">
            <v>N</v>
          </cell>
          <cell r="D6775">
            <v>118956.52</v>
          </cell>
          <cell r="E6775" t="str">
            <v>PRZYPIS_MIES_WYK</v>
          </cell>
          <cell r="F6775" t="str">
            <v>PLAN</v>
          </cell>
          <cell r="G6775" t="str">
            <v>06</v>
          </cell>
          <cell r="H6775" t="str">
            <v>PSA</v>
          </cell>
          <cell r="I6775" t="str">
            <v>RAZEM</v>
          </cell>
        </row>
        <row r="6776">
          <cell r="A6776" t="str">
            <v>ŻYCIE grup i kont, PEŁNIA ŻYCIA, EDUKACJA</v>
          </cell>
          <cell r="B6776" t="str">
            <v>XX26</v>
          </cell>
          <cell r="C6776" t="str">
            <v>P</v>
          </cell>
          <cell r="D6776">
            <v>1109453.017127762</v>
          </cell>
          <cell r="E6776" t="str">
            <v>PRZYPIS_MIES_WYK</v>
          </cell>
          <cell r="F6776" t="str">
            <v>PLAN</v>
          </cell>
          <cell r="G6776" t="str">
            <v>06</v>
          </cell>
          <cell r="H6776" t="str">
            <v>PKK</v>
          </cell>
          <cell r="I6776" t="str">
            <v>RAZEM</v>
          </cell>
        </row>
        <row r="6777">
          <cell r="A6777" t="str">
            <v>ŻYCIE grup i kont, PEŁNIA ŻYCIA, EDUKACJA</v>
          </cell>
          <cell r="B6777" t="str">
            <v>XX26</v>
          </cell>
          <cell r="C6777" t="str">
            <v>P</v>
          </cell>
          <cell r="D6777">
            <v>13006.536499999995</v>
          </cell>
          <cell r="E6777" t="str">
            <v>PRZYPIS_MIES_WYK</v>
          </cell>
          <cell r="F6777" t="str">
            <v>PLAN</v>
          </cell>
          <cell r="G6777" t="str">
            <v>06</v>
          </cell>
          <cell r="H6777" t="str">
            <v>PSA</v>
          </cell>
          <cell r="I6777" t="str">
            <v>RAZEM</v>
          </cell>
        </row>
        <row r="6778">
          <cell r="A6778" t="str">
            <v>ŻYCIE grup i kont, PEŁNIA ŻYCIA, EDUKACJA</v>
          </cell>
          <cell r="B6778" t="str">
            <v>XX26</v>
          </cell>
          <cell r="C6778" t="str">
            <v>N</v>
          </cell>
          <cell r="D6778">
            <v>1031269.9974634146</v>
          </cell>
          <cell r="E6778" t="str">
            <v>PRZYPIS_MIES_WYK</v>
          </cell>
          <cell r="F6778" t="str">
            <v>PLAN</v>
          </cell>
          <cell r="G6778" t="str">
            <v>07</v>
          </cell>
          <cell r="H6778" t="str">
            <v>PKK</v>
          </cell>
          <cell r="I6778" t="str">
            <v>RAZEM</v>
          </cell>
        </row>
        <row r="6779">
          <cell r="A6779" t="str">
            <v>ŻYCIE grup i kont, PEŁNIA ŻYCIA, EDUKACJA</v>
          </cell>
          <cell r="B6779" t="str">
            <v>XX26</v>
          </cell>
          <cell r="C6779" t="str">
            <v>N</v>
          </cell>
          <cell r="D6779">
            <v>138850.16</v>
          </cell>
          <cell r="E6779" t="str">
            <v>PRZYPIS_MIES_WYK</v>
          </cell>
          <cell r="F6779" t="str">
            <v>PLAN</v>
          </cell>
          <cell r="G6779" t="str">
            <v>07</v>
          </cell>
          <cell r="H6779" t="str">
            <v>PSA</v>
          </cell>
          <cell r="I6779" t="str">
            <v>RAZEM</v>
          </cell>
        </row>
        <row r="6780">
          <cell r="A6780" t="str">
            <v>ŻYCIE grup i kont, PEŁNIA ŻYCIA, EDUKACJA</v>
          </cell>
          <cell r="B6780" t="str">
            <v>XX26</v>
          </cell>
          <cell r="C6780" t="str">
            <v>P</v>
          </cell>
          <cell r="D6780">
            <v>1196661.897828331</v>
          </cell>
          <cell r="E6780" t="str">
            <v>PRZYPIS_MIES_WYK</v>
          </cell>
          <cell r="F6780" t="str">
            <v>PLAN</v>
          </cell>
          <cell r="G6780" t="str">
            <v>07</v>
          </cell>
          <cell r="H6780" t="str">
            <v>PKK</v>
          </cell>
          <cell r="I6780" t="str">
            <v>RAZEM</v>
          </cell>
        </row>
        <row r="6781">
          <cell r="A6781" t="str">
            <v>ŻYCIE grup i kont, PEŁNIA ŻYCIA, EDUKACJA</v>
          </cell>
          <cell r="B6781" t="str">
            <v>XX26</v>
          </cell>
          <cell r="C6781" t="str">
            <v>P</v>
          </cell>
          <cell r="D6781">
            <v>14027.149799999994</v>
          </cell>
          <cell r="E6781" t="str">
            <v>PRZYPIS_MIES_WYK</v>
          </cell>
          <cell r="F6781" t="str">
            <v>PLAN</v>
          </cell>
          <cell r="G6781" t="str">
            <v>07</v>
          </cell>
          <cell r="H6781" t="str">
            <v>PSA</v>
          </cell>
          <cell r="I6781" t="str">
            <v>RAZEM</v>
          </cell>
        </row>
        <row r="6782">
          <cell r="A6782" t="str">
            <v>ŻYCIE grup i kont, PEŁNIA ŻYCIA, EDUKACJA</v>
          </cell>
          <cell r="B6782" t="str">
            <v>XX26</v>
          </cell>
          <cell r="C6782" t="str">
            <v>N</v>
          </cell>
          <cell r="D6782">
            <v>1219107.8352682928</v>
          </cell>
          <cell r="E6782" t="str">
            <v>PRZYPIS_MIES_WYK</v>
          </cell>
          <cell r="F6782" t="str">
            <v>PLAN</v>
          </cell>
          <cell r="G6782" t="str">
            <v>08</v>
          </cell>
          <cell r="H6782" t="str">
            <v>PKK</v>
          </cell>
          <cell r="I6782" t="str">
            <v>RAZEM</v>
          </cell>
        </row>
        <row r="6783">
          <cell r="A6783" t="str">
            <v>ŻYCIE grup i kont, PEŁNIA ŻYCIA, EDUKACJA</v>
          </cell>
          <cell r="B6783" t="str">
            <v>XX26</v>
          </cell>
          <cell r="C6783" t="str">
            <v>N</v>
          </cell>
          <cell r="D6783">
            <v>164231.4</v>
          </cell>
          <cell r="E6783" t="str">
            <v>PRZYPIS_MIES_WYK</v>
          </cell>
          <cell r="F6783" t="str">
            <v>PLAN</v>
          </cell>
          <cell r="G6783" t="str">
            <v>08</v>
          </cell>
          <cell r="H6783" t="str">
            <v>PSA</v>
          </cell>
          <cell r="I6783" t="str">
            <v>RAZEM</v>
          </cell>
        </row>
        <row r="6784">
          <cell r="A6784" t="str">
            <v>ŻYCIE grup i kont, PEŁNIA ŻYCIA, EDUKACJA</v>
          </cell>
          <cell r="B6784" t="str">
            <v>XX26</v>
          </cell>
          <cell r="C6784" t="str">
            <v>P</v>
          </cell>
          <cell r="D6784">
            <v>1306311.2097106983</v>
          </cell>
          <cell r="E6784" t="str">
            <v>PRZYPIS_MIES_WYK</v>
          </cell>
          <cell r="F6784" t="str">
            <v>PLAN</v>
          </cell>
          <cell r="G6784" t="str">
            <v>08</v>
          </cell>
          <cell r="H6784" t="str">
            <v>PKK</v>
          </cell>
          <cell r="I6784" t="str">
            <v>RAZEM</v>
          </cell>
        </row>
        <row r="6785">
          <cell r="A6785" t="str">
            <v>ŻYCIE grup i kont, PEŁNIA ŻYCIA, EDUKACJA</v>
          </cell>
          <cell r="B6785" t="str">
            <v>XX26</v>
          </cell>
          <cell r="C6785" t="str">
            <v>P</v>
          </cell>
          <cell r="D6785">
            <v>15078.763099999995</v>
          </cell>
          <cell r="E6785" t="str">
            <v>PRZYPIS_MIES_WYK</v>
          </cell>
          <cell r="F6785" t="str">
            <v>PLAN</v>
          </cell>
          <cell r="G6785" t="str">
            <v>08</v>
          </cell>
          <cell r="H6785" t="str">
            <v>PSA</v>
          </cell>
          <cell r="I6785" t="str">
            <v>RAZEM</v>
          </cell>
        </row>
        <row r="6786">
          <cell r="A6786" t="str">
            <v>ŻYCIE grup i kont, PEŁNIA ŻYCIA, EDUKACJA</v>
          </cell>
          <cell r="B6786" t="str">
            <v>XX26</v>
          </cell>
          <cell r="C6786" t="str">
            <v>N</v>
          </cell>
          <cell r="D6786">
            <v>1407850.9330243904</v>
          </cell>
          <cell r="E6786" t="str">
            <v>PRZYPIS_MIES_WYK</v>
          </cell>
          <cell r="F6786" t="str">
            <v>PLAN</v>
          </cell>
          <cell r="G6786" t="str">
            <v>09</v>
          </cell>
          <cell r="H6786" t="str">
            <v>PKK</v>
          </cell>
          <cell r="I6786" t="str">
            <v>RAZEM</v>
          </cell>
        </row>
        <row r="6787">
          <cell r="A6787" t="str">
            <v>ŻYCIE grup i kont, PEŁNIA ŻYCIA, EDUKACJA</v>
          </cell>
          <cell r="B6787" t="str">
            <v>XX26</v>
          </cell>
          <cell r="C6787" t="str">
            <v>N</v>
          </cell>
          <cell r="D6787">
            <v>187367.28</v>
          </cell>
          <cell r="E6787" t="str">
            <v>PRZYPIS_MIES_WYK</v>
          </cell>
          <cell r="F6787" t="str">
            <v>PLAN</v>
          </cell>
          <cell r="G6787" t="str">
            <v>09</v>
          </cell>
          <cell r="H6787" t="str">
            <v>PSA</v>
          </cell>
          <cell r="I6787" t="str">
            <v>RAZEM</v>
          </cell>
        </row>
        <row r="6788">
          <cell r="A6788" t="str">
            <v>ŻYCIE grup i kont, PEŁNIA ŻYCIA, EDUKACJA</v>
          </cell>
          <cell r="B6788" t="str">
            <v>XX26</v>
          </cell>
          <cell r="C6788" t="str">
            <v>P</v>
          </cell>
          <cell r="D6788">
            <v>1397958.7551551925</v>
          </cell>
          <cell r="E6788" t="str">
            <v>PRZYPIS_MIES_WYK</v>
          </cell>
          <cell r="F6788" t="str">
            <v>PLAN</v>
          </cell>
          <cell r="G6788" t="str">
            <v>09</v>
          </cell>
          <cell r="H6788" t="str">
            <v>PKK</v>
          </cell>
          <cell r="I6788" t="str">
            <v>RAZEM</v>
          </cell>
        </row>
        <row r="6789">
          <cell r="A6789" t="str">
            <v>ŻYCIE grup i kont, PEŁNIA ŻYCIA, EDUKACJA</v>
          </cell>
          <cell r="B6789" t="str">
            <v>XX26</v>
          </cell>
          <cell r="C6789" t="str">
            <v>P</v>
          </cell>
          <cell r="D6789">
            <v>16130.376399999996</v>
          </cell>
          <cell r="E6789" t="str">
            <v>PRZYPIS_MIES_WYK</v>
          </cell>
          <cell r="F6789" t="str">
            <v>PLAN</v>
          </cell>
          <cell r="G6789" t="str">
            <v>09</v>
          </cell>
          <cell r="H6789" t="str">
            <v>PSA</v>
          </cell>
          <cell r="I6789" t="str">
            <v>RAZEM</v>
          </cell>
        </row>
        <row r="6790">
          <cell r="A6790" t="str">
            <v>ŻYCIE grup i kont, PEŁNIA ŻYCIA, EDUKACJA</v>
          </cell>
          <cell r="B6790" t="str">
            <v>XX26</v>
          </cell>
          <cell r="C6790" t="str">
            <v>N</v>
          </cell>
          <cell r="D6790">
            <v>1595037.878390244</v>
          </cell>
          <cell r="E6790" t="str">
            <v>PRZYPIS_MIES_WYK</v>
          </cell>
          <cell r="F6790" t="str">
            <v>PLAN</v>
          </cell>
          <cell r="G6790" t="str">
            <v>10</v>
          </cell>
          <cell r="H6790" t="str">
            <v>PKK</v>
          </cell>
          <cell r="I6790" t="str">
            <v>RAZEM</v>
          </cell>
        </row>
        <row r="6791">
          <cell r="A6791" t="str">
            <v>ŻYCIE grup i kont, PEŁNIA ŻYCIA, EDUKACJA</v>
          </cell>
          <cell r="B6791" t="str">
            <v>XX26</v>
          </cell>
          <cell r="C6791" t="str">
            <v>N</v>
          </cell>
          <cell r="D6791">
            <v>206023</v>
          </cell>
          <cell r="E6791" t="str">
            <v>PRZYPIS_MIES_WYK</v>
          </cell>
          <cell r="F6791" t="str">
            <v>PLAN</v>
          </cell>
          <cell r="G6791" t="str">
            <v>10</v>
          </cell>
          <cell r="H6791" t="str">
            <v>PSA</v>
          </cell>
          <cell r="I6791" t="str">
            <v>RAZEM</v>
          </cell>
        </row>
        <row r="6792">
          <cell r="A6792" t="str">
            <v>ŻYCIE grup i kont, PEŁNIA ŻYCIA, EDUKACJA</v>
          </cell>
          <cell r="B6792" t="str">
            <v>XX26</v>
          </cell>
          <cell r="C6792" t="str">
            <v>P</v>
          </cell>
          <cell r="D6792">
            <v>1492000.758067197</v>
          </cell>
          <cell r="E6792" t="str">
            <v>PRZYPIS_MIES_WYK</v>
          </cell>
          <cell r="F6792" t="str">
            <v>PLAN</v>
          </cell>
          <cell r="G6792" t="str">
            <v>10</v>
          </cell>
          <cell r="H6792" t="str">
            <v>PKK</v>
          </cell>
          <cell r="I6792" t="str">
            <v>RAZEM</v>
          </cell>
        </row>
        <row r="6793">
          <cell r="A6793" t="str">
            <v>ŻYCIE grup i kont, PEŁNIA ŻYCIA, EDUKACJA</v>
          </cell>
          <cell r="B6793" t="str">
            <v>XX26</v>
          </cell>
          <cell r="C6793" t="str">
            <v>P</v>
          </cell>
          <cell r="D6793">
            <v>17234.989699999995</v>
          </cell>
          <cell r="E6793" t="str">
            <v>PRZYPIS_MIES_WYK</v>
          </cell>
          <cell r="F6793" t="str">
            <v>PLAN</v>
          </cell>
          <cell r="G6793" t="str">
            <v>10</v>
          </cell>
          <cell r="H6793" t="str">
            <v>PSA</v>
          </cell>
          <cell r="I6793" t="str">
            <v>RAZEM</v>
          </cell>
        </row>
        <row r="6794">
          <cell r="A6794" t="str">
            <v>ŻYCIE grup i kont, PEŁNIA ŻYCIA, EDUKACJA</v>
          </cell>
          <cell r="B6794" t="str">
            <v>XX26</v>
          </cell>
          <cell r="C6794" t="str">
            <v>N</v>
          </cell>
          <cell r="D6794">
            <v>1783478.081804878</v>
          </cell>
          <cell r="E6794" t="str">
            <v>PRZYPIS_MIES_WYK</v>
          </cell>
          <cell r="F6794" t="str">
            <v>PLAN</v>
          </cell>
          <cell r="G6794" t="str">
            <v>11</v>
          </cell>
          <cell r="H6794" t="str">
            <v>PKK</v>
          </cell>
          <cell r="I6794" t="str">
            <v>RAZEM</v>
          </cell>
        </row>
        <row r="6795">
          <cell r="A6795" t="str">
            <v>ŻYCIE grup i kont, PEŁNIA ŻYCIA, EDUKACJA</v>
          </cell>
          <cell r="B6795" t="str">
            <v>XX26</v>
          </cell>
          <cell r="C6795" t="str">
            <v>N</v>
          </cell>
          <cell r="D6795">
            <v>232450.76</v>
          </cell>
          <cell r="E6795" t="str">
            <v>PRZYPIS_MIES_WYK</v>
          </cell>
          <cell r="F6795" t="str">
            <v>PLAN</v>
          </cell>
          <cell r="G6795" t="str">
            <v>11</v>
          </cell>
          <cell r="H6795" t="str">
            <v>PSA</v>
          </cell>
          <cell r="I6795" t="str">
            <v>RAZEM</v>
          </cell>
        </row>
        <row r="6796">
          <cell r="A6796" t="str">
            <v>ŻYCIE grup i kont, PEŁNIA ŻYCIA, EDUKACJA</v>
          </cell>
          <cell r="B6796" t="str">
            <v>XX26</v>
          </cell>
          <cell r="C6796" t="str">
            <v>P</v>
          </cell>
          <cell r="D6796">
            <v>1582433.075972213</v>
          </cell>
          <cell r="E6796" t="str">
            <v>PRZYPIS_MIES_WYK</v>
          </cell>
          <cell r="F6796" t="str">
            <v>PLAN</v>
          </cell>
          <cell r="G6796" t="str">
            <v>11</v>
          </cell>
          <cell r="H6796" t="str">
            <v>PKK</v>
          </cell>
          <cell r="I6796" t="str">
            <v>RAZEM</v>
          </cell>
        </row>
        <row r="6797">
          <cell r="A6797" t="str">
            <v>ŻYCIE grup i kont, PEŁNIA ŻYCIA, EDUKACJA</v>
          </cell>
          <cell r="B6797" t="str">
            <v>XX26</v>
          </cell>
          <cell r="C6797" t="str">
            <v>P</v>
          </cell>
          <cell r="D6797">
            <v>18761.602999999996</v>
          </cell>
          <cell r="E6797" t="str">
            <v>PRZYPIS_MIES_WYK</v>
          </cell>
          <cell r="F6797" t="str">
            <v>PLAN</v>
          </cell>
          <cell r="G6797" t="str">
            <v>11</v>
          </cell>
          <cell r="H6797" t="str">
            <v>PSA</v>
          </cell>
          <cell r="I6797" t="str">
            <v>RAZEM</v>
          </cell>
        </row>
        <row r="6798">
          <cell r="A6798" t="str">
            <v>ŻYCIE grup i kont, PEŁNIA ŻYCIA, EDUKACJA</v>
          </cell>
          <cell r="B6798" t="str">
            <v>XX26</v>
          </cell>
          <cell r="C6798" t="str">
            <v>N</v>
          </cell>
          <cell r="D6798">
            <v>1979014.727365854</v>
          </cell>
          <cell r="E6798" t="str">
            <v>PRZYPIS_MIES_WYK</v>
          </cell>
          <cell r="F6798" t="str">
            <v>PLAN</v>
          </cell>
          <cell r="G6798" t="str">
            <v>12</v>
          </cell>
          <cell r="H6798" t="str">
            <v>PKK</v>
          </cell>
          <cell r="I6798" t="str">
            <v>RAZEM</v>
          </cell>
        </row>
        <row r="6799">
          <cell r="A6799" t="str">
            <v>ŻYCIE grup i kont, PEŁNIA ŻYCIA, EDUKACJA</v>
          </cell>
          <cell r="B6799" t="str">
            <v>XX26</v>
          </cell>
          <cell r="C6799" t="str">
            <v>N</v>
          </cell>
          <cell r="D6799">
            <v>262139.98</v>
          </cell>
          <cell r="E6799" t="str">
            <v>PRZYPIS_MIES_WYK</v>
          </cell>
          <cell r="F6799" t="str">
            <v>PLAN</v>
          </cell>
          <cell r="G6799" t="str">
            <v>12</v>
          </cell>
          <cell r="H6799" t="str">
            <v>PSA</v>
          </cell>
          <cell r="I6799" t="str">
            <v>RAZEM</v>
          </cell>
        </row>
        <row r="6800">
          <cell r="A6800" t="str">
            <v>ŻYCIE grup i kont, PEŁNIA ŻYCIA, EDUKACJA</v>
          </cell>
          <cell r="B6800" t="str">
            <v>XX26</v>
          </cell>
          <cell r="C6800" t="str">
            <v>P</v>
          </cell>
          <cell r="D6800">
            <v>1675594.6851748447</v>
          </cell>
          <cell r="E6800" t="str">
            <v>PRZYPIS_MIES_WYK</v>
          </cell>
          <cell r="F6800" t="str">
            <v>PLAN</v>
          </cell>
          <cell r="G6800" t="str">
            <v>12</v>
          </cell>
          <cell r="H6800" t="str">
            <v>PKK</v>
          </cell>
          <cell r="I6800" t="str">
            <v>RAZEM</v>
          </cell>
        </row>
        <row r="6801">
          <cell r="A6801" t="str">
            <v>ŻYCIE grup i kont, PEŁNIA ŻYCIA, EDUKACJA</v>
          </cell>
          <cell r="B6801" t="str">
            <v>XX26</v>
          </cell>
          <cell r="C6801" t="str">
            <v>P</v>
          </cell>
          <cell r="D6801">
            <v>20408.216299999993</v>
          </cell>
          <cell r="E6801" t="str">
            <v>PRZYPIS_MIES_WYK</v>
          </cell>
          <cell r="F6801" t="str">
            <v>PLAN</v>
          </cell>
          <cell r="G6801" t="str">
            <v>12</v>
          </cell>
          <cell r="H6801" t="str">
            <v>PSA</v>
          </cell>
          <cell r="I6801" t="str">
            <v>RAZEM</v>
          </cell>
        </row>
        <row r="6802">
          <cell r="A6802" t="str">
            <v>ŻYCIE grup i kont, PEŁNIA ŻYCIA, EDUKACJA</v>
          </cell>
          <cell r="B6802" t="str">
            <v>XX26</v>
          </cell>
          <cell r="C6802" t="str">
            <v>N</v>
          </cell>
          <cell r="D6802">
            <v>151682.39</v>
          </cell>
          <cell r="E6802" t="str">
            <v>PRZYPIS_MIES_WYK</v>
          </cell>
          <cell r="F6802" t="str">
            <v>PROGNOZA</v>
          </cell>
          <cell r="G6802" t="str">
            <v>10</v>
          </cell>
          <cell r="H6802" t="str">
            <v>PKK</v>
          </cell>
          <cell r="I6802" t="str">
            <v>RAZEM</v>
          </cell>
        </row>
        <row r="6803">
          <cell r="A6803" t="str">
            <v>ŻYCIE grup i kont, PEŁNIA ŻYCIA, EDUKACJA</v>
          </cell>
          <cell r="B6803" t="str">
            <v>XX26</v>
          </cell>
          <cell r="C6803" t="str">
            <v>N</v>
          </cell>
          <cell r="D6803">
            <v>1312</v>
          </cell>
          <cell r="E6803" t="str">
            <v>PRZYPIS_MIES_WYK</v>
          </cell>
          <cell r="F6803" t="str">
            <v>PROGNOZA</v>
          </cell>
          <cell r="G6803" t="str">
            <v>10</v>
          </cell>
          <cell r="H6803" t="str">
            <v>PSA</v>
          </cell>
          <cell r="I6803" t="str">
            <v>RAZEM</v>
          </cell>
        </row>
        <row r="6804">
          <cell r="A6804" t="str">
            <v>ŻYCIE grup i kont, PEŁNIA ŻYCIA, EDUKACJA</v>
          </cell>
          <cell r="B6804" t="str">
            <v>XX26</v>
          </cell>
          <cell r="C6804" t="str">
            <v>P</v>
          </cell>
          <cell r="D6804">
            <v>682334.5083377343</v>
          </cell>
          <cell r="E6804" t="str">
            <v>PRZYPIS_MIES_WYK</v>
          </cell>
          <cell r="F6804" t="str">
            <v>PROGNOZA</v>
          </cell>
          <cell r="G6804" t="str">
            <v>10</v>
          </cell>
          <cell r="H6804" t="str">
            <v>PKK</v>
          </cell>
          <cell r="I6804" t="str">
            <v>RAZEM</v>
          </cell>
        </row>
        <row r="6805">
          <cell r="A6805" t="str">
            <v>ŻYCIE grup i kont, PEŁNIA ŻYCIA, EDUKACJA</v>
          </cell>
          <cell r="B6805" t="str">
            <v>XX26</v>
          </cell>
          <cell r="C6805" t="str">
            <v>P</v>
          </cell>
          <cell r="D6805">
            <v>5260.47</v>
          </cell>
          <cell r="E6805" t="str">
            <v>PRZYPIS_MIES_WYK</v>
          </cell>
          <cell r="F6805" t="str">
            <v>PROGNOZA</v>
          </cell>
          <cell r="G6805" t="str">
            <v>10</v>
          </cell>
          <cell r="H6805" t="str">
            <v>PSA</v>
          </cell>
          <cell r="I6805" t="str">
            <v>RAZEM</v>
          </cell>
        </row>
        <row r="6806">
          <cell r="A6806" t="str">
            <v>ŻYCIE grup i kont, PEŁNIA ŻYCIA, EDUKACJA</v>
          </cell>
          <cell r="B6806" t="str">
            <v>XX26</v>
          </cell>
          <cell r="C6806" t="str">
            <v>N</v>
          </cell>
          <cell r="D6806">
            <v>141146.25599999996</v>
          </cell>
          <cell r="E6806" t="str">
            <v>PRZYPIS_MIES_WYK</v>
          </cell>
          <cell r="F6806" t="str">
            <v>PROGNOZA</v>
          </cell>
          <cell r="G6806" t="str">
            <v>11</v>
          </cell>
          <cell r="H6806" t="str">
            <v>PKK</v>
          </cell>
          <cell r="I6806" t="str">
            <v>RAZEM</v>
          </cell>
        </row>
        <row r="6807">
          <cell r="A6807" t="str">
            <v>ŻYCIE grup i kont, PEŁNIA ŻYCIA, EDUKACJA</v>
          </cell>
          <cell r="B6807" t="str">
            <v>XX26</v>
          </cell>
          <cell r="C6807" t="str">
            <v>N</v>
          </cell>
          <cell r="D6807">
            <v>1504</v>
          </cell>
          <cell r="E6807" t="str">
            <v>PRZYPIS_MIES_WYK</v>
          </cell>
          <cell r="F6807" t="str">
            <v>PROGNOZA</v>
          </cell>
          <cell r="G6807" t="str">
            <v>11</v>
          </cell>
          <cell r="H6807" t="str">
            <v>PSA</v>
          </cell>
          <cell r="I6807" t="str">
            <v>RAZEM</v>
          </cell>
        </row>
        <row r="6808">
          <cell r="A6808" t="str">
            <v>ŻYCIE grup i kont, PEŁNIA ŻYCIA, EDUKACJA</v>
          </cell>
          <cell r="B6808" t="str">
            <v>XX26</v>
          </cell>
          <cell r="C6808" t="str">
            <v>P</v>
          </cell>
          <cell r="D6808">
            <v>703709.4297902937</v>
          </cell>
          <cell r="E6808" t="str">
            <v>PRZYPIS_MIES_WYK</v>
          </cell>
          <cell r="F6808" t="str">
            <v>PROGNOZA</v>
          </cell>
          <cell r="G6808" t="str">
            <v>11</v>
          </cell>
          <cell r="H6808" t="str">
            <v>PKK</v>
          </cell>
          <cell r="I6808" t="str">
            <v>RAZEM</v>
          </cell>
        </row>
        <row r="6809">
          <cell r="A6809" t="str">
            <v>ŻYCIE grup i kont, PEŁNIA ŻYCIA, EDUKACJA</v>
          </cell>
          <cell r="B6809" t="str">
            <v>XX26</v>
          </cell>
          <cell r="C6809" t="str">
            <v>P</v>
          </cell>
          <cell r="D6809">
            <v>5260.47</v>
          </cell>
          <cell r="E6809" t="str">
            <v>PRZYPIS_MIES_WYK</v>
          </cell>
          <cell r="F6809" t="str">
            <v>PROGNOZA</v>
          </cell>
          <cell r="G6809" t="str">
            <v>11</v>
          </cell>
          <cell r="H6809" t="str">
            <v>PSA</v>
          </cell>
          <cell r="I6809" t="str">
            <v>RAZEM</v>
          </cell>
        </row>
        <row r="6810">
          <cell r="A6810" t="str">
            <v>ŻYCIE grup i kont, PEŁNIA ŻYCIA, EDUKACJA</v>
          </cell>
          <cell r="B6810" t="str">
            <v>XX26</v>
          </cell>
          <cell r="C6810" t="str">
            <v>N</v>
          </cell>
          <cell r="D6810">
            <v>144337.4</v>
          </cell>
          <cell r="E6810" t="str">
            <v>PRZYPIS_MIES_WYK</v>
          </cell>
          <cell r="F6810" t="str">
            <v>PROGNOZA</v>
          </cell>
          <cell r="G6810" t="str">
            <v>12</v>
          </cell>
          <cell r="H6810" t="str">
            <v>PKK</v>
          </cell>
          <cell r="I6810" t="str">
            <v>RAZEM</v>
          </cell>
        </row>
        <row r="6811">
          <cell r="A6811" t="str">
            <v>ŻYCIE grup i kont, PEŁNIA ŻYCIA, EDUKACJA</v>
          </cell>
          <cell r="B6811" t="str">
            <v>XX26</v>
          </cell>
          <cell r="C6811" t="str">
            <v>N</v>
          </cell>
          <cell r="D6811">
            <v>2520</v>
          </cell>
          <cell r="E6811" t="str">
            <v>PRZYPIS_MIES_WYK</v>
          </cell>
          <cell r="F6811" t="str">
            <v>PROGNOZA</v>
          </cell>
          <cell r="G6811" t="str">
            <v>12</v>
          </cell>
          <cell r="H6811" t="str">
            <v>PSA</v>
          </cell>
          <cell r="I6811" t="str">
            <v>RAZEM</v>
          </cell>
        </row>
        <row r="6812">
          <cell r="A6812" t="str">
            <v>ŻYCIE grup i kont, PEŁNIA ŻYCIA, EDUKACJA</v>
          </cell>
          <cell r="B6812" t="str">
            <v>XX26</v>
          </cell>
          <cell r="C6812" t="str">
            <v>P</v>
          </cell>
          <cell r="D6812">
            <v>716558.878941598</v>
          </cell>
          <cell r="E6812" t="str">
            <v>PRZYPIS_MIES_WYK</v>
          </cell>
          <cell r="F6812" t="str">
            <v>PROGNOZA</v>
          </cell>
          <cell r="G6812" t="str">
            <v>12</v>
          </cell>
          <cell r="H6812" t="str">
            <v>PKK</v>
          </cell>
          <cell r="I6812" t="str">
            <v>RAZEM</v>
          </cell>
        </row>
        <row r="6813">
          <cell r="A6813" t="str">
            <v>ŻYCIE grup i kont, PEŁNIA ŻYCIA, EDUKACJA</v>
          </cell>
          <cell r="B6813" t="str">
            <v>XX26</v>
          </cell>
          <cell r="C6813" t="str">
            <v>P</v>
          </cell>
          <cell r="D6813">
            <v>5231.469999999995</v>
          </cell>
          <cell r="E6813" t="str">
            <v>PRZYPIS_MIES_WYK</v>
          </cell>
          <cell r="F6813" t="str">
            <v>PROGNOZA</v>
          </cell>
          <cell r="G6813" t="str">
            <v>12</v>
          </cell>
          <cell r="H6813" t="str">
            <v>PSA</v>
          </cell>
          <cell r="I6813" t="str">
            <v>RAZEM</v>
          </cell>
        </row>
        <row r="6814">
          <cell r="A6814" t="str">
            <v>ŻYCIE grup i kont, PEŁNIA ŻYCIA, EDUKACJA</v>
          </cell>
          <cell r="B6814" t="str">
            <v>XX26</v>
          </cell>
          <cell r="C6814" t="str">
            <v>P</v>
          </cell>
          <cell r="D6814">
            <v>4863.05</v>
          </cell>
          <cell r="E6814" t="str">
            <v>PRZYPIS_MIES_WYK</v>
          </cell>
          <cell r="F6814" t="str">
            <v>WYK_POP</v>
          </cell>
          <cell r="G6814" t="str">
            <v>01</v>
          </cell>
          <cell r="H6814" t="str">
            <v>PKK</v>
          </cell>
          <cell r="I6814" t="str">
            <v>RAZEM</v>
          </cell>
        </row>
        <row r="6815">
          <cell r="A6815" t="str">
            <v>ŻYCIE grup i kont, PEŁNIA ŻYCIA, EDUKACJA</v>
          </cell>
          <cell r="B6815" t="str">
            <v>XX26</v>
          </cell>
          <cell r="C6815" t="str">
            <v>P</v>
          </cell>
          <cell r="D6815">
            <v>41100.94</v>
          </cell>
          <cell r="E6815" t="str">
            <v>PRZYPIS_MIES_WYK</v>
          </cell>
          <cell r="F6815" t="str">
            <v>WYK_POP</v>
          </cell>
          <cell r="G6815" t="str">
            <v>02</v>
          </cell>
          <cell r="H6815" t="str">
            <v>PKK</v>
          </cell>
          <cell r="I6815" t="str">
            <v>RAZEM</v>
          </cell>
        </row>
        <row r="6816">
          <cell r="A6816" t="str">
            <v>ŻYCIE grup i kont, PEŁNIA ŻYCIA, EDUKACJA</v>
          </cell>
          <cell r="B6816" t="str">
            <v>XX26</v>
          </cell>
          <cell r="C6816" t="str">
            <v>P</v>
          </cell>
          <cell r="D6816">
            <v>418.95</v>
          </cell>
          <cell r="E6816" t="str">
            <v>PRZYPIS_MIES_WYK</v>
          </cell>
          <cell r="F6816" t="str">
            <v>WYK_POP</v>
          </cell>
          <cell r="G6816" t="str">
            <v>02</v>
          </cell>
          <cell r="H6816" t="str">
            <v>PSA</v>
          </cell>
          <cell r="I6816" t="str">
            <v>RAZEM</v>
          </cell>
        </row>
        <row r="6817">
          <cell r="A6817" t="str">
            <v>ŻYCIE grup i kont, PEŁNIA ŻYCIA, EDUKACJA</v>
          </cell>
          <cell r="B6817" t="str">
            <v>XX26</v>
          </cell>
          <cell r="D6817">
            <v>34864.32</v>
          </cell>
          <cell r="E6817" t="str">
            <v>PRZYPIS_MIES_WYK</v>
          </cell>
          <cell r="F6817" t="str">
            <v>WYK_POP</v>
          </cell>
          <cell r="G6817" t="str">
            <v>03</v>
          </cell>
          <cell r="H6817" t="str">
            <v>PKK</v>
          </cell>
          <cell r="I6817" t="str">
            <v>RAZEM</v>
          </cell>
        </row>
        <row r="6818">
          <cell r="A6818" t="str">
            <v>ŻYCIE grup i kont, PEŁNIA ŻYCIA, EDUKACJA</v>
          </cell>
          <cell r="B6818" t="str">
            <v>XX26</v>
          </cell>
          <cell r="D6818">
            <v>559.98</v>
          </cell>
          <cell r="E6818" t="str">
            <v>PRZYPIS_MIES_WYK</v>
          </cell>
          <cell r="F6818" t="str">
            <v>WYK_POP</v>
          </cell>
          <cell r="G6818" t="str">
            <v>03</v>
          </cell>
          <cell r="H6818" t="str">
            <v>PSA</v>
          </cell>
          <cell r="I6818" t="str">
            <v>RAZEM</v>
          </cell>
        </row>
        <row r="6819">
          <cell r="A6819" t="str">
            <v>ŻYCIE grup i kont, PEŁNIA ŻYCIA, EDUKACJA</v>
          </cell>
          <cell r="B6819" t="str">
            <v>XX26</v>
          </cell>
          <cell r="C6819" t="str">
            <v>P</v>
          </cell>
          <cell r="D6819">
            <v>129314.47</v>
          </cell>
          <cell r="E6819" t="str">
            <v>PRZYPIS_MIES_WYK</v>
          </cell>
          <cell r="F6819" t="str">
            <v>WYK_POP</v>
          </cell>
          <cell r="G6819" t="str">
            <v>03</v>
          </cell>
          <cell r="H6819" t="str">
            <v>PKK</v>
          </cell>
          <cell r="I6819" t="str">
            <v>RAZEM</v>
          </cell>
        </row>
        <row r="6820">
          <cell r="A6820" t="str">
            <v>ŻYCIE grup i kont, PEŁNIA ŻYCIA, EDUKACJA</v>
          </cell>
          <cell r="B6820" t="str">
            <v>XX26</v>
          </cell>
          <cell r="C6820" t="str">
            <v>P</v>
          </cell>
          <cell r="D6820">
            <v>856.53</v>
          </cell>
          <cell r="E6820" t="str">
            <v>PRZYPIS_MIES_WYK</v>
          </cell>
          <cell r="F6820" t="str">
            <v>WYK_POP</v>
          </cell>
          <cell r="G6820" t="str">
            <v>03</v>
          </cell>
          <cell r="H6820" t="str">
            <v>PSA</v>
          </cell>
          <cell r="I6820" t="str">
            <v>RAZEM</v>
          </cell>
        </row>
        <row r="6821">
          <cell r="A6821" t="str">
            <v>ŻYCIE grup i kont, PEŁNIA ŻYCIA, EDUKACJA</v>
          </cell>
          <cell r="B6821" t="str">
            <v>XX26</v>
          </cell>
          <cell r="D6821">
            <v>32464.01</v>
          </cell>
          <cell r="E6821" t="str">
            <v>PRZYPIS_MIES_WYK</v>
          </cell>
          <cell r="F6821" t="str">
            <v>WYK_POP</v>
          </cell>
          <cell r="G6821" t="str">
            <v>04</v>
          </cell>
          <cell r="H6821" t="str">
            <v>PKK</v>
          </cell>
          <cell r="I6821" t="str">
            <v>RAZEM</v>
          </cell>
        </row>
        <row r="6822">
          <cell r="A6822" t="str">
            <v>ŻYCIE grup i kont, PEŁNIA ŻYCIA, EDUKACJA</v>
          </cell>
          <cell r="B6822" t="str">
            <v>XX26</v>
          </cell>
          <cell r="D6822">
            <v>514.17</v>
          </cell>
          <cell r="E6822" t="str">
            <v>PRZYPIS_MIES_WYK</v>
          </cell>
          <cell r="F6822" t="str">
            <v>WYK_POP</v>
          </cell>
          <cell r="G6822" t="str">
            <v>04</v>
          </cell>
          <cell r="H6822" t="str">
            <v>PSA</v>
          </cell>
          <cell r="I6822" t="str">
            <v>RAZEM</v>
          </cell>
        </row>
        <row r="6823">
          <cell r="A6823" t="str">
            <v>ŻYCIE grup i kont, PEŁNIA ŻYCIA, EDUKACJA</v>
          </cell>
          <cell r="B6823" t="str">
            <v>XX26</v>
          </cell>
          <cell r="C6823" t="str">
            <v>N</v>
          </cell>
          <cell r="D6823">
            <v>32978.18</v>
          </cell>
          <cell r="E6823" t="str">
            <v>PRZYPIS_MIES_WYK</v>
          </cell>
          <cell r="F6823" t="str">
            <v>WYK_POP</v>
          </cell>
          <cell r="G6823" t="str">
            <v>04</v>
          </cell>
          <cell r="H6823" t="str">
            <v>PKK</v>
          </cell>
          <cell r="I6823" t="str">
            <v>RAZEM</v>
          </cell>
        </row>
        <row r="6824">
          <cell r="A6824" t="str">
            <v>ŻYCIE grup i kont, PEŁNIA ŻYCIA, EDUKACJA</v>
          </cell>
          <cell r="B6824" t="str">
            <v>XX26</v>
          </cell>
          <cell r="C6824" t="str">
            <v>P</v>
          </cell>
          <cell r="D6824">
            <v>262512.89</v>
          </cell>
          <cell r="E6824" t="str">
            <v>PRZYPIS_MIES_WYK</v>
          </cell>
          <cell r="F6824" t="str">
            <v>WYK_POP</v>
          </cell>
          <cell r="G6824" t="str">
            <v>04</v>
          </cell>
          <cell r="H6824" t="str">
            <v>PKK</v>
          </cell>
          <cell r="I6824" t="str">
            <v>RAZEM</v>
          </cell>
        </row>
        <row r="6825">
          <cell r="A6825" t="str">
            <v>ŻYCIE grup i kont, PEŁNIA ŻYCIA, EDUKACJA</v>
          </cell>
          <cell r="B6825" t="str">
            <v>XX26</v>
          </cell>
          <cell r="C6825" t="str">
            <v>P</v>
          </cell>
          <cell r="D6825">
            <v>1550.72</v>
          </cell>
          <cell r="E6825" t="str">
            <v>PRZYPIS_MIES_WYK</v>
          </cell>
          <cell r="F6825" t="str">
            <v>WYK_POP</v>
          </cell>
          <cell r="G6825" t="str">
            <v>04</v>
          </cell>
          <cell r="H6825" t="str">
            <v>PSA</v>
          </cell>
          <cell r="I6825" t="str">
            <v>RAZEM</v>
          </cell>
        </row>
        <row r="6826">
          <cell r="A6826" t="str">
            <v>ŻYCIE grup i kont, PEŁNIA ŻYCIA, EDUKACJA</v>
          </cell>
          <cell r="B6826" t="str">
            <v>XX26</v>
          </cell>
          <cell r="D6826">
            <v>38094.51</v>
          </cell>
          <cell r="E6826" t="str">
            <v>PRZYPIS_MIES_WYK</v>
          </cell>
          <cell r="F6826" t="str">
            <v>WYK_POP</v>
          </cell>
          <cell r="G6826" t="str">
            <v>05</v>
          </cell>
          <cell r="H6826" t="str">
            <v>PKK</v>
          </cell>
          <cell r="I6826" t="str">
            <v>RAZEM</v>
          </cell>
        </row>
        <row r="6827">
          <cell r="A6827" t="str">
            <v>ŻYCIE grup i kont, PEŁNIA ŻYCIA, EDUKACJA</v>
          </cell>
          <cell r="B6827" t="str">
            <v>XX26</v>
          </cell>
          <cell r="D6827">
            <v>608.41</v>
          </cell>
          <cell r="E6827" t="str">
            <v>PRZYPIS_MIES_WYK</v>
          </cell>
          <cell r="F6827" t="str">
            <v>WYK_POP</v>
          </cell>
          <cell r="G6827" t="str">
            <v>05</v>
          </cell>
          <cell r="H6827" t="str">
            <v>PSA</v>
          </cell>
          <cell r="I6827" t="str">
            <v>RAZEM</v>
          </cell>
        </row>
        <row r="6828">
          <cell r="A6828" t="str">
            <v>ŻYCIE grup i kont, PEŁNIA ŻYCIA, EDUKACJA</v>
          </cell>
          <cell r="B6828" t="str">
            <v>XX26</v>
          </cell>
          <cell r="C6828" t="str">
            <v>N</v>
          </cell>
          <cell r="D6828">
            <v>38037.04</v>
          </cell>
          <cell r="E6828" t="str">
            <v>PRZYPIS_MIES_WYK</v>
          </cell>
          <cell r="F6828" t="str">
            <v>WYK_POP</v>
          </cell>
          <cell r="G6828" t="str">
            <v>05</v>
          </cell>
          <cell r="H6828" t="str">
            <v>PKK</v>
          </cell>
          <cell r="I6828" t="str">
            <v>RAZEM</v>
          </cell>
        </row>
        <row r="6829">
          <cell r="A6829" t="str">
            <v>ŻYCIE grup i kont, PEŁNIA ŻYCIA, EDUKACJA</v>
          </cell>
          <cell r="B6829" t="str">
            <v>XX26</v>
          </cell>
          <cell r="C6829" t="str">
            <v>N</v>
          </cell>
          <cell r="D6829">
            <v>665.88</v>
          </cell>
          <cell r="E6829" t="str">
            <v>PRZYPIS_MIES_WYK</v>
          </cell>
          <cell r="F6829" t="str">
            <v>WYK_POP</v>
          </cell>
          <cell r="G6829" t="str">
            <v>05</v>
          </cell>
          <cell r="H6829" t="str">
            <v>PSA</v>
          </cell>
          <cell r="I6829" t="str">
            <v>RAZEM</v>
          </cell>
        </row>
        <row r="6830">
          <cell r="A6830" t="str">
            <v>ŻYCIE grup i kont, PEŁNIA ŻYCIA, EDUKACJA</v>
          </cell>
          <cell r="B6830" t="str">
            <v>XX26</v>
          </cell>
          <cell r="C6830" t="str">
            <v>P</v>
          </cell>
          <cell r="D6830">
            <v>428269.95</v>
          </cell>
          <cell r="E6830" t="str">
            <v>PRZYPIS_MIES_WYK</v>
          </cell>
          <cell r="F6830" t="str">
            <v>WYK_POP</v>
          </cell>
          <cell r="G6830" t="str">
            <v>05</v>
          </cell>
          <cell r="H6830" t="str">
            <v>PKK</v>
          </cell>
          <cell r="I6830" t="str">
            <v>RAZEM</v>
          </cell>
        </row>
        <row r="6831">
          <cell r="A6831" t="str">
            <v>ŻYCIE grup i kont, PEŁNIA ŻYCIA, EDUKACJA</v>
          </cell>
          <cell r="B6831" t="str">
            <v>XX26</v>
          </cell>
          <cell r="C6831" t="str">
            <v>P</v>
          </cell>
          <cell r="D6831">
            <v>2222.96</v>
          </cell>
          <cell r="E6831" t="str">
            <v>PRZYPIS_MIES_WYK</v>
          </cell>
          <cell r="F6831" t="str">
            <v>WYK_POP</v>
          </cell>
          <cell r="G6831" t="str">
            <v>05</v>
          </cell>
          <cell r="H6831" t="str">
            <v>PSA</v>
          </cell>
          <cell r="I6831" t="str">
            <v>RAZEM</v>
          </cell>
        </row>
        <row r="6832">
          <cell r="A6832" t="str">
            <v>ŻYCIE grup i kont, PEŁNIA ŻYCIA, EDUKACJA</v>
          </cell>
          <cell r="B6832" t="str">
            <v>XX26</v>
          </cell>
          <cell r="D6832">
            <v>53448.77</v>
          </cell>
          <cell r="E6832" t="str">
            <v>PRZYPIS_MIES_WYK</v>
          </cell>
          <cell r="F6832" t="str">
            <v>WYK_POP</v>
          </cell>
          <cell r="G6832" t="str">
            <v>06</v>
          </cell>
          <cell r="H6832" t="str">
            <v>PKK</v>
          </cell>
          <cell r="I6832" t="str">
            <v>RAZEM</v>
          </cell>
        </row>
        <row r="6833">
          <cell r="A6833" t="str">
            <v>ŻYCIE grup i kont, PEŁNIA ŻYCIA, EDUKACJA</v>
          </cell>
          <cell r="B6833" t="str">
            <v>XX26</v>
          </cell>
          <cell r="D6833">
            <v>674.81</v>
          </cell>
          <cell r="E6833" t="str">
            <v>PRZYPIS_MIES_WYK</v>
          </cell>
          <cell r="F6833" t="str">
            <v>WYK_POP</v>
          </cell>
          <cell r="G6833" t="str">
            <v>06</v>
          </cell>
          <cell r="H6833" t="str">
            <v>PSA</v>
          </cell>
          <cell r="I6833" t="str">
            <v>RAZEM</v>
          </cell>
        </row>
        <row r="6834">
          <cell r="A6834" t="str">
            <v>ŻYCIE grup i kont, PEŁNIA ŻYCIA, EDUKACJA</v>
          </cell>
          <cell r="B6834" t="str">
            <v>XX26</v>
          </cell>
          <cell r="C6834" t="str">
            <v>N</v>
          </cell>
          <cell r="D6834">
            <v>53399.22</v>
          </cell>
          <cell r="E6834" t="str">
            <v>PRZYPIS_MIES_WYK</v>
          </cell>
          <cell r="F6834" t="str">
            <v>WYK_POP</v>
          </cell>
          <cell r="G6834" t="str">
            <v>06</v>
          </cell>
          <cell r="H6834" t="str">
            <v>PKK</v>
          </cell>
          <cell r="I6834" t="str">
            <v>RAZEM</v>
          </cell>
        </row>
        <row r="6835">
          <cell r="A6835" t="str">
            <v>ŻYCIE grup i kont, PEŁNIA ŻYCIA, EDUKACJA</v>
          </cell>
          <cell r="B6835" t="str">
            <v>XX26</v>
          </cell>
          <cell r="C6835" t="str">
            <v>N</v>
          </cell>
          <cell r="D6835">
            <v>724.36</v>
          </cell>
          <cell r="E6835" t="str">
            <v>PRZYPIS_MIES_WYK</v>
          </cell>
          <cell r="F6835" t="str">
            <v>WYK_POP</v>
          </cell>
          <cell r="G6835" t="str">
            <v>06</v>
          </cell>
          <cell r="H6835" t="str">
            <v>PSA</v>
          </cell>
          <cell r="I6835" t="str">
            <v>RAZEM</v>
          </cell>
        </row>
        <row r="6836">
          <cell r="A6836" t="str">
            <v>ŻYCIE grup i kont, PEŁNIA ŻYCIA, EDUKACJA</v>
          </cell>
          <cell r="B6836" t="str">
            <v>XX26</v>
          </cell>
          <cell r="C6836" t="str">
            <v>P</v>
          </cell>
          <cell r="D6836">
            <v>540528.78</v>
          </cell>
          <cell r="E6836" t="str">
            <v>PRZYPIS_MIES_WYK</v>
          </cell>
          <cell r="F6836" t="str">
            <v>WYK_POP</v>
          </cell>
          <cell r="G6836" t="str">
            <v>06</v>
          </cell>
          <cell r="H6836" t="str">
            <v>PKK</v>
          </cell>
          <cell r="I6836" t="str">
            <v>RAZEM</v>
          </cell>
        </row>
        <row r="6837">
          <cell r="A6837" t="str">
            <v>ŻYCIE grup i kont, PEŁNIA ŻYCIA, EDUKACJA</v>
          </cell>
          <cell r="B6837" t="str">
            <v>XX26</v>
          </cell>
          <cell r="C6837" t="str">
            <v>P</v>
          </cell>
          <cell r="D6837">
            <v>2436.15</v>
          </cell>
          <cell r="E6837" t="str">
            <v>PRZYPIS_MIES_WYK</v>
          </cell>
          <cell r="F6837" t="str">
            <v>WYK_POP</v>
          </cell>
          <cell r="G6837" t="str">
            <v>06</v>
          </cell>
          <cell r="H6837" t="str">
            <v>PSA</v>
          </cell>
          <cell r="I6837" t="str">
            <v>RAZEM</v>
          </cell>
        </row>
        <row r="6838">
          <cell r="A6838" t="str">
            <v>ŻYCIE grup i kont, PEŁNIA ŻYCIA, EDUKACJA</v>
          </cell>
          <cell r="B6838" t="str">
            <v>XX26</v>
          </cell>
          <cell r="D6838">
            <v>58708.52</v>
          </cell>
          <cell r="E6838" t="str">
            <v>PRZYPIS_MIES_WYK</v>
          </cell>
          <cell r="F6838" t="str">
            <v>WYK_POP</v>
          </cell>
          <cell r="G6838" t="str">
            <v>07</v>
          </cell>
          <cell r="H6838" t="str">
            <v>PKK</v>
          </cell>
          <cell r="I6838" t="str">
            <v>RAZEM</v>
          </cell>
        </row>
        <row r="6839">
          <cell r="A6839" t="str">
            <v>ŻYCIE grup i kont, PEŁNIA ŻYCIA, EDUKACJA</v>
          </cell>
          <cell r="B6839" t="str">
            <v>XX26</v>
          </cell>
          <cell r="D6839">
            <v>1165.94</v>
          </cell>
          <cell r="E6839" t="str">
            <v>PRZYPIS_MIES_WYK</v>
          </cell>
          <cell r="F6839" t="str">
            <v>WYK_POP</v>
          </cell>
          <cell r="G6839" t="str">
            <v>07</v>
          </cell>
          <cell r="H6839" t="str">
            <v>PSA</v>
          </cell>
          <cell r="I6839" t="str">
            <v>RAZEM</v>
          </cell>
        </row>
        <row r="6840">
          <cell r="A6840" t="str">
            <v>ŻYCIE grup i kont, PEŁNIA ŻYCIA, EDUKACJA</v>
          </cell>
          <cell r="B6840" t="str">
            <v>XX26</v>
          </cell>
          <cell r="C6840" t="str">
            <v>N</v>
          </cell>
          <cell r="D6840">
            <v>58720.1</v>
          </cell>
          <cell r="E6840" t="str">
            <v>PRZYPIS_MIES_WYK</v>
          </cell>
          <cell r="F6840" t="str">
            <v>WYK_POP</v>
          </cell>
          <cell r="G6840" t="str">
            <v>07</v>
          </cell>
          <cell r="H6840" t="str">
            <v>PKK</v>
          </cell>
          <cell r="I6840" t="str">
            <v>RAZEM</v>
          </cell>
        </row>
        <row r="6841">
          <cell r="A6841" t="str">
            <v>ŻYCIE grup i kont, PEŁNIA ŻYCIA, EDUKACJA</v>
          </cell>
          <cell r="B6841" t="str">
            <v>XX26</v>
          </cell>
          <cell r="C6841" t="str">
            <v>N</v>
          </cell>
          <cell r="D6841">
            <v>1154.36</v>
          </cell>
          <cell r="E6841" t="str">
            <v>PRZYPIS_MIES_WYK</v>
          </cell>
          <cell r="F6841" t="str">
            <v>WYK_POP</v>
          </cell>
          <cell r="G6841" t="str">
            <v>07</v>
          </cell>
          <cell r="H6841" t="str">
            <v>PSA</v>
          </cell>
          <cell r="I6841" t="str">
            <v>RAZEM</v>
          </cell>
        </row>
        <row r="6842">
          <cell r="A6842" t="str">
            <v>ŻYCIE grup i kont, PEŁNIA ŻYCIA, EDUKACJA</v>
          </cell>
          <cell r="B6842" t="str">
            <v>XX26</v>
          </cell>
          <cell r="C6842" t="str">
            <v>P</v>
          </cell>
          <cell r="D6842">
            <v>626051.76</v>
          </cell>
          <cell r="E6842" t="str">
            <v>PRZYPIS_MIES_WYK</v>
          </cell>
          <cell r="F6842" t="str">
            <v>WYK_POP</v>
          </cell>
          <cell r="G6842" t="str">
            <v>07</v>
          </cell>
          <cell r="H6842" t="str">
            <v>PKK</v>
          </cell>
          <cell r="I6842" t="str">
            <v>RAZEM</v>
          </cell>
        </row>
        <row r="6843">
          <cell r="A6843" t="str">
            <v>ŻYCIE grup i kont, PEŁNIA ŻYCIA, EDUKACJA</v>
          </cell>
          <cell r="B6843" t="str">
            <v>XX26</v>
          </cell>
          <cell r="C6843" t="str">
            <v>P</v>
          </cell>
          <cell r="D6843">
            <v>4056.15</v>
          </cell>
          <cell r="E6843" t="str">
            <v>PRZYPIS_MIES_WYK</v>
          </cell>
          <cell r="F6843" t="str">
            <v>WYK_POP</v>
          </cell>
          <cell r="G6843" t="str">
            <v>07</v>
          </cell>
          <cell r="H6843" t="str">
            <v>PSA</v>
          </cell>
          <cell r="I6843" t="str">
            <v>RAZEM</v>
          </cell>
        </row>
        <row r="6844">
          <cell r="A6844" t="str">
            <v>ŻYCIE grup i kont, PEŁNIA ŻYCIA, EDUKACJA</v>
          </cell>
          <cell r="B6844" t="str">
            <v>XX26</v>
          </cell>
          <cell r="D6844">
            <v>78518.2</v>
          </cell>
          <cell r="E6844" t="str">
            <v>PRZYPIS_MIES_WYK</v>
          </cell>
          <cell r="F6844" t="str">
            <v>WYK_POP</v>
          </cell>
          <cell r="G6844" t="str">
            <v>08</v>
          </cell>
          <cell r="H6844" t="str">
            <v>PKK</v>
          </cell>
          <cell r="I6844" t="str">
            <v>RAZEM</v>
          </cell>
        </row>
        <row r="6845">
          <cell r="A6845" t="str">
            <v>ŻYCIE grup i kont, PEŁNIA ŻYCIA, EDUKACJA</v>
          </cell>
          <cell r="B6845" t="str">
            <v>XX26</v>
          </cell>
          <cell r="D6845">
            <v>1115.54</v>
          </cell>
          <cell r="E6845" t="str">
            <v>PRZYPIS_MIES_WYK</v>
          </cell>
          <cell r="F6845" t="str">
            <v>WYK_POP</v>
          </cell>
          <cell r="G6845" t="str">
            <v>08</v>
          </cell>
          <cell r="H6845" t="str">
            <v>PSA</v>
          </cell>
          <cell r="I6845" t="str">
            <v>RAZEM</v>
          </cell>
        </row>
        <row r="6846">
          <cell r="A6846" t="str">
            <v>ŻYCIE grup i kont, PEŁNIA ŻYCIA, EDUKACJA</v>
          </cell>
          <cell r="B6846" t="str">
            <v>XX26</v>
          </cell>
          <cell r="C6846" t="str">
            <v>N</v>
          </cell>
          <cell r="D6846">
            <v>78163.04</v>
          </cell>
          <cell r="E6846" t="str">
            <v>PRZYPIS_MIES_WYK</v>
          </cell>
          <cell r="F6846" t="str">
            <v>WYK_POP</v>
          </cell>
          <cell r="G6846" t="str">
            <v>08</v>
          </cell>
          <cell r="H6846" t="str">
            <v>PKK</v>
          </cell>
          <cell r="I6846" t="str">
            <v>RAZEM</v>
          </cell>
        </row>
        <row r="6847">
          <cell r="A6847" t="str">
            <v>ŻYCIE grup i kont, PEŁNIA ŻYCIA, EDUKACJA</v>
          </cell>
          <cell r="B6847" t="str">
            <v>XX26</v>
          </cell>
          <cell r="C6847" t="str">
            <v>N</v>
          </cell>
          <cell r="D6847">
            <v>1470.7</v>
          </cell>
          <cell r="E6847" t="str">
            <v>PRZYPIS_MIES_WYK</v>
          </cell>
          <cell r="F6847" t="str">
            <v>WYK_POP</v>
          </cell>
          <cell r="G6847" t="str">
            <v>08</v>
          </cell>
          <cell r="H6847" t="str">
            <v>PSA</v>
          </cell>
          <cell r="I6847" t="str">
            <v>RAZEM</v>
          </cell>
        </row>
        <row r="6848">
          <cell r="A6848" t="str">
            <v>ŻYCIE grup i kont, PEŁNIA ŻYCIA, EDUKACJA</v>
          </cell>
          <cell r="B6848" t="str">
            <v>XX26</v>
          </cell>
          <cell r="C6848" t="str">
            <v>P</v>
          </cell>
          <cell r="D6848">
            <v>682497.9</v>
          </cell>
          <cell r="E6848" t="str">
            <v>PRZYPIS_MIES_WYK</v>
          </cell>
          <cell r="F6848" t="str">
            <v>WYK_POP</v>
          </cell>
          <cell r="G6848" t="str">
            <v>08</v>
          </cell>
          <cell r="H6848" t="str">
            <v>PKK</v>
          </cell>
          <cell r="I6848" t="str">
            <v>RAZEM</v>
          </cell>
        </row>
        <row r="6849">
          <cell r="A6849" t="str">
            <v>ŻYCIE grup i kont, PEŁNIA ŻYCIA, EDUKACJA</v>
          </cell>
          <cell r="B6849" t="str">
            <v>XX26</v>
          </cell>
          <cell r="C6849" t="str">
            <v>P</v>
          </cell>
          <cell r="D6849">
            <v>5969.27</v>
          </cell>
          <cell r="E6849" t="str">
            <v>PRZYPIS_MIES_WYK</v>
          </cell>
          <cell r="F6849" t="str">
            <v>WYK_POP</v>
          </cell>
          <cell r="G6849" t="str">
            <v>08</v>
          </cell>
          <cell r="H6849" t="str">
            <v>PSA</v>
          </cell>
          <cell r="I6849" t="str">
            <v>RAZEM</v>
          </cell>
        </row>
        <row r="6850">
          <cell r="A6850" t="str">
            <v>ŻYCIE grup i kont, PEŁNIA ŻYCIA, EDUKACJA</v>
          </cell>
          <cell r="B6850" t="str">
            <v>XX26</v>
          </cell>
          <cell r="D6850">
            <v>99719.7</v>
          </cell>
          <cell r="E6850" t="str">
            <v>PRZYPIS_MIES_WYK</v>
          </cell>
          <cell r="F6850" t="str">
            <v>WYK_POP</v>
          </cell>
          <cell r="G6850" t="str">
            <v>09</v>
          </cell>
          <cell r="H6850" t="str">
            <v>PKK</v>
          </cell>
          <cell r="I6850" t="str">
            <v>RAZEM</v>
          </cell>
        </row>
        <row r="6851">
          <cell r="A6851" t="str">
            <v>ŻYCIE grup i kont, PEŁNIA ŻYCIA, EDUKACJA</v>
          </cell>
          <cell r="B6851" t="str">
            <v>XX26</v>
          </cell>
          <cell r="D6851">
            <v>840.6</v>
          </cell>
          <cell r="E6851" t="str">
            <v>PRZYPIS_MIES_WYK</v>
          </cell>
          <cell r="F6851" t="str">
            <v>WYK_POP</v>
          </cell>
          <cell r="G6851" t="str">
            <v>09</v>
          </cell>
          <cell r="H6851" t="str">
            <v>PSA</v>
          </cell>
          <cell r="I6851" t="str">
            <v>RAZEM</v>
          </cell>
        </row>
        <row r="6852">
          <cell r="A6852" t="str">
            <v>ŻYCIE grup i kont, PEŁNIA ŻYCIA, EDUKACJA</v>
          </cell>
          <cell r="B6852" t="str">
            <v>XX26</v>
          </cell>
          <cell r="C6852" t="str">
            <v>N</v>
          </cell>
          <cell r="D6852">
            <v>98688.29</v>
          </cell>
          <cell r="E6852" t="str">
            <v>PRZYPIS_MIES_WYK</v>
          </cell>
          <cell r="F6852" t="str">
            <v>WYK_POP</v>
          </cell>
          <cell r="G6852" t="str">
            <v>09</v>
          </cell>
          <cell r="H6852" t="str">
            <v>PKK</v>
          </cell>
          <cell r="I6852" t="str">
            <v>RAZEM</v>
          </cell>
        </row>
        <row r="6853">
          <cell r="A6853" t="str">
            <v>ŻYCIE grup i kont, PEŁNIA ŻYCIA, EDUKACJA</v>
          </cell>
          <cell r="B6853" t="str">
            <v>XX26</v>
          </cell>
          <cell r="C6853" t="str">
            <v>N</v>
          </cell>
          <cell r="D6853">
            <v>1872.01</v>
          </cell>
          <cell r="E6853" t="str">
            <v>PRZYPIS_MIES_WYK</v>
          </cell>
          <cell r="F6853" t="str">
            <v>WYK_POP</v>
          </cell>
          <cell r="G6853" t="str">
            <v>09</v>
          </cell>
          <cell r="H6853" t="str">
            <v>PSA</v>
          </cell>
          <cell r="I6853" t="str">
            <v>RAZEM</v>
          </cell>
        </row>
        <row r="6854">
          <cell r="A6854" t="str">
            <v>ŻYCIE grup i kont, PEŁNIA ŻYCIA, EDUKACJA</v>
          </cell>
          <cell r="B6854" t="str">
            <v>XX26</v>
          </cell>
          <cell r="C6854" t="str">
            <v>P</v>
          </cell>
          <cell r="D6854">
            <v>710098.23</v>
          </cell>
          <cell r="E6854" t="str">
            <v>PRZYPIS_MIES_WYK</v>
          </cell>
          <cell r="F6854" t="str">
            <v>WYK_POP</v>
          </cell>
          <cell r="G6854" t="str">
            <v>09</v>
          </cell>
          <cell r="H6854" t="str">
            <v>PKK</v>
          </cell>
          <cell r="I6854" t="str">
            <v>RAZEM</v>
          </cell>
        </row>
        <row r="6855">
          <cell r="A6855" t="str">
            <v>ŻYCIE grup i kont, PEŁNIA ŻYCIA, EDUKACJA</v>
          </cell>
          <cell r="B6855" t="str">
            <v>XX26</v>
          </cell>
          <cell r="C6855" t="str">
            <v>P</v>
          </cell>
          <cell r="D6855">
            <v>5555.97</v>
          </cell>
          <cell r="E6855" t="str">
            <v>PRZYPIS_MIES_WYK</v>
          </cell>
          <cell r="F6855" t="str">
            <v>WYK_POP</v>
          </cell>
          <cell r="G6855" t="str">
            <v>09</v>
          </cell>
          <cell r="H6855" t="str">
            <v>PSA</v>
          </cell>
          <cell r="I6855" t="str">
            <v>RAZEM</v>
          </cell>
        </row>
        <row r="6856">
          <cell r="A6856" t="str">
            <v>ŻYCIE grup i kont, PEŁNIA ŻYCIA, EDUKACJA</v>
          </cell>
          <cell r="B6856" t="str">
            <v>XX26</v>
          </cell>
          <cell r="C6856" t="str">
            <v>N</v>
          </cell>
          <cell r="D6856">
            <v>138028.61195121953</v>
          </cell>
          <cell r="E6856" t="str">
            <v>SKL_PRZYPIS_WYK</v>
          </cell>
          <cell r="F6856" t="str">
            <v>PLAN</v>
          </cell>
          <cell r="G6856" t="str">
            <v>01</v>
          </cell>
          <cell r="H6856" t="str">
            <v>PKK</v>
          </cell>
          <cell r="I6856" t="str">
            <v>RAZEM</v>
          </cell>
        </row>
        <row r="6857">
          <cell r="A6857" t="str">
            <v>ŻYCIE grup i kont, PEŁNIA ŻYCIA, EDUKACJA</v>
          </cell>
          <cell r="B6857" t="str">
            <v>XX26</v>
          </cell>
          <cell r="C6857" t="str">
            <v>N</v>
          </cell>
          <cell r="D6857">
            <v>15767</v>
          </cell>
          <cell r="E6857" t="str">
            <v>SKL_PRZYPIS_WYK</v>
          </cell>
          <cell r="F6857" t="str">
            <v>PLAN</v>
          </cell>
          <cell r="G6857" t="str">
            <v>01</v>
          </cell>
          <cell r="H6857" t="str">
            <v>PSA</v>
          </cell>
          <cell r="I6857" t="str">
            <v>RAZEM</v>
          </cell>
        </row>
        <row r="6858">
          <cell r="A6858" t="str">
            <v>ŻYCIE grup i kont, PEŁNIA ŻYCIA, EDUKACJA</v>
          </cell>
          <cell r="B6858" t="str">
            <v>XX26</v>
          </cell>
          <cell r="C6858" t="str">
            <v>P</v>
          </cell>
          <cell r="D6858">
            <v>866841.8830863417</v>
          </cell>
          <cell r="E6858" t="str">
            <v>SKL_PRZYPIS_WYK</v>
          </cell>
          <cell r="F6858" t="str">
            <v>PLAN</v>
          </cell>
          <cell r="G6858" t="str">
            <v>01</v>
          </cell>
          <cell r="H6858" t="str">
            <v>PKK</v>
          </cell>
          <cell r="I6858" t="str">
            <v>RAZEM</v>
          </cell>
        </row>
        <row r="6859">
          <cell r="A6859" t="str">
            <v>ŻYCIE grup i kont, PEŁNIA ŻYCIA, EDUKACJA</v>
          </cell>
          <cell r="B6859" t="str">
            <v>XX26</v>
          </cell>
          <cell r="C6859" t="str">
            <v>P</v>
          </cell>
          <cell r="D6859">
            <v>6387.469999999994</v>
          </cell>
          <cell r="E6859" t="str">
            <v>SKL_PRZYPIS_WYK</v>
          </cell>
          <cell r="F6859" t="str">
            <v>PLAN</v>
          </cell>
          <cell r="G6859" t="str">
            <v>01</v>
          </cell>
          <cell r="H6859" t="str">
            <v>PSA</v>
          </cell>
          <cell r="I6859" t="str">
            <v>RAZEM</v>
          </cell>
        </row>
        <row r="6860">
          <cell r="A6860" t="str">
            <v>ŻYCIE grup i kont, PEŁNIA ŻYCIA, EDUKACJA</v>
          </cell>
          <cell r="B6860" t="str">
            <v>XX26</v>
          </cell>
          <cell r="C6860" t="str">
            <v>N</v>
          </cell>
          <cell r="D6860">
            <v>412883.30902439024</v>
          </cell>
          <cell r="E6860" t="str">
            <v>SKL_PRZYPIS_WYK</v>
          </cell>
          <cell r="F6860" t="str">
            <v>PLAN</v>
          </cell>
          <cell r="G6860" t="str">
            <v>02</v>
          </cell>
          <cell r="H6860" t="str">
            <v>PKK</v>
          </cell>
          <cell r="I6860" t="str">
            <v>RAZEM</v>
          </cell>
        </row>
        <row r="6861">
          <cell r="A6861" t="str">
            <v>ŻYCIE grup i kont, PEŁNIA ŻYCIA, EDUKACJA</v>
          </cell>
          <cell r="B6861" t="str">
            <v>XX26</v>
          </cell>
          <cell r="C6861" t="str">
            <v>N</v>
          </cell>
          <cell r="D6861">
            <v>49052</v>
          </cell>
          <cell r="E6861" t="str">
            <v>SKL_PRZYPIS_WYK</v>
          </cell>
          <cell r="F6861" t="str">
            <v>PLAN</v>
          </cell>
          <cell r="G6861" t="str">
            <v>02</v>
          </cell>
          <cell r="H6861" t="str">
            <v>PSA</v>
          </cell>
          <cell r="I6861" t="str">
            <v>RAZEM</v>
          </cell>
        </row>
        <row r="6862">
          <cell r="A6862" t="str">
            <v>ŻYCIE grup i kont, PEŁNIA ŻYCIA, EDUKACJA</v>
          </cell>
          <cell r="B6862" t="str">
            <v>XX26</v>
          </cell>
          <cell r="C6862" t="str">
            <v>P</v>
          </cell>
          <cell r="D6862">
            <v>1771759.5380989986</v>
          </cell>
          <cell r="E6862" t="str">
            <v>SKL_PRZYPIS_WYK</v>
          </cell>
          <cell r="F6862" t="str">
            <v>PLAN</v>
          </cell>
          <cell r="G6862" t="str">
            <v>02</v>
          </cell>
          <cell r="H6862" t="str">
            <v>PKK</v>
          </cell>
          <cell r="I6862" t="str">
            <v>RAZEM</v>
          </cell>
        </row>
        <row r="6863">
          <cell r="A6863" t="str">
            <v>ŻYCIE grup i kont, PEŁNIA ŻYCIA, EDUKACJA</v>
          </cell>
          <cell r="B6863" t="str">
            <v>XX26</v>
          </cell>
          <cell r="C6863" t="str">
            <v>P</v>
          </cell>
          <cell r="D6863">
            <v>13833.553299999989</v>
          </cell>
          <cell r="E6863" t="str">
            <v>SKL_PRZYPIS_WYK</v>
          </cell>
          <cell r="F6863" t="str">
            <v>PLAN</v>
          </cell>
          <cell r="G6863" t="str">
            <v>02</v>
          </cell>
          <cell r="H6863" t="str">
            <v>PSA</v>
          </cell>
          <cell r="I6863" t="str">
            <v>RAZEM</v>
          </cell>
        </row>
        <row r="6864">
          <cell r="A6864" t="str">
            <v>ŻYCIE grup i kont, PEŁNIA ŻYCIA, EDUKACJA</v>
          </cell>
          <cell r="B6864" t="str">
            <v>XX26</v>
          </cell>
          <cell r="C6864" t="str">
            <v>N</v>
          </cell>
          <cell r="D6864">
            <v>826347.7382439026</v>
          </cell>
          <cell r="E6864" t="str">
            <v>SKL_PRZYPIS_WYK</v>
          </cell>
          <cell r="F6864" t="str">
            <v>PLAN</v>
          </cell>
          <cell r="G6864" t="str">
            <v>03</v>
          </cell>
          <cell r="H6864" t="str">
            <v>PKK</v>
          </cell>
          <cell r="I6864" t="str">
            <v>RAZEM</v>
          </cell>
        </row>
        <row r="6865">
          <cell r="A6865" t="str">
            <v>ŻYCIE grup i kont, PEŁNIA ŻYCIA, EDUKACJA</v>
          </cell>
          <cell r="B6865" t="str">
            <v>XX26</v>
          </cell>
          <cell r="C6865" t="str">
            <v>N</v>
          </cell>
          <cell r="D6865">
            <v>102782.76</v>
          </cell>
          <cell r="E6865" t="str">
            <v>SKL_PRZYPIS_WYK</v>
          </cell>
          <cell r="F6865" t="str">
            <v>PLAN</v>
          </cell>
          <cell r="G6865" t="str">
            <v>03</v>
          </cell>
          <cell r="H6865" t="str">
            <v>PSA</v>
          </cell>
          <cell r="I6865" t="str">
            <v>RAZEM</v>
          </cell>
        </row>
        <row r="6866">
          <cell r="A6866" t="str">
            <v>ŻYCIE grup i kont, PEŁNIA ŻYCIA, EDUKACJA</v>
          </cell>
          <cell r="B6866" t="str">
            <v>XX26</v>
          </cell>
          <cell r="C6866" t="str">
            <v>P</v>
          </cell>
          <cell r="D6866">
            <v>2702065.8089636867</v>
          </cell>
          <cell r="E6866" t="str">
            <v>SKL_PRZYPIS_WYK</v>
          </cell>
          <cell r="F6866" t="str">
            <v>PLAN</v>
          </cell>
          <cell r="G6866" t="str">
            <v>03</v>
          </cell>
          <cell r="H6866" t="str">
            <v>PKK</v>
          </cell>
          <cell r="I6866" t="str">
            <v>RAZEM</v>
          </cell>
        </row>
        <row r="6867">
          <cell r="A6867" t="str">
            <v>ŻYCIE grup i kont, PEŁNIA ŻYCIA, EDUKACJA</v>
          </cell>
          <cell r="B6867" t="str">
            <v>XX26</v>
          </cell>
          <cell r="C6867" t="str">
            <v>P</v>
          </cell>
          <cell r="D6867">
            <v>22401.249899999984</v>
          </cell>
          <cell r="E6867" t="str">
            <v>SKL_PRZYPIS_WYK</v>
          </cell>
          <cell r="F6867" t="str">
            <v>PLAN</v>
          </cell>
          <cell r="G6867" t="str">
            <v>03</v>
          </cell>
          <cell r="H6867" t="str">
            <v>PSA</v>
          </cell>
          <cell r="I6867" t="str">
            <v>RAZEM</v>
          </cell>
        </row>
        <row r="6868">
          <cell r="A6868" t="str">
            <v>ŻYCIE grup i kont, PEŁNIA ŻYCIA, EDUKACJA</v>
          </cell>
          <cell r="B6868" t="str">
            <v>XX26</v>
          </cell>
          <cell r="C6868" t="str">
            <v>N</v>
          </cell>
          <cell r="D6868">
            <v>1378246.2418536586</v>
          </cell>
          <cell r="E6868" t="str">
            <v>SKL_PRZYPIS_WYK</v>
          </cell>
          <cell r="F6868" t="str">
            <v>PLAN</v>
          </cell>
          <cell r="G6868" t="str">
            <v>04</v>
          </cell>
          <cell r="H6868" t="str">
            <v>PKK</v>
          </cell>
          <cell r="I6868" t="str">
            <v>RAZEM</v>
          </cell>
        </row>
        <row r="6869">
          <cell r="A6869" t="str">
            <v>ŻYCIE grup i kont, PEŁNIA ŻYCIA, EDUKACJA</v>
          </cell>
          <cell r="B6869" t="str">
            <v>XX26</v>
          </cell>
          <cell r="C6869" t="str">
            <v>N</v>
          </cell>
          <cell r="D6869">
            <v>175713.46</v>
          </cell>
          <cell r="E6869" t="str">
            <v>SKL_PRZYPIS_WYK</v>
          </cell>
          <cell r="F6869" t="str">
            <v>PLAN</v>
          </cell>
          <cell r="G6869" t="str">
            <v>04</v>
          </cell>
          <cell r="H6869" t="str">
            <v>PSA</v>
          </cell>
          <cell r="I6869" t="str">
            <v>RAZEM</v>
          </cell>
        </row>
        <row r="6870">
          <cell r="A6870" t="str">
            <v>ŻYCIE grup i kont, PEŁNIA ŻYCIA, EDUKACJA</v>
          </cell>
          <cell r="B6870" t="str">
            <v>XX26</v>
          </cell>
          <cell r="C6870" t="str">
            <v>P</v>
          </cell>
          <cell r="D6870">
            <v>3682256.691246028</v>
          </cell>
          <cell r="E6870" t="str">
            <v>SKL_PRZYPIS_WYK</v>
          </cell>
          <cell r="F6870" t="str">
            <v>PLAN</v>
          </cell>
          <cell r="G6870" t="str">
            <v>04</v>
          </cell>
          <cell r="H6870" t="str">
            <v>PKK</v>
          </cell>
          <cell r="I6870" t="str">
            <v>RAZEM</v>
          </cell>
        </row>
        <row r="6871">
          <cell r="A6871" t="str">
            <v>ŻYCIE grup i kont, PEŁNIA ŻYCIA, EDUKACJA</v>
          </cell>
          <cell r="B6871" t="str">
            <v>XX26</v>
          </cell>
          <cell r="C6871" t="str">
            <v>P</v>
          </cell>
          <cell r="D6871">
            <v>32434.559799999977</v>
          </cell>
          <cell r="E6871" t="str">
            <v>SKL_PRZYPIS_WYK</v>
          </cell>
          <cell r="F6871" t="str">
            <v>PLAN</v>
          </cell>
          <cell r="G6871" t="str">
            <v>04</v>
          </cell>
          <cell r="H6871" t="str">
            <v>PSA</v>
          </cell>
          <cell r="I6871" t="str">
            <v>RAZEM</v>
          </cell>
        </row>
        <row r="6872">
          <cell r="A6872" t="str">
            <v>ŻYCIE grup i kont, PEŁNIA ŻYCIA, EDUKACJA</v>
          </cell>
          <cell r="B6872" t="str">
            <v>XX26</v>
          </cell>
          <cell r="C6872" t="str">
            <v>N</v>
          </cell>
          <cell r="D6872">
            <v>2069088.5725365856</v>
          </cell>
          <cell r="E6872" t="str">
            <v>SKL_PRZYPIS_WYK</v>
          </cell>
          <cell r="F6872" t="str">
            <v>PLAN</v>
          </cell>
          <cell r="G6872" t="str">
            <v>05</v>
          </cell>
          <cell r="H6872" t="str">
            <v>PKK</v>
          </cell>
          <cell r="I6872" t="str">
            <v>RAZEM</v>
          </cell>
        </row>
        <row r="6873">
          <cell r="A6873" t="str">
            <v>ŻYCIE grup i kont, PEŁNIA ŻYCIA, EDUKACJA</v>
          </cell>
          <cell r="B6873" t="str">
            <v>XX26</v>
          </cell>
          <cell r="C6873" t="str">
            <v>N</v>
          </cell>
          <cell r="D6873">
            <v>271881.46</v>
          </cell>
          <cell r="E6873" t="str">
            <v>SKL_PRZYPIS_WYK</v>
          </cell>
          <cell r="F6873" t="str">
            <v>PLAN</v>
          </cell>
          <cell r="G6873" t="str">
            <v>05</v>
          </cell>
          <cell r="H6873" t="str">
            <v>PSA</v>
          </cell>
          <cell r="I6873" t="str">
            <v>RAZEM</v>
          </cell>
        </row>
        <row r="6874">
          <cell r="A6874" t="str">
            <v>ŻYCIE grup i kont, PEŁNIA ŻYCIA, EDUKACJA</v>
          </cell>
          <cell r="B6874" t="str">
            <v>XX26</v>
          </cell>
          <cell r="C6874" t="str">
            <v>P</v>
          </cell>
          <cell r="D6874">
            <v>4712727.042750129</v>
          </cell>
          <cell r="E6874" t="str">
            <v>SKL_PRZYPIS_WYK</v>
          </cell>
          <cell r="F6874" t="str">
            <v>PLAN</v>
          </cell>
          <cell r="G6874" t="str">
            <v>05</v>
          </cell>
          <cell r="H6874" t="str">
            <v>PKK</v>
          </cell>
          <cell r="I6874" t="str">
            <v>RAZEM</v>
          </cell>
        </row>
        <row r="6875">
          <cell r="A6875" t="str">
            <v>ŻYCIE grup i kont, PEŁNIA ŻYCIA, EDUKACJA</v>
          </cell>
          <cell r="B6875" t="str">
            <v>XX26</v>
          </cell>
          <cell r="C6875" t="str">
            <v>P</v>
          </cell>
          <cell r="D6875">
            <v>44098.48299999998</v>
          </cell>
          <cell r="E6875" t="str">
            <v>SKL_PRZYPIS_WYK</v>
          </cell>
          <cell r="F6875" t="str">
            <v>PLAN</v>
          </cell>
          <cell r="G6875" t="str">
            <v>05</v>
          </cell>
          <cell r="H6875" t="str">
            <v>PSA</v>
          </cell>
          <cell r="I6875" t="str">
            <v>RAZEM</v>
          </cell>
        </row>
        <row r="6876">
          <cell r="A6876" t="str">
            <v>ŻYCIE grup i kont, PEŁNIA ŻYCIA, EDUKACJA</v>
          </cell>
          <cell r="B6876" t="str">
            <v>XX26</v>
          </cell>
          <cell r="C6876" t="str">
            <v>N</v>
          </cell>
          <cell r="D6876">
            <v>2898087.119268293</v>
          </cell>
          <cell r="E6876" t="str">
            <v>SKL_PRZYPIS_WYK</v>
          </cell>
          <cell r="F6876" t="str">
            <v>PLAN</v>
          </cell>
          <cell r="G6876" t="str">
            <v>06</v>
          </cell>
          <cell r="H6876" t="str">
            <v>PKK</v>
          </cell>
          <cell r="I6876" t="str">
            <v>RAZEM</v>
          </cell>
        </row>
        <row r="6877">
          <cell r="A6877" t="str">
            <v>ŻYCIE grup i kont, PEŁNIA ŻYCIA, EDUKACJA</v>
          </cell>
          <cell r="B6877" t="str">
            <v>XX26</v>
          </cell>
          <cell r="C6877" t="str">
            <v>N</v>
          </cell>
          <cell r="D6877">
            <v>390837.98</v>
          </cell>
          <cell r="E6877" t="str">
            <v>SKL_PRZYPIS_WYK</v>
          </cell>
          <cell r="F6877" t="str">
            <v>PLAN</v>
          </cell>
          <cell r="G6877" t="str">
            <v>06</v>
          </cell>
          <cell r="H6877" t="str">
            <v>PSA</v>
          </cell>
          <cell r="I6877" t="str">
            <v>RAZEM</v>
          </cell>
        </row>
        <row r="6878">
          <cell r="A6878" t="str">
            <v>ŻYCIE grup i kont, PEŁNIA ŻYCIA, EDUKACJA</v>
          </cell>
          <cell r="B6878" t="str">
            <v>XX26</v>
          </cell>
          <cell r="C6878" t="str">
            <v>P</v>
          </cell>
          <cell r="D6878">
            <v>5822180.059877892</v>
          </cell>
          <cell r="E6878" t="str">
            <v>SKL_PRZYPIS_WYK</v>
          </cell>
          <cell r="F6878" t="str">
            <v>PLAN</v>
          </cell>
          <cell r="G6878" t="str">
            <v>06</v>
          </cell>
          <cell r="H6878" t="str">
            <v>PKK</v>
          </cell>
          <cell r="I6878" t="str">
            <v>RAZEM</v>
          </cell>
        </row>
        <row r="6879">
          <cell r="A6879" t="str">
            <v>ŻYCIE grup i kont, PEŁNIA ŻYCIA, EDUKACJA</v>
          </cell>
          <cell r="B6879" t="str">
            <v>XX26</v>
          </cell>
          <cell r="C6879" t="str">
            <v>P</v>
          </cell>
          <cell r="D6879">
            <v>57105.019499999966</v>
          </cell>
          <cell r="E6879" t="str">
            <v>SKL_PRZYPIS_WYK</v>
          </cell>
          <cell r="F6879" t="str">
            <v>PLAN</v>
          </cell>
          <cell r="G6879" t="str">
            <v>06</v>
          </cell>
          <cell r="H6879" t="str">
            <v>PSA</v>
          </cell>
          <cell r="I6879" t="str">
            <v>RAZEM</v>
          </cell>
        </row>
        <row r="6880">
          <cell r="A6880" t="str">
            <v>ŻYCIE grup i kont, PEŁNIA ŻYCIA, EDUKACJA</v>
          </cell>
          <cell r="B6880" t="str">
            <v>XX26</v>
          </cell>
          <cell r="C6880" t="str">
            <v>N</v>
          </cell>
          <cell r="D6880">
            <v>3929357.1167317075</v>
          </cell>
          <cell r="E6880" t="str">
            <v>SKL_PRZYPIS_WYK</v>
          </cell>
          <cell r="F6880" t="str">
            <v>PLAN</v>
          </cell>
          <cell r="G6880" t="str">
            <v>07</v>
          </cell>
          <cell r="H6880" t="str">
            <v>PKK</v>
          </cell>
          <cell r="I6880" t="str">
            <v>RAZEM</v>
          </cell>
        </row>
        <row r="6881">
          <cell r="A6881" t="str">
            <v>ŻYCIE grup i kont, PEŁNIA ŻYCIA, EDUKACJA</v>
          </cell>
          <cell r="B6881" t="str">
            <v>XX26</v>
          </cell>
          <cell r="C6881" t="str">
            <v>N</v>
          </cell>
          <cell r="D6881">
            <v>529688.14</v>
          </cell>
          <cell r="E6881" t="str">
            <v>SKL_PRZYPIS_WYK</v>
          </cell>
          <cell r="F6881" t="str">
            <v>PLAN</v>
          </cell>
          <cell r="G6881" t="str">
            <v>07</v>
          </cell>
          <cell r="H6881" t="str">
            <v>PSA</v>
          </cell>
          <cell r="I6881" t="str">
            <v>RAZEM</v>
          </cell>
        </row>
        <row r="6882">
          <cell r="A6882" t="str">
            <v>ŻYCIE grup i kont, PEŁNIA ŻYCIA, EDUKACJA</v>
          </cell>
          <cell r="B6882" t="str">
            <v>XX26</v>
          </cell>
          <cell r="C6882" t="str">
            <v>P</v>
          </cell>
          <cell r="D6882">
            <v>7018841.95770622</v>
          </cell>
          <cell r="E6882" t="str">
            <v>SKL_PRZYPIS_WYK</v>
          </cell>
          <cell r="F6882" t="str">
            <v>PLAN</v>
          </cell>
          <cell r="G6882" t="str">
            <v>07</v>
          </cell>
          <cell r="H6882" t="str">
            <v>PKK</v>
          </cell>
          <cell r="I6882" t="str">
            <v>RAZEM</v>
          </cell>
        </row>
        <row r="6883">
          <cell r="A6883" t="str">
            <v>ŻYCIE grup i kont, PEŁNIA ŻYCIA, EDUKACJA</v>
          </cell>
          <cell r="B6883" t="str">
            <v>XX26</v>
          </cell>
          <cell r="C6883" t="str">
            <v>P</v>
          </cell>
          <cell r="D6883">
            <v>71132.16929999997</v>
          </cell>
          <cell r="E6883" t="str">
            <v>SKL_PRZYPIS_WYK</v>
          </cell>
          <cell r="F6883" t="str">
            <v>PLAN</v>
          </cell>
          <cell r="G6883" t="str">
            <v>07</v>
          </cell>
          <cell r="H6883" t="str">
            <v>PSA</v>
          </cell>
          <cell r="I6883" t="str">
            <v>RAZEM</v>
          </cell>
        </row>
        <row r="6884">
          <cell r="A6884" t="str">
            <v>ŻYCIE grup i kont, PEŁNIA ŻYCIA, EDUKACJA</v>
          </cell>
          <cell r="B6884" t="str">
            <v>XX26</v>
          </cell>
          <cell r="C6884" t="str">
            <v>N</v>
          </cell>
          <cell r="D6884">
            <v>5148464.952</v>
          </cell>
          <cell r="E6884" t="str">
            <v>SKL_PRZYPIS_WYK</v>
          </cell>
          <cell r="F6884" t="str">
            <v>PLAN</v>
          </cell>
          <cell r="G6884" t="str">
            <v>08</v>
          </cell>
          <cell r="H6884" t="str">
            <v>PKK</v>
          </cell>
          <cell r="I6884" t="str">
            <v>RAZEM</v>
          </cell>
        </row>
        <row r="6885">
          <cell r="A6885" t="str">
            <v>ŻYCIE grup i kont, PEŁNIA ŻYCIA, EDUKACJA</v>
          </cell>
          <cell r="B6885" t="str">
            <v>XX26</v>
          </cell>
          <cell r="C6885" t="str">
            <v>N</v>
          </cell>
          <cell r="D6885">
            <v>693919.54</v>
          </cell>
          <cell r="E6885" t="str">
            <v>SKL_PRZYPIS_WYK</v>
          </cell>
          <cell r="F6885" t="str">
            <v>PLAN</v>
          </cell>
          <cell r="G6885" t="str">
            <v>08</v>
          </cell>
          <cell r="H6885" t="str">
            <v>PSA</v>
          </cell>
          <cell r="I6885" t="str">
            <v>RAZEM</v>
          </cell>
        </row>
        <row r="6886">
          <cell r="A6886" t="str">
            <v>ŻYCIE grup i kont, PEŁNIA ŻYCIA, EDUKACJA</v>
          </cell>
          <cell r="B6886" t="str">
            <v>XX26</v>
          </cell>
          <cell r="C6886" t="str">
            <v>P</v>
          </cell>
          <cell r="D6886">
            <v>8325153.167416919</v>
          </cell>
          <cell r="E6886" t="str">
            <v>SKL_PRZYPIS_WYK</v>
          </cell>
          <cell r="F6886" t="str">
            <v>PLAN</v>
          </cell>
          <cell r="G6886" t="str">
            <v>08</v>
          </cell>
          <cell r="H6886" t="str">
            <v>PKK</v>
          </cell>
          <cell r="I6886" t="str">
            <v>RAZEM</v>
          </cell>
        </row>
        <row r="6887">
          <cell r="A6887" t="str">
            <v>ŻYCIE grup i kont, PEŁNIA ŻYCIA, EDUKACJA</v>
          </cell>
          <cell r="B6887" t="str">
            <v>XX26</v>
          </cell>
          <cell r="C6887" t="str">
            <v>P</v>
          </cell>
          <cell r="D6887">
            <v>86210.93239999996</v>
          </cell>
          <cell r="E6887" t="str">
            <v>SKL_PRZYPIS_WYK</v>
          </cell>
          <cell r="F6887" t="str">
            <v>PLAN</v>
          </cell>
          <cell r="G6887" t="str">
            <v>08</v>
          </cell>
          <cell r="H6887" t="str">
            <v>PSA</v>
          </cell>
          <cell r="I6887" t="str">
            <v>RAZEM</v>
          </cell>
        </row>
        <row r="6888">
          <cell r="A6888" t="str">
            <v>ŻYCIE grup i kont, PEŁNIA ŻYCIA, EDUKACJA</v>
          </cell>
          <cell r="B6888" t="str">
            <v>XX26</v>
          </cell>
          <cell r="C6888" t="str">
            <v>N</v>
          </cell>
          <cell r="D6888">
            <v>6556315.88502439</v>
          </cell>
          <cell r="E6888" t="str">
            <v>SKL_PRZYPIS_WYK</v>
          </cell>
          <cell r="F6888" t="str">
            <v>PLAN</v>
          </cell>
          <cell r="G6888" t="str">
            <v>09</v>
          </cell>
          <cell r="H6888" t="str">
            <v>PKK</v>
          </cell>
          <cell r="I6888" t="str">
            <v>RAZEM</v>
          </cell>
        </row>
        <row r="6889">
          <cell r="A6889" t="str">
            <v>ŻYCIE grup i kont, PEŁNIA ŻYCIA, EDUKACJA</v>
          </cell>
          <cell r="B6889" t="str">
            <v>XX26</v>
          </cell>
          <cell r="C6889" t="str">
            <v>N</v>
          </cell>
          <cell r="D6889">
            <v>881286.82</v>
          </cell>
          <cell r="E6889" t="str">
            <v>SKL_PRZYPIS_WYK</v>
          </cell>
          <cell r="F6889" t="str">
            <v>PLAN</v>
          </cell>
          <cell r="G6889" t="str">
            <v>09</v>
          </cell>
          <cell r="H6889" t="str">
            <v>PSA</v>
          </cell>
          <cell r="I6889" t="str">
            <v>RAZEM</v>
          </cell>
        </row>
        <row r="6890">
          <cell r="A6890" t="str">
            <v>ŻYCIE grup i kont, PEŁNIA ŻYCIA, EDUKACJA</v>
          </cell>
          <cell r="B6890" t="str">
            <v>XX26</v>
          </cell>
          <cell r="C6890" t="str">
            <v>P</v>
          </cell>
          <cell r="D6890">
            <v>9723111.922572114</v>
          </cell>
          <cell r="E6890" t="str">
            <v>SKL_PRZYPIS_WYK</v>
          </cell>
          <cell r="F6890" t="str">
            <v>PLAN</v>
          </cell>
          <cell r="G6890" t="str">
            <v>09</v>
          </cell>
          <cell r="H6890" t="str">
            <v>PKK</v>
          </cell>
          <cell r="I6890" t="str">
            <v>RAZEM</v>
          </cell>
        </row>
        <row r="6891">
          <cell r="A6891" t="str">
            <v>ŻYCIE grup i kont, PEŁNIA ŻYCIA, EDUKACJA</v>
          </cell>
          <cell r="B6891" t="str">
            <v>XX26</v>
          </cell>
          <cell r="C6891" t="str">
            <v>P</v>
          </cell>
          <cell r="D6891">
            <v>102341.30879999996</v>
          </cell>
          <cell r="E6891" t="str">
            <v>SKL_PRZYPIS_WYK</v>
          </cell>
          <cell r="F6891" t="str">
            <v>PLAN</v>
          </cell>
          <cell r="G6891" t="str">
            <v>09</v>
          </cell>
          <cell r="H6891" t="str">
            <v>PSA</v>
          </cell>
          <cell r="I6891" t="str">
            <v>RAZEM</v>
          </cell>
        </row>
        <row r="6892">
          <cell r="A6892" t="str">
            <v>ŻYCIE grup i kont, PEŁNIA ŻYCIA, EDUKACJA</v>
          </cell>
          <cell r="B6892" t="str">
            <v>XX26</v>
          </cell>
          <cell r="C6892" t="str">
            <v>N</v>
          </cell>
          <cell r="D6892">
            <v>8151353.763414634</v>
          </cell>
          <cell r="E6892" t="str">
            <v>SKL_PRZYPIS_WYK</v>
          </cell>
          <cell r="F6892" t="str">
            <v>PLAN</v>
          </cell>
          <cell r="G6892" t="str">
            <v>10</v>
          </cell>
          <cell r="H6892" t="str">
            <v>PKK</v>
          </cell>
          <cell r="I6892" t="str">
            <v>RAZEM</v>
          </cell>
        </row>
        <row r="6893">
          <cell r="A6893" t="str">
            <v>ŻYCIE grup i kont, PEŁNIA ŻYCIA, EDUKACJA</v>
          </cell>
          <cell r="B6893" t="str">
            <v>XX26</v>
          </cell>
          <cell r="C6893" t="str">
            <v>N</v>
          </cell>
          <cell r="D6893">
            <v>1087309.82</v>
          </cell>
          <cell r="E6893" t="str">
            <v>SKL_PRZYPIS_WYK</v>
          </cell>
          <cell r="F6893" t="str">
            <v>PLAN</v>
          </cell>
          <cell r="G6893" t="str">
            <v>10</v>
          </cell>
          <cell r="H6893" t="str">
            <v>PSA</v>
          </cell>
          <cell r="I6893" t="str">
            <v>RAZEM</v>
          </cell>
        </row>
        <row r="6894">
          <cell r="A6894" t="str">
            <v>ŻYCIE grup i kont, PEŁNIA ŻYCIA, EDUKACJA</v>
          </cell>
          <cell r="B6894" t="str">
            <v>XX26</v>
          </cell>
          <cell r="C6894" t="str">
            <v>P</v>
          </cell>
          <cell r="D6894">
            <v>11215112.680639304</v>
          </cell>
          <cell r="E6894" t="str">
            <v>SKL_PRZYPIS_WYK</v>
          </cell>
          <cell r="F6894" t="str">
            <v>PLAN</v>
          </cell>
          <cell r="G6894" t="str">
            <v>10</v>
          </cell>
          <cell r="H6894" t="str">
            <v>PKK</v>
          </cell>
          <cell r="I6894" t="str">
            <v>RAZEM</v>
          </cell>
        </row>
        <row r="6895">
          <cell r="A6895" t="str">
            <v>ŻYCIE grup i kont, PEŁNIA ŻYCIA, EDUKACJA</v>
          </cell>
          <cell r="B6895" t="str">
            <v>XX26</v>
          </cell>
          <cell r="C6895" t="str">
            <v>P</v>
          </cell>
          <cell r="D6895">
            <v>119576.29849999995</v>
          </cell>
          <cell r="E6895" t="str">
            <v>SKL_PRZYPIS_WYK</v>
          </cell>
          <cell r="F6895" t="str">
            <v>PLAN</v>
          </cell>
          <cell r="G6895" t="str">
            <v>10</v>
          </cell>
          <cell r="H6895" t="str">
            <v>PSA</v>
          </cell>
          <cell r="I6895" t="str">
            <v>RAZEM</v>
          </cell>
        </row>
        <row r="6896">
          <cell r="A6896" t="str">
            <v>ŻYCIE grup i kont, PEŁNIA ŻYCIA, EDUKACJA</v>
          </cell>
          <cell r="B6896" t="str">
            <v>XX26</v>
          </cell>
          <cell r="C6896" t="str">
            <v>N</v>
          </cell>
          <cell r="D6896">
            <v>9934831.845219513</v>
          </cell>
          <cell r="E6896" t="str">
            <v>SKL_PRZYPIS_WYK</v>
          </cell>
          <cell r="F6896" t="str">
            <v>PLAN</v>
          </cell>
          <cell r="G6896" t="str">
            <v>11</v>
          </cell>
          <cell r="H6896" t="str">
            <v>PKK</v>
          </cell>
          <cell r="I6896" t="str">
            <v>RAZEM</v>
          </cell>
        </row>
        <row r="6897">
          <cell r="A6897" t="str">
            <v>ŻYCIE grup i kont, PEŁNIA ŻYCIA, EDUKACJA</v>
          </cell>
          <cell r="B6897" t="str">
            <v>XX26</v>
          </cell>
          <cell r="C6897" t="str">
            <v>N</v>
          </cell>
          <cell r="D6897">
            <v>1319760.58</v>
          </cell>
          <cell r="E6897" t="str">
            <v>SKL_PRZYPIS_WYK</v>
          </cell>
          <cell r="F6897" t="str">
            <v>PLAN</v>
          </cell>
          <cell r="G6897" t="str">
            <v>11</v>
          </cell>
          <cell r="H6897" t="str">
            <v>PSA</v>
          </cell>
          <cell r="I6897" t="str">
            <v>RAZEM</v>
          </cell>
        </row>
        <row r="6898">
          <cell r="A6898" t="str">
            <v>ŻYCIE grup i kont, PEŁNIA ŻYCIA, EDUKACJA</v>
          </cell>
          <cell r="B6898" t="str">
            <v>XX26</v>
          </cell>
          <cell r="C6898" t="str">
            <v>P</v>
          </cell>
          <cell r="D6898">
            <v>12797545.75661152</v>
          </cell>
          <cell r="E6898" t="str">
            <v>SKL_PRZYPIS_WYK</v>
          </cell>
          <cell r="F6898" t="str">
            <v>PLAN</v>
          </cell>
          <cell r="G6898" t="str">
            <v>11</v>
          </cell>
          <cell r="H6898" t="str">
            <v>PKK</v>
          </cell>
          <cell r="I6898" t="str">
            <v>RAZEM</v>
          </cell>
        </row>
        <row r="6899">
          <cell r="A6899" t="str">
            <v>ŻYCIE grup i kont, PEŁNIA ŻYCIA, EDUKACJA</v>
          </cell>
          <cell r="B6899" t="str">
            <v>XX26</v>
          </cell>
          <cell r="C6899" t="str">
            <v>P</v>
          </cell>
          <cell r="D6899">
            <v>138337.90149999995</v>
          </cell>
          <cell r="E6899" t="str">
            <v>SKL_PRZYPIS_WYK</v>
          </cell>
          <cell r="F6899" t="str">
            <v>PLAN</v>
          </cell>
          <cell r="G6899" t="str">
            <v>11</v>
          </cell>
          <cell r="H6899" t="str">
            <v>PSA</v>
          </cell>
          <cell r="I6899" t="str">
            <v>RAZEM</v>
          </cell>
        </row>
        <row r="6900">
          <cell r="A6900" t="str">
            <v>ŻYCIE grup i kont, PEŁNIA ŻYCIA, EDUKACJA</v>
          </cell>
          <cell r="B6900" t="str">
            <v>XX26</v>
          </cell>
          <cell r="C6900" t="str">
            <v>N</v>
          </cell>
          <cell r="D6900">
            <v>11913846.572585365</v>
          </cell>
          <cell r="E6900" t="str">
            <v>SKL_PRZYPIS_WYK</v>
          </cell>
          <cell r="F6900" t="str">
            <v>PLAN</v>
          </cell>
          <cell r="G6900" t="str">
            <v>12</v>
          </cell>
          <cell r="H6900" t="str">
            <v>PKK</v>
          </cell>
          <cell r="I6900" t="str">
            <v>RAZEM</v>
          </cell>
        </row>
        <row r="6901">
          <cell r="A6901" t="str">
            <v>ŻYCIE grup i kont, PEŁNIA ŻYCIA, EDUKACJA</v>
          </cell>
          <cell r="B6901" t="str">
            <v>XX26</v>
          </cell>
          <cell r="C6901" t="str">
            <v>N</v>
          </cell>
          <cell r="D6901">
            <v>1581900.56</v>
          </cell>
          <cell r="E6901" t="str">
            <v>SKL_PRZYPIS_WYK</v>
          </cell>
          <cell r="F6901" t="str">
            <v>PLAN</v>
          </cell>
          <cell r="G6901" t="str">
            <v>12</v>
          </cell>
          <cell r="H6901" t="str">
            <v>PSA</v>
          </cell>
          <cell r="I6901" t="str">
            <v>RAZEM</v>
          </cell>
        </row>
        <row r="6902">
          <cell r="A6902" t="str">
            <v>ŻYCIE grup i kont, PEŁNIA ŻYCIA, EDUKACJA</v>
          </cell>
          <cell r="B6902" t="str">
            <v>XX26</v>
          </cell>
          <cell r="C6902" t="str">
            <v>P</v>
          </cell>
          <cell r="D6902">
            <v>14473140.441786366</v>
          </cell>
          <cell r="E6902" t="str">
            <v>SKL_PRZYPIS_WYK</v>
          </cell>
          <cell r="F6902" t="str">
            <v>PLAN</v>
          </cell>
          <cell r="G6902" t="str">
            <v>12</v>
          </cell>
          <cell r="H6902" t="str">
            <v>PKK</v>
          </cell>
          <cell r="I6902" t="str">
            <v>RAZEM</v>
          </cell>
        </row>
        <row r="6903">
          <cell r="A6903" t="str">
            <v>ŻYCIE grup i kont, PEŁNIA ŻYCIA, EDUKACJA</v>
          </cell>
          <cell r="B6903" t="str">
            <v>XX26</v>
          </cell>
          <cell r="C6903" t="str">
            <v>P</v>
          </cell>
          <cell r="D6903">
            <v>158746.11779999992</v>
          </cell>
          <cell r="E6903" t="str">
            <v>SKL_PRZYPIS_WYK</v>
          </cell>
          <cell r="F6903" t="str">
            <v>PLAN</v>
          </cell>
          <cell r="G6903" t="str">
            <v>12</v>
          </cell>
          <cell r="H6903" t="str">
            <v>PSA</v>
          </cell>
          <cell r="I6903" t="str">
            <v>RAZEM</v>
          </cell>
        </row>
        <row r="6904">
          <cell r="A6904" t="str">
            <v>ŻYCIE grup i kont, PEŁNIA ŻYCIA, EDUKACJA</v>
          </cell>
          <cell r="B6904" t="str">
            <v>XX26</v>
          </cell>
          <cell r="D6904">
            <v>395818.03</v>
          </cell>
          <cell r="E6904" t="str">
            <v>SKL_PRZYPIS_WYK</v>
          </cell>
          <cell r="F6904" t="str">
            <v>PROGNOZA</v>
          </cell>
          <cell r="G6904" t="str">
            <v>10</v>
          </cell>
          <cell r="H6904" t="str">
            <v>PKK</v>
          </cell>
          <cell r="I6904" t="str">
            <v>RAZEM</v>
          </cell>
        </row>
        <row r="6905">
          <cell r="A6905" t="str">
            <v>ŻYCIE grup i kont, PEŁNIA ŻYCIA, EDUKACJA</v>
          </cell>
          <cell r="B6905" t="str">
            <v>XX26</v>
          </cell>
          <cell r="D6905">
            <v>5479.45</v>
          </cell>
          <cell r="E6905" t="str">
            <v>SKL_PRZYPIS_WYK</v>
          </cell>
          <cell r="F6905" t="str">
            <v>PROGNOZA</v>
          </cell>
          <cell r="G6905" t="str">
            <v>10</v>
          </cell>
          <cell r="H6905" t="str">
            <v>PSA</v>
          </cell>
          <cell r="I6905" t="str">
            <v>RAZEM</v>
          </cell>
        </row>
        <row r="6906">
          <cell r="A6906" t="str">
            <v>ŻYCIE grup i kont, PEŁNIA ŻYCIA, EDUKACJA</v>
          </cell>
          <cell r="B6906" t="str">
            <v>XX26</v>
          </cell>
          <cell r="C6906" t="str">
            <v>N</v>
          </cell>
          <cell r="D6906">
            <v>547092.56</v>
          </cell>
          <cell r="E6906" t="str">
            <v>SKL_PRZYPIS_WYK</v>
          </cell>
          <cell r="F6906" t="str">
            <v>PROGNOZA</v>
          </cell>
          <cell r="G6906" t="str">
            <v>10</v>
          </cell>
          <cell r="H6906" t="str">
            <v>PKK</v>
          </cell>
          <cell r="I6906" t="str">
            <v>RAZEM</v>
          </cell>
        </row>
        <row r="6907">
          <cell r="A6907" t="str">
            <v>ŻYCIE grup i kont, PEŁNIA ŻYCIA, EDUKACJA</v>
          </cell>
          <cell r="B6907" t="str">
            <v>XX26</v>
          </cell>
          <cell r="C6907" t="str">
            <v>N</v>
          </cell>
          <cell r="D6907">
            <v>7199.309999999989</v>
          </cell>
          <cell r="E6907" t="str">
            <v>SKL_PRZYPIS_WYK</v>
          </cell>
          <cell r="F6907" t="str">
            <v>PROGNOZA</v>
          </cell>
          <cell r="G6907" t="str">
            <v>10</v>
          </cell>
          <cell r="H6907" t="str">
            <v>PSA</v>
          </cell>
          <cell r="I6907" t="str">
            <v>RAZEM</v>
          </cell>
        </row>
        <row r="6908">
          <cell r="A6908" t="str">
            <v>ŻYCIE grup i kont, PEŁNIA ŻYCIA, EDUKACJA</v>
          </cell>
          <cell r="B6908" t="str">
            <v>XX26</v>
          </cell>
          <cell r="C6908" t="str">
            <v>P</v>
          </cell>
          <cell r="D6908">
            <v>4107572.478337731</v>
          </cell>
          <cell r="E6908" t="str">
            <v>SKL_PRZYPIS_WYK</v>
          </cell>
          <cell r="F6908" t="str">
            <v>PROGNOZA</v>
          </cell>
          <cell r="G6908" t="str">
            <v>10</v>
          </cell>
          <cell r="H6908" t="str">
            <v>PKK</v>
          </cell>
          <cell r="I6908" t="str">
            <v>RAZEM</v>
          </cell>
        </row>
        <row r="6909">
          <cell r="A6909" t="str">
            <v>ŻYCIE grup i kont, PEŁNIA ŻYCIA, EDUKACJA</v>
          </cell>
          <cell r="B6909" t="str">
            <v>XX26</v>
          </cell>
          <cell r="C6909" t="str">
            <v>P</v>
          </cell>
          <cell r="D6909">
            <v>28327.17</v>
          </cell>
          <cell r="E6909" t="str">
            <v>SKL_PRZYPIS_WYK</v>
          </cell>
          <cell r="F6909" t="str">
            <v>PROGNOZA</v>
          </cell>
          <cell r="G6909" t="str">
            <v>10</v>
          </cell>
          <cell r="H6909" t="str">
            <v>PSA</v>
          </cell>
          <cell r="I6909" t="str">
            <v>RAZEM</v>
          </cell>
        </row>
        <row r="6910">
          <cell r="A6910" t="str">
            <v>ŻYCIE grup i kont, PEŁNIA ŻYCIA, EDUKACJA</v>
          </cell>
          <cell r="B6910" t="str">
            <v>XX26</v>
          </cell>
          <cell r="D6910">
            <v>395818.03</v>
          </cell>
          <cell r="E6910" t="str">
            <v>SKL_PRZYPIS_WYK</v>
          </cell>
          <cell r="F6910" t="str">
            <v>PROGNOZA</v>
          </cell>
          <cell r="G6910" t="str">
            <v>11</v>
          </cell>
          <cell r="H6910" t="str">
            <v>PKK</v>
          </cell>
          <cell r="I6910" t="str">
            <v>RAZEM</v>
          </cell>
        </row>
        <row r="6911">
          <cell r="A6911" t="str">
            <v>ŻYCIE grup i kont, PEŁNIA ŻYCIA, EDUKACJA</v>
          </cell>
          <cell r="B6911" t="str">
            <v>XX26</v>
          </cell>
          <cell r="D6911">
            <v>5479.45</v>
          </cell>
          <cell r="E6911" t="str">
            <v>SKL_PRZYPIS_WYK</v>
          </cell>
          <cell r="F6911" t="str">
            <v>PROGNOZA</v>
          </cell>
          <cell r="G6911" t="str">
            <v>11</v>
          </cell>
          <cell r="H6911" t="str">
            <v>PSA</v>
          </cell>
          <cell r="I6911" t="str">
            <v>RAZEM</v>
          </cell>
        </row>
        <row r="6912">
          <cell r="A6912" t="str">
            <v>ŻYCIE grup i kont, PEŁNIA ŻYCIA, EDUKACJA</v>
          </cell>
          <cell r="B6912" t="str">
            <v>XX26</v>
          </cell>
          <cell r="C6912" t="str">
            <v>N</v>
          </cell>
          <cell r="D6912">
            <v>688238.8159999996</v>
          </cell>
          <cell r="E6912" t="str">
            <v>SKL_PRZYPIS_WYK</v>
          </cell>
          <cell r="F6912" t="str">
            <v>PROGNOZA</v>
          </cell>
          <cell r="G6912" t="str">
            <v>11</v>
          </cell>
          <cell r="H6912" t="str">
            <v>PKK</v>
          </cell>
          <cell r="I6912" t="str">
            <v>RAZEM</v>
          </cell>
        </row>
        <row r="6913">
          <cell r="A6913" t="str">
            <v>ŻYCIE grup i kont, PEŁNIA ŻYCIA, EDUKACJA</v>
          </cell>
          <cell r="B6913" t="str">
            <v>XX26</v>
          </cell>
          <cell r="C6913" t="str">
            <v>N</v>
          </cell>
          <cell r="D6913">
            <v>8703.309999999989</v>
          </cell>
          <cell r="E6913" t="str">
            <v>SKL_PRZYPIS_WYK</v>
          </cell>
          <cell r="F6913" t="str">
            <v>PROGNOZA</v>
          </cell>
          <cell r="G6913" t="str">
            <v>11</v>
          </cell>
          <cell r="H6913" t="str">
            <v>PSA</v>
          </cell>
          <cell r="I6913" t="str">
            <v>RAZEM</v>
          </cell>
        </row>
        <row r="6914">
          <cell r="A6914" t="str">
            <v>ŻYCIE grup i kont, PEŁNIA ŻYCIA, EDUKACJA</v>
          </cell>
          <cell r="B6914" t="str">
            <v>XX26</v>
          </cell>
          <cell r="C6914" t="str">
            <v>P</v>
          </cell>
          <cell r="D6914">
            <v>4811281.908128025</v>
          </cell>
          <cell r="E6914" t="str">
            <v>SKL_PRZYPIS_WYK</v>
          </cell>
          <cell r="F6914" t="str">
            <v>PROGNOZA</v>
          </cell>
          <cell r="G6914" t="str">
            <v>11</v>
          </cell>
          <cell r="H6914" t="str">
            <v>PKK</v>
          </cell>
          <cell r="I6914" t="str">
            <v>RAZEM</v>
          </cell>
        </row>
        <row r="6915">
          <cell r="A6915" t="str">
            <v>ŻYCIE grup i kont, PEŁNIA ŻYCIA, EDUKACJA</v>
          </cell>
          <cell r="B6915" t="str">
            <v>XX26</v>
          </cell>
          <cell r="C6915" t="str">
            <v>P</v>
          </cell>
          <cell r="D6915">
            <v>33587.64</v>
          </cell>
          <cell r="E6915" t="str">
            <v>SKL_PRZYPIS_WYK</v>
          </cell>
          <cell r="F6915" t="str">
            <v>PROGNOZA</v>
          </cell>
          <cell r="G6915" t="str">
            <v>11</v>
          </cell>
          <cell r="H6915" t="str">
            <v>PSA</v>
          </cell>
          <cell r="I6915" t="str">
            <v>RAZEM</v>
          </cell>
        </row>
        <row r="6916">
          <cell r="A6916" t="str">
            <v>ŻYCIE grup i kont, PEŁNIA ŻYCIA, EDUKACJA</v>
          </cell>
          <cell r="B6916" t="str">
            <v>XX26</v>
          </cell>
          <cell r="D6916">
            <v>395818.03</v>
          </cell>
          <cell r="E6916" t="str">
            <v>SKL_PRZYPIS_WYK</v>
          </cell>
          <cell r="F6916" t="str">
            <v>PROGNOZA</v>
          </cell>
          <cell r="G6916" t="str">
            <v>12</v>
          </cell>
          <cell r="H6916" t="str">
            <v>PKK</v>
          </cell>
          <cell r="I6916" t="str">
            <v>RAZEM</v>
          </cell>
        </row>
        <row r="6917">
          <cell r="A6917" t="str">
            <v>ŻYCIE grup i kont, PEŁNIA ŻYCIA, EDUKACJA</v>
          </cell>
          <cell r="B6917" t="str">
            <v>XX26</v>
          </cell>
          <cell r="D6917">
            <v>5479.45</v>
          </cell>
          <cell r="E6917" t="str">
            <v>SKL_PRZYPIS_WYK</v>
          </cell>
          <cell r="F6917" t="str">
            <v>PROGNOZA</v>
          </cell>
          <cell r="G6917" t="str">
            <v>12</v>
          </cell>
          <cell r="H6917" t="str">
            <v>PSA</v>
          </cell>
          <cell r="I6917" t="str">
            <v>RAZEM</v>
          </cell>
        </row>
        <row r="6918">
          <cell r="A6918" t="str">
            <v>ŻYCIE grup i kont, PEŁNIA ŻYCIA, EDUKACJA</v>
          </cell>
          <cell r="B6918" t="str">
            <v>XX26</v>
          </cell>
          <cell r="C6918" t="str">
            <v>N</v>
          </cell>
          <cell r="D6918">
            <v>832576.2159999995</v>
          </cell>
          <cell r="E6918" t="str">
            <v>SKL_PRZYPIS_WYK</v>
          </cell>
          <cell r="F6918" t="str">
            <v>PROGNOZA</v>
          </cell>
          <cell r="G6918" t="str">
            <v>12</v>
          </cell>
          <cell r="H6918" t="str">
            <v>PKK</v>
          </cell>
          <cell r="I6918" t="str">
            <v>RAZEM</v>
          </cell>
        </row>
        <row r="6919">
          <cell r="A6919" t="str">
            <v>ŻYCIE grup i kont, PEŁNIA ŻYCIA, EDUKACJA</v>
          </cell>
          <cell r="B6919" t="str">
            <v>XX26</v>
          </cell>
          <cell r="C6919" t="str">
            <v>N</v>
          </cell>
          <cell r="D6919">
            <v>11223.31</v>
          </cell>
          <cell r="E6919" t="str">
            <v>SKL_PRZYPIS_WYK</v>
          </cell>
          <cell r="F6919" t="str">
            <v>PROGNOZA</v>
          </cell>
          <cell r="G6919" t="str">
            <v>12</v>
          </cell>
          <cell r="H6919" t="str">
            <v>PSA</v>
          </cell>
          <cell r="I6919" t="str">
            <v>RAZEM</v>
          </cell>
        </row>
        <row r="6920">
          <cell r="A6920" t="str">
            <v>ŻYCIE grup i kont, PEŁNIA ŻYCIA, EDUKACJA</v>
          </cell>
          <cell r="B6920" t="str">
            <v>XX26</v>
          </cell>
          <cell r="C6920" t="str">
            <v>P</v>
          </cell>
          <cell r="D6920">
            <v>5527840.787069622</v>
          </cell>
          <cell r="E6920" t="str">
            <v>SKL_PRZYPIS_WYK</v>
          </cell>
          <cell r="F6920" t="str">
            <v>PROGNOZA</v>
          </cell>
          <cell r="G6920" t="str">
            <v>12</v>
          </cell>
          <cell r="H6920" t="str">
            <v>PKK</v>
          </cell>
          <cell r="I6920" t="str">
            <v>RAZEM</v>
          </cell>
        </row>
        <row r="6921">
          <cell r="A6921" t="str">
            <v>ŻYCIE grup i kont, PEŁNIA ŻYCIA, EDUKACJA</v>
          </cell>
          <cell r="B6921" t="str">
            <v>XX26</v>
          </cell>
          <cell r="C6921" t="str">
            <v>P</v>
          </cell>
          <cell r="D6921">
            <v>38819.11</v>
          </cell>
          <cell r="E6921" t="str">
            <v>SKL_PRZYPIS_WYK</v>
          </cell>
          <cell r="F6921" t="str">
            <v>PROGNOZA</v>
          </cell>
          <cell r="G6921" t="str">
            <v>12</v>
          </cell>
          <cell r="H6921" t="str">
            <v>PSA</v>
          </cell>
          <cell r="I6921" t="str">
            <v>RAZEM</v>
          </cell>
        </row>
        <row r="6922">
          <cell r="A6922" t="str">
            <v>ŻYCIE grup i kont, PEŁNIA ŻYCIA, EDUKACJA</v>
          </cell>
          <cell r="B6922" t="str">
            <v>XX26</v>
          </cell>
          <cell r="C6922" t="str">
            <v>P</v>
          </cell>
          <cell r="D6922">
            <v>4863.05</v>
          </cell>
          <cell r="E6922" t="str">
            <v>SKL_PRZYPIS_WYK</v>
          </cell>
          <cell r="F6922" t="str">
            <v>WYK_POP</v>
          </cell>
          <cell r="G6922" t="str">
            <v>01</v>
          </cell>
          <cell r="H6922" t="str">
            <v>PKK</v>
          </cell>
          <cell r="I6922" t="str">
            <v>RAZEM</v>
          </cell>
        </row>
        <row r="6923">
          <cell r="A6923" t="str">
            <v>ŻYCIE grup i kont, PEŁNIA ŻYCIA, EDUKACJA</v>
          </cell>
          <cell r="B6923" t="str">
            <v>XX26</v>
          </cell>
          <cell r="C6923" t="str">
            <v>P</v>
          </cell>
          <cell r="D6923">
            <v>45963.99</v>
          </cell>
          <cell r="E6923" t="str">
            <v>SKL_PRZYPIS_WYK</v>
          </cell>
          <cell r="F6923" t="str">
            <v>WYK_POP</v>
          </cell>
          <cell r="G6923" t="str">
            <v>02</v>
          </cell>
          <cell r="H6923" t="str">
            <v>PKK</v>
          </cell>
          <cell r="I6923" t="str">
            <v>RAZEM</v>
          </cell>
        </row>
        <row r="6924">
          <cell r="A6924" t="str">
            <v>ŻYCIE grup i kont, PEŁNIA ŻYCIA, EDUKACJA</v>
          </cell>
          <cell r="B6924" t="str">
            <v>XX26</v>
          </cell>
          <cell r="C6924" t="str">
            <v>P</v>
          </cell>
          <cell r="D6924">
            <v>418.95</v>
          </cell>
          <cell r="E6924" t="str">
            <v>SKL_PRZYPIS_WYK</v>
          </cell>
          <cell r="F6924" t="str">
            <v>WYK_POP</v>
          </cell>
          <cell r="G6924" t="str">
            <v>02</v>
          </cell>
          <cell r="H6924" t="str">
            <v>PSA</v>
          </cell>
          <cell r="I6924" t="str">
            <v>RAZEM</v>
          </cell>
        </row>
        <row r="6925">
          <cell r="A6925" t="str">
            <v>ŻYCIE grup i kont, PEŁNIA ŻYCIA, EDUKACJA</v>
          </cell>
          <cell r="B6925" t="str">
            <v>XX26</v>
          </cell>
          <cell r="D6925">
            <v>34864.32</v>
          </cell>
          <cell r="E6925" t="str">
            <v>SKL_PRZYPIS_WYK</v>
          </cell>
          <cell r="F6925" t="str">
            <v>WYK_POP</v>
          </cell>
          <cell r="G6925" t="str">
            <v>03</v>
          </cell>
          <cell r="H6925" t="str">
            <v>PKK</v>
          </cell>
          <cell r="I6925" t="str">
            <v>RAZEM</v>
          </cell>
        </row>
        <row r="6926">
          <cell r="A6926" t="str">
            <v>ŻYCIE grup i kont, PEŁNIA ŻYCIA, EDUKACJA</v>
          </cell>
          <cell r="B6926" t="str">
            <v>XX26</v>
          </cell>
          <cell r="D6926">
            <v>559.98</v>
          </cell>
          <cell r="E6926" t="str">
            <v>SKL_PRZYPIS_WYK</v>
          </cell>
          <cell r="F6926" t="str">
            <v>WYK_POP</v>
          </cell>
          <cell r="G6926" t="str">
            <v>03</v>
          </cell>
          <cell r="H6926" t="str">
            <v>PSA</v>
          </cell>
          <cell r="I6926" t="str">
            <v>RAZEM</v>
          </cell>
        </row>
        <row r="6927">
          <cell r="A6927" t="str">
            <v>ŻYCIE grup i kont, PEŁNIA ŻYCIA, EDUKACJA</v>
          </cell>
          <cell r="B6927" t="str">
            <v>XX26</v>
          </cell>
          <cell r="C6927" t="str">
            <v>N</v>
          </cell>
          <cell r="D6927">
            <v>35424.3</v>
          </cell>
          <cell r="E6927" t="str">
            <v>SKL_PRZYPIS_WYK</v>
          </cell>
          <cell r="F6927" t="str">
            <v>WYK_POP</v>
          </cell>
          <cell r="G6927" t="str">
            <v>03</v>
          </cell>
          <cell r="H6927" t="str">
            <v>PKK</v>
          </cell>
          <cell r="I6927" t="str">
            <v>RAZEM</v>
          </cell>
        </row>
        <row r="6928">
          <cell r="A6928" t="str">
            <v>ŻYCIE grup i kont, PEŁNIA ŻYCIA, EDUKACJA</v>
          </cell>
          <cell r="B6928" t="str">
            <v>XX26</v>
          </cell>
          <cell r="C6928" t="str">
            <v>P</v>
          </cell>
          <cell r="D6928">
            <v>175278.46</v>
          </cell>
          <cell r="E6928" t="str">
            <v>SKL_PRZYPIS_WYK</v>
          </cell>
          <cell r="F6928" t="str">
            <v>WYK_POP</v>
          </cell>
          <cell r="G6928" t="str">
            <v>03</v>
          </cell>
          <cell r="H6928" t="str">
            <v>PKK</v>
          </cell>
          <cell r="I6928" t="str">
            <v>RAZEM</v>
          </cell>
        </row>
        <row r="6929">
          <cell r="A6929" t="str">
            <v>ŻYCIE grup i kont, PEŁNIA ŻYCIA, EDUKACJA</v>
          </cell>
          <cell r="B6929" t="str">
            <v>XX26</v>
          </cell>
          <cell r="C6929" t="str">
            <v>P</v>
          </cell>
          <cell r="D6929">
            <v>1275.48</v>
          </cell>
          <cell r="E6929" t="str">
            <v>SKL_PRZYPIS_WYK</v>
          </cell>
          <cell r="F6929" t="str">
            <v>WYK_POP</v>
          </cell>
          <cell r="G6929" t="str">
            <v>03</v>
          </cell>
          <cell r="H6929" t="str">
            <v>PSA</v>
          </cell>
          <cell r="I6929" t="str">
            <v>RAZEM</v>
          </cell>
        </row>
        <row r="6930">
          <cell r="A6930" t="str">
            <v>ŻYCIE grup i kont, PEŁNIA ŻYCIA, EDUKACJA</v>
          </cell>
          <cell r="B6930" t="str">
            <v>XX26</v>
          </cell>
          <cell r="D6930">
            <v>67328.33</v>
          </cell>
          <cell r="E6930" t="str">
            <v>SKL_PRZYPIS_WYK</v>
          </cell>
          <cell r="F6930" t="str">
            <v>WYK_POP</v>
          </cell>
          <cell r="G6930" t="str">
            <v>04</v>
          </cell>
          <cell r="H6930" t="str">
            <v>PKK</v>
          </cell>
          <cell r="I6930" t="str">
            <v>RAZEM</v>
          </cell>
        </row>
        <row r="6931">
          <cell r="A6931" t="str">
            <v>ŻYCIE grup i kont, PEŁNIA ŻYCIA, EDUKACJA</v>
          </cell>
          <cell r="B6931" t="str">
            <v>XX26</v>
          </cell>
          <cell r="D6931">
            <v>1074.15</v>
          </cell>
          <cell r="E6931" t="str">
            <v>SKL_PRZYPIS_WYK</v>
          </cell>
          <cell r="F6931" t="str">
            <v>WYK_POP</v>
          </cell>
          <cell r="G6931" t="str">
            <v>04</v>
          </cell>
          <cell r="H6931" t="str">
            <v>PSA</v>
          </cell>
          <cell r="I6931" t="str">
            <v>RAZEM</v>
          </cell>
        </row>
        <row r="6932">
          <cell r="A6932" t="str">
            <v>ŻYCIE grup i kont, PEŁNIA ŻYCIA, EDUKACJA</v>
          </cell>
          <cell r="B6932" t="str">
            <v>XX26</v>
          </cell>
          <cell r="C6932" t="str">
            <v>N</v>
          </cell>
          <cell r="D6932">
            <v>68402.48</v>
          </cell>
          <cell r="E6932" t="str">
            <v>SKL_PRZYPIS_WYK</v>
          </cell>
          <cell r="F6932" t="str">
            <v>WYK_POP</v>
          </cell>
          <cell r="G6932" t="str">
            <v>04</v>
          </cell>
          <cell r="H6932" t="str">
            <v>PKK</v>
          </cell>
          <cell r="I6932" t="str">
            <v>RAZEM</v>
          </cell>
        </row>
        <row r="6933">
          <cell r="A6933" t="str">
            <v>ŻYCIE grup i kont, PEŁNIA ŻYCIA, EDUKACJA</v>
          </cell>
          <cell r="B6933" t="str">
            <v>XX26</v>
          </cell>
          <cell r="C6933" t="str">
            <v>P</v>
          </cell>
          <cell r="D6933">
            <v>437791.35</v>
          </cell>
          <cell r="E6933" t="str">
            <v>SKL_PRZYPIS_WYK</v>
          </cell>
          <cell r="F6933" t="str">
            <v>WYK_POP</v>
          </cell>
          <cell r="G6933" t="str">
            <v>04</v>
          </cell>
          <cell r="H6933" t="str">
            <v>PKK</v>
          </cell>
          <cell r="I6933" t="str">
            <v>RAZEM</v>
          </cell>
        </row>
        <row r="6934">
          <cell r="A6934" t="str">
            <v>ŻYCIE grup i kont, PEŁNIA ŻYCIA, EDUKACJA</v>
          </cell>
          <cell r="B6934" t="str">
            <v>XX26</v>
          </cell>
          <cell r="C6934" t="str">
            <v>P</v>
          </cell>
          <cell r="D6934">
            <v>2826.2</v>
          </cell>
          <cell r="E6934" t="str">
            <v>SKL_PRZYPIS_WYK</v>
          </cell>
          <cell r="F6934" t="str">
            <v>WYK_POP</v>
          </cell>
          <cell r="G6934" t="str">
            <v>04</v>
          </cell>
          <cell r="H6934" t="str">
            <v>PSA</v>
          </cell>
          <cell r="I6934" t="str">
            <v>RAZEM</v>
          </cell>
        </row>
        <row r="6935">
          <cell r="A6935" t="str">
            <v>ŻYCIE grup i kont, PEŁNIA ŻYCIA, EDUKACJA</v>
          </cell>
          <cell r="B6935" t="str">
            <v>XX26</v>
          </cell>
          <cell r="D6935">
            <v>105422.84</v>
          </cell>
          <cell r="E6935" t="str">
            <v>SKL_PRZYPIS_WYK</v>
          </cell>
          <cell r="F6935" t="str">
            <v>WYK_POP</v>
          </cell>
          <cell r="G6935" t="str">
            <v>05</v>
          </cell>
          <cell r="H6935" t="str">
            <v>PKK</v>
          </cell>
          <cell r="I6935" t="str">
            <v>RAZEM</v>
          </cell>
        </row>
        <row r="6936">
          <cell r="A6936" t="str">
            <v>ŻYCIE grup i kont, PEŁNIA ŻYCIA, EDUKACJA</v>
          </cell>
          <cell r="B6936" t="str">
            <v>XX26</v>
          </cell>
          <cell r="D6936">
            <v>1682.56</v>
          </cell>
          <cell r="E6936" t="str">
            <v>SKL_PRZYPIS_WYK</v>
          </cell>
          <cell r="F6936" t="str">
            <v>WYK_POP</v>
          </cell>
          <cell r="G6936" t="str">
            <v>05</v>
          </cell>
          <cell r="H6936" t="str">
            <v>PSA</v>
          </cell>
          <cell r="I6936" t="str">
            <v>RAZEM</v>
          </cell>
        </row>
        <row r="6937">
          <cell r="A6937" t="str">
            <v>ŻYCIE grup i kont, PEŁNIA ŻYCIA, EDUKACJA</v>
          </cell>
          <cell r="B6937" t="str">
            <v>XX26</v>
          </cell>
          <cell r="C6937" t="str">
            <v>N</v>
          </cell>
          <cell r="D6937">
            <v>106439.52</v>
          </cell>
          <cell r="E6937" t="str">
            <v>SKL_PRZYPIS_WYK</v>
          </cell>
          <cell r="F6937" t="str">
            <v>WYK_POP</v>
          </cell>
          <cell r="G6937" t="str">
            <v>05</v>
          </cell>
          <cell r="H6937" t="str">
            <v>PKK</v>
          </cell>
          <cell r="I6937" t="str">
            <v>RAZEM</v>
          </cell>
        </row>
        <row r="6938">
          <cell r="A6938" t="str">
            <v>ŻYCIE grup i kont, PEŁNIA ŻYCIA, EDUKACJA</v>
          </cell>
          <cell r="B6938" t="str">
            <v>XX26</v>
          </cell>
          <cell r="C6938" t="str">
            <v>N</v>
          </cell>
          <cell r="D6938">
            <v>665.88</v>
          </cell>
          <cell r="E6938" t="str">
            <v>SKL_PRZYPIS_WYK</v>
          </cell>
          <cell r="F6938" t="str">
            <v>WYK_POP</v>
          </cell>
          <cell r="G6938" t="str">
            <v>05</v>
          </cell>
          <cell r="H6938" t="str">
            <v>PSA</v>
          </cell>
          <cell r="I6938" t="str">
            <v>RAZEM</v>
          </cell>
        </row>
        <row r="6939">
          <cell r="A6939" t="str">
            <v>ŻYCIE grup i kont, PEŁNIA ŻYCIA, EDUKACJA</v>
          </cell>
          <cell r="B6939" t="str">
            <v>XX26</v>
          </cell>
          <cell r="C6939" t="str">
            <v>P</v>
          </cell>
          <cell r="D6939">
            <v>866061.3</v>
          </cell>
          <cell r="E6939" t="str">
            <v>SKL_PRZYPIS_WYK</v>
          </cell>
          <cell r="F6939" t="str">
            <v>WYK_POP</v>
          </cell>
          <cell r="G6939" t="str">
            <v>05</v>
          </cell>
          <cell r="H6939" t="str">
            <v>PKK</v>
          </cell>
          <cell r="I6939" t="str">
            <v>RAZEM</v>
          </cell>
        </row>
        <row r="6940">
          <cell r="A6940" t="str">
            <v>ŻYCIE grup i kont, PEŁNIA ŻYCIA, EDUKACJA</v>
          </cell>
          <cell r="B6940" t="str">
            <v>XX26</v>
          </cell>
          <cell r="C6940" t="str">
            <v>P</v>
          </cell>
          <cell r="D6940">
            <v>5049.16</v>
          </cell>
          <cell r="E6940" t="str">
            <v>SKL_PRZYPIS_WYK</v>
          </cell>
          <cell r="F6940" t="str">
            <v>WYK_POP</v>
          </cell>
          <cell r="G6940" t="str">
            <v>05</v>
          </cell>
          <cell r="H6940" t="str">
            <v>PSA</v>
          </cell>
          <cell r="I6940" t="str">
            <v>RAZEM</v>
          </cell>
        </row>
        <row r="6941">
          <cell r="A6941" t="str">
            <v>ŻYCIE grup i kont, PEŁNIA ŻYCIA, EDUKACJA</v>
          </cell>
          <cell r="B6941" t="str">
            <v>XX26</v>
          </cell>
          <cell r="D6941">
            <v>158871.61</v>
          </cell>
          <cell r="E6941" t="str">
            <v>SKL_PRZYPIS_WYK</v>
          </cell>
          <cell r="F6941" t="str">
            <v>WYK_POP</v>
          </cell>
          <cell r="G6941" t="str">
            <v>06</v>
          </cell>
          <cell r="H6941" t="str">
            <v>PKK</v>
          </cell>
          <cell r="I6941" t="str">
            <v>RAZEM</v>
          </cell>
        </row>
        <row r="6942">
          <cell r="A6942" t="str">
            <v>ŻYCIE grup i kont, PEŁNIA ŻYCIA, EDUKACJA</v>
          </cell>
          <cell r="B6942" t="str">
            <v>XX26</v>
          </cell>
          <cell r="D6942">
            <v>2357.37</v>
          </cell>
          <cell r="E6942" t="str">
            <v>SKL_PRZYPIS_WYK</v>
          </cell>
          <cell r="F6942" t="str">
            <v>WYK_POP</v>
          </cell>
          <cell r="G6942" t="str">
            <v>06</v>
          </cell>
          <cell r="H6942" t="str">
            <v>PSA</v>
          </cell>
          <cell r="I6942" t="str">
            <v>RAZEM</v>
          </cell>
        </row>
        <row r="6943">
          <cell r="A6943" t="str">
            <v>ŻYCIE grup i kont, PEŁNIA ŻYCIA, EDUKACJA</v>
          </cell>
          <cell r="B6943" t="str">
            <v>XX26</v>
          </cell>
          <cell r="C6943" t="str">
            <v>N</v>
          </cell>
          <cell r="D6943">
            <v>159838.74</v>
          </cell>
          <cell r="E6943" t="str">
            <v>SKL_PRZYPIS_WYK</v>
          </cell>
          <cell r="F6943" t="str">
            <v>WYK_POP</v>
          </cell>
          <cell r="G6943" t="str">
            <v>06</v>
          </cell>
          <cell r="H6943" t="str">
            <v>PKK</v>
          </cell>
          <cell r="I6943" t="str">
            <v>RAZEM</v>
          </cell>
        </row>
        <row r="6944">
          <cell r="A6944" t="str">
            <v>ŻYCIE grup i kont, PEŁNIA ŻYCIA, EDUKACJA</v>
          </cell>
          <cell r="B6944" t="str">
            <v>XX26</v>
          </cell>
          <cell r="C6944" t="str">
            <v>N</v>
          </cell>
          <cell r="D6944">
            <v>1390.24</v>
          </cell>
          <cell r="E6944" t="str">
            <v>SKL_PRZYPIS_WYK</v>
          </cell>
          <cell r="F6944" t="str">
            <v>WYK_POP</v>
          </cell>
          <cell r="G6944" t="str">
            <v>06</v>
          </cell>
          <cell r="H6944" t="str">
            <v>PSA</v>
          </cell>
          <cell r="I6944" t="str">
            <v>RAZEM</v>
          </cell>
        </row>
        <row r="6945">
          <cell r="A6945" t="str">
            <v>ŻYCIE grup i kont, PEŁNIA ŻYCIA, EDUKACJA</v>
          </cell>
          <cell r="B6945" t="str">
            <v>XX26</v>
          </cell>
          <cell r="C6945" t="str">
            <v>P</v>
          </cell>
          <cell r="D6945">
            <v>1406590.08</v>
          </cell>
          <cell r="E6945" t="str">
            <v>SKL_PRZYPIS_WYK</v>
          </cell>
          <cell r="F6945" t="str">
            <v>WYK_POP</v>
          </cell>
          <cell r="G6945" t="str">
            <v>06</v>
          </cell>
          <cell r="H6945" t="str">
            <v>PKK</v>
          </cell>
          <cell r="I6945" t="str">
            <v>RAZEM</v>
          </cell>
        </row>
        <row r="6946">
          <cell r="A6946" t="str">
            <v>ŻYCIE grup i kont, PEŁNIA ŻYCIA, EDUKACJA</v>
          </cell>
          <cell r="B6946" t="str">
            <v>XX26</v>
          </cell>
          <cell r="C6946" t="str">
            <v>P</v>
          </cell>
          <cell r="D6946">
            <v>7485.31</v>
          </cell>
          <cell r="E6946" t="str">
            <v>SKL_PRZYPIS_WYK</v>
          </cell>
          <cell r="F6946" t="str">
            <v>WYK_POP</v>
          </cell>
          <cell r="G6946" t="str">
            <v>06</v>
          </cell>
          <cell r="H6946" t="str">
            <v>PSA</v>
          </cell>
          <cell r="I6946" t="str">
            <v>RAZEM</v>
          </cell>
        </row>
        <row r="6947">
          <cell r="A6947" t="str">
            <v>ŻYCIE grup i kont, PEŁNIA ŻYCIA, EDUKACJA</v>
          </cell>
          <cell r="B6947" t="str">
            <v>XX26</v>
          </cell>
          <cell r="D6947">
            <v>217580.13</v>
          </cell>
          <cell r="E6947" t="str">
            <v>SKL_PRZYPIS_WYK</v>
          </cell>
          <cell r="F6947" t="str">
            <v>WYK_POP</v>
          </cell>
          <cell r="G6947" t="str">
            <v>07</v>
          </cell>
          <cell r="H6947" t="str">
            <v>PKK</v>
          </cell>
          <cell r="I6947" t="str">
            <v>RAZEM</v>
          </cell>
        </row>
        <row r="6948">
          <cell r="A6948" t="str">
            <v>ŻYCIE grup i kont, PEŁNIA ŻYCIA, EDUKACJA</v>
          </cell>
          <cell r="B6948" t="str">
            <v>XX26</v>
          </cell>
          <cell r="D6948">
            <v>3523.31</v>
          </cell>
          <cell r="E6948" t="str">
            <v>SKL_PRZYPIS_WYK</v>
          </cell>
          <cell r="F6948" t="str">
            <v>WYK_POP</v>
          </cell>
          <cell r="G6948" t="str">
            <v>07</v>
          </cell>
          <cell r="H6948" t="str">
            <v>PSA</v>
          </cell>
          <cell r="I6948" t="str">
            <v>RAZEM</v>
          </cell>
        </row>
        <row r="6949">
          <cell r="A6949" t="str">
            <v>ŻYCIE grup i kont, PEŁNIA ŻYCIA, EDUKACJA</v>
          </cell>
          <cell r="B6949" t="str">
            <v>XX26</v>
          </cell>
          <cell r="C6949" t="str">
            <v>N</v>
          </cell>
          <cell r="D6949">
            <v>218558.84</v>
          </cell>
          <cell r="E6949" t="str">
            <v>SKL_PRZYPIS_WYK</v>
          </cell>
          <cell r="F6949" t="str">
            <v>WYK_POP</v>
          </cell>
          <cell r="G6949" t="str">
            <v>07</v>
          </cell>
          <cell r="H6949" t="str">
            <v>PKK</v>
          </cell>
          <cell r="I6949" t="str">
            <v>RAZEM</v>
          </cell>
        </row>
        <row r="6950">
          <cell r="A6950" t="str">
            <v>ŻYCIE grup i kont, PEŁNIA ŻYCIA, EDUKACJA</v>
          </cell>
          <cell r="B6950" t="str">
            <v>XX26</v>
          </cell>
          <cell r="C6950" t="str">
            <v>N</v>
          </cell>
          <cell r="D6950">
            <v>2544.6</v>
          </cell>
          <cell r="E6950" t="str">
            <v>SKL_PRZYPIS_WYK</v>
          </cell>
          <cell r="F6950" t="str">
            <v>WYK_POP</v>
          </cell>
          <cell r="G6950" t="str">
            <v>07</v>
          </cell>
          <cell r="H6950" t="str">
            <v>PSA</v>
          </cell>
          <cell r="I6950" t="str">
            <v>RAZEM</v>
          </cell>
        </row>
        <row r="6951">
          <cell r="A6951" t="str">
            <v>ŻYCIE grup i kont, PEŁNIA ŻYCIA, EDUKACJA</v>
          </cell>
          <cell r="B6951" t="str">
            <v>XX26</v>
          </cell>
          <cell r="C6951" t="str">
            <v>P</v>
          </cell>
          <cell r="D6951">
            <v>2032641.84</v>
          </cell>
          <cell r="E6951" t="str">
            <v>SKL_PRZYPIS_WYK</v>
          </cell>
          <cell r="F6951" t="str">
            <v>WYK_POP</v>
          </cell>
          <cell r="G6951" t="str">
            <v>07</v>
          </cell>
          <cell r="H6951" t="str">
            <v>PKK</v>
          </cell>
          <cell r="I6951" t="str">
            <v>RAZEM</v>
          </cell>
        </row>
        <row r="6952">
          <cell r="A6952" t="str">
            <v>ŻYCIE grup i kont, PEŁNIA ŻYCIA, EDUKACJA</v>
          </cell>
          <cell r="B6952" t="str">
            <v>XX26</v>
          </cell>
          <cell r="C6952" t="str">
            <v>P</v>
          </cell>
          <cell r="D6952">
            <v>11541.46</v>
          </cell>
          <cell r="E6952" t="str">
            <v>SKL_PRZYPIS_WYK</v>
          </cell>
          <cell r="F6952" t="str">
            <v>WYK_POP</v>
          </cell>
          <cell r="G6952" t="str">
            <v>07</v>
          </cell>
          <cell r="H6952" t="str">
            <v>PSA</v>
          </cell>
          <cell r="I6952" t="str">
            <v>RAZEM</v>
          </cell>
        </row>
        <row r="6953">
          <cell r="A6953" t="str">
            <v>ŻYCIE grup i kont, PEŁNIA ŻYCIA, EDUKACJA</v>
          </cell>
          <cell r="B6953" t="str">
            <v>XX26</v>
          </cell>
          <cell r="D6953">
            <v>296098.33</v>
          </cell>
          <cell r="E6953" t="str">
            <v>SKL_PRZYPIS_WYK</v>
          </cell>
          <cell r="F6953" t="str">
            <v>WYK_POP</v>
          </cell>
          <cell r="G6953" t="str">
            <v>08</v>
          </cell>
          <cell r="H6953" t="str">
            <v>PKK</v>
          </cell>
          <cell r="I6953" t="str">
            <v>RAZEM</v>
          </cell>
        </row>
        <row r="6954">
          <cell r="A6954" t="str">
            <v>ŻYCIE grup i kont, PEŁNIA ŻYCIA, EDUKACJA</v>
          </cell>
          <cell r="B6954" t="str">
            <v>XX26</v>
          </cell>
          <cell r="D6954">
            <v>4638.85</v>
          </cell>
          <cell r="E6954" t="str">
            <v>SKL_PRZYPIS_WYK</v>
          </cell>
          <cell r="F6954" t="str">
            <v>WYK_POP</v>
          </cell>
          <cell r="G6954" t="str">
            <v>08</v>
          </cell>
          <cell r="H6954" t="str">
            <v>PSA</v>
          </cell>
          <cell r="I6954" t="str">
            <v>RAZEM</v>
          </cell>
        </row>
        <row r="6955">
          <cell r="A6955" t="str">
            <v>ŻYCIE grup i kont, PEŁNIA ŻYCIA, EDUKACJA</v>
          </cell>
          <cell r="B6955" t="str">
            <v>XX26</v>
          </cell>
          <cell r="C6955" t="str">
            <v>N</v>
          </cell>
          <cell r="D6955">
            <v>296721.88</v>
          </cell>
          <cell r="E6955" t="str">
            <v>SKL_PRZYPIS_WYK</v>
          </cell>
          <cell r="F6955" t="str">
            <v>WYK_POP</v>
          </cell>
          <cell r="G6955" t="str">
            <v>08</v>
          </cell>
          <cell r="H6955" t="str">
            <v>PKK</v>
          </cell>
          <cell r="I6955" t="str">
            <v>RAZEM</v>
          </cell>
        </row>
        <row r="6956">
          <cell r="A6956" t="str">
            <v>ŻYCIE grup i kont, PEŁNIA ŻYCIA, EDUKACJA</v>
          </cell>
          <cell r="B6956" t="str">
            <v>XX26</v>
          </cell>
          <cell r="C6956" t="str">
            <v>N</v>
          </cell>
          <cell r="D6956">
            <v>4015.3</v>
          </cell>
          <cell r="E6956" t="str">
            <v>SKL_PRZYPIS_WYK</v>
          </cell>
          <cell r="F6956" t="str">
            <v>WYK_POP</v>
          </cell>
          <cell r="G6956" t="str">
            <v>08</v>
          </cell>
          <cell r="H6956" t="str">
            <v>PSA</v>
          </cell>
          <cell r="I6956" t="str">
            <v>RAZEM</v>
          </cell>
        </row>
        <row r="6957">
          <cell r="A6957" t="str">
            <v>ŻYCIE grup i kont, PEŁNIA ŻYCIA, EDUKACJA</v>
          </cell>
          <cell r="B6957" t="str">
            <v>XX26</v>
          </cell>
          <cell r="C6957" t="str">
            <v>P</v>
          </cell>
          <cell r="D6957">
            <v>2715139.74</v>
          </cell>
          <cell r="E6957" t="str">
            <v>SKL_PRZYPIS_WYK</v>
          </cell>
          <cell r="F6957" t="str">
            <v>WYK_POP</v>
          </cell>
          <cell r="G6957" t="str">
            <v>08</v>
          </cell>
          <cell r="H6957" t="str">
            <v>PKK</v>
          </cell>
          <cell r="I6957" t="str">
            <v>RAZEM</v>
          </cell>
        </row>
        <row r="6958">
          <cell r="A6958" t="str">
            <v>ŻYCIE grup i kont, PEŁNIA ŻYCIA, EDUKACJA</v>
          </cell>
          <cell r="B6958" t="str">
            <v>XX26</v>
          </cell>
          <cell r="C6958" t="str">
            <v>P</v>
          </cell>
          <cell r="D6958">
            <v>17510.73</v>
          </cell>
          <cell r="E6958" t="str">
            <v>SKL_PRZYPIS_WYK</v>
          </cell>
          <cell r="F6958" t="str">
            <v>WYK_POP</v>
          </cell>
          <cell r="G6958" t="str">
            <v>08</v>
          </cell>
          <cell r="H6958" t="str">
            <v>PSA</v>
          </cell>
          <cell r="I6958" t="str">
            <v>RAZEM</v>
          </cell>
        </row>
        <row r="6959">
          <cell r="A6959" t="str">
            <v>ŻYCIE grup i kont, PEŁNIA ŻYCIA, EDUKACJA</v>
          </cell>
          <cell r="B6959" t="str">
            <v>XX26</v>
          </cell>
          <cell r="D6959">
            <v>395818.03</v>
          </cell>
          <cell r="E6959" t="str">
            <v>SKL_PRZYPIS_WYK</v>
          </cell>
          <cell r="F6959" t="str">
            <v>WYK_POP</v>
          </cell>
          <cell r="G6959" t="str">
            <v>09</v>
          </cell>
          <cell r="H6959" t="str">
            <v>PKK</v>
          </cell>
          <cell r="I6959" t="str">
            <v>RAZEM</v>
          </cell>
        </row>
        <row r="6960">
          <cell r="A6960" t="str">
            <v>ŻYCIE grup i kont, PEŁNIA ŻYCIA, EDUKACJA</v>
          </cell>
          <cell r="B6960" t="str">
            <v>XX26</v>
          </cell>
          <cell r="D6960">
            <v>5479.45</v>
          </cell>
          <cell r="E6960" t="str">
            <v>SKL_PRZYPIS_WYK</v>
          </cell>
          <cell r="F6960" t="str">
            <v>WYK_POP</v>
          </cell>
          <cell r="G6960" t="str">
            <v>09</v>
          </cell>
          <cell r="H6960" t="str">
            <v>PSA</v>
          </cell>
          <cell r="I6960" t="str">
            <v>RAZEM</v>
          </cell>
        </row>
        <row r="6961">
          <cell r="A6961" t="str">
            <v>ŻYCIE grup i kont, PEŁNIA ŻYCIA, EDUKACJA</v>
          </cell>
          <cell r="B6961" t="str">
            <v>XX26</v>
          </cell>
          <cell r="C6961" t="str">
            <v>N</v>
          </cell>
          <cell r="D6961">
            <v>395410.17</v>
          </cell>
          <cell r="E6961" t="str">
            <v>SKL_PRZYPIS_WYK</v>
          </cell>
          <cell r="F6961" t="str">
            <v>WYK_POP</v>
          </cell>
          <cell r="G6961" t="str">
            <v>09</v>
          </cell>
          <cell r="H6961" t="str">
            <v>PKK</v>
          </cell>
          <cell r="I6961" t="str">
            <v>RAZEM</v>
          </cell>
        </row>
        <row r="6962">
          <cell r="A6962" t="str">
            <v>ŻYCIE grup i kont, PEŁNIA ŻYCIA, EDUKACJA</v>
          </cell>
          <cell r="B6962" t="str">
            <v>XX26</v>
          </cell>
          <cell r="C6962" t="str">
            <v>N</v>
          </cell>
          <cell r="D6962">
            <v>5887.31</v>
          </cell>
          <cell r="E6962" t="str">
            <v>SKL_PRZYPIS_WYK</v>
          </cell>
          <cell r="F6962" t="str">
            <v>WYK_POP</v>
          </cell>
          <cell r="G6962" t="str">
            <v>09</v>
          </cell>
          <cell r="H6962" t="str">
            <v>PSA</v>
          </cell>
          <cell r="I6962" t="str">
            <v>RAZEM</v>
          </cell>
        </row>
        <row r="6963">
          <cell r="A6963" t="str">
            <v>ŻYCIE grup i kont, PEŁNIA ŻYCIA, EDUKACJA</v>
          </cell>
          <cell r="B6963" t="str">
            <v>XX26</v>
          </cell>
          <cell r="C6963" t="str">
            <v>P</v>
          </cell>
          <cell r="D6963">
            <v>3425237.97</v>
          </cell>
          <cell r="E6963" t="str">
            <v>SKL_PRZYPIS_WYK</v>
          </cell>
          <cell r="F6963" t="str">
            <v>WYK_POP</v>
          </cell>
          <cell r="G6963" t="str">
            <v>09</v>
          </cell>
          <cell r="H6963" t="str">
            <v>PKK</v>
          </cell>
          <cell r="I6963" t="str">
            <v>RAZEM</v>
          </cell>
        </row>
        <row r="6964">
          <cell r="A6964" t="str">
            <v>ŻYCIE grup i kont, PEŁNIA ŻYCIA, EDUKACJA</v>
          </cell>
          <cell r="B6964" t="str">
            <v>XX26</v>
          </cell>
          <cell r="C6964" t="str">
            <v>P</v>
          </cell>
          <cell r="D6964">
            <v>23066.7</v>
          </cell>
          <cell r="E6964" t="str">
            <v>SKL_PRZYPIS_WYK</v>
          </cell>
          <cell r="F6964" t="str">
            <v>WYK_POP</v>
          </cell>
          <cell r="G6964" t="str">
            <v>09</v>
          </cell>
          <cell r="H6964" t="str">
            <v>PSA</v>
          </cell>
          <cell r="I6964" t="str">
            <v>RAZEM</v>
          </cell>
        </row>
        <row r="6965">
          <cell r="A6965" t="str">
            <v>ŻYCIE grup i kont, PEŁNIA ŻYCIA, EDUKACJA</v>
          </cell>
          <cell r="B6965" t="str">
            <v>XX26</v>
          </cell>
          <cell r="C6965" t="str">
            <v>N</v>
          </cell>
          <cell r="D6965">
            <v>1656343.3434146342</v>
          </cell>
          <cell r="E6965" t="str">
            <v>SKL_ROCZNA_WYK</v>
          </cell>
          <cell r="F6965" t="str">
            <v>PLAN</v>
          </cell>
          <cell r="G6965" t="str">
            <v>01</v>
          </cell>
          <cell r="H6965" t="str">
            <v>PKK</v>
          </cell>
          <cell r="I6965" t="str">
            <v>RAZEM</v>
          </cell>
        </row>
        <row r="6966">
          <cell r="A6966" t="str">
            <v>ŻYCIE grup i kont, PEŁNIA ŻYCIA, EDUKACJA</v>
          </cell>
          <cell r="B6966" t="str">
            <v>XX26</v>
          </cell>
          <cell r="C6966" t="str">
            <v>N</v>
          </cell>
          <cell r="D6966">
            <v>189204</v>
          </cell>
          <cell r="E6966" t="str">
            <v>SKL_ROCZNA_WYK</v>
          </cell>
          <cell r="F6966" t="str">
            <v>PLAN</v>
          </cell>
          <cell r="G6966" t="str">
            <v>01</v>
          </cell>
          <cell r="H6966" t="str">
            <v>PSA</v>
          </cell>
          <cell r="I6966" t="str">
            <v>RAZEM</v>
          </cell>
        </row>
        <row r="6967">
          <cell r="A6967" t="str">
            <v>ŻYCIE grup i kont, PEŁNIA ŻYCIA, EDUKACJA</v>
          </cell>
          <cell r="B6967" t="str">
            <v>XX26</v>
          </cell>
          <cell r="C6967" t="str">
            <v>P</v>
          </cell>
          <cell r="D6967">
            <v>10402102.597036103</v>
          </cell>
          <cell r="E6967" t="str">
            <v>SKL_ROCZNA_WYK</v>
          </cell>
          <cell r="F6967" t="str">
            <v>PLAN</v>
          </cell>
          <cell r="G6967" t="str">
            <v>01</v>
          </cell>
          <cell r="H6967" t="str">
            <v>PKK</v>
          </cell>
          <cell r="I6967" t="str">
            <v>RAZEM</v>
          </cell>
        </row>
        <row r="6968">
          <cell r="A6968" t="str">
            <v>ŻYCIE grup i kont, PEŁNIA ŻYCIA, EDUKACJA</v>
          </cell>
          <cell r="B6968" t="str">
            <v>XX26</v>
          </cell>
          <cell r="C6968" t="str">
            <v>P</v>
          </cell>
          <cell r="D6968">
            <v>76649.63999999993</v>
          </cell>
          <cell r="E6968" t="str">
            <v>SKL_ROCZNA_WYK</v>
          </cell>
          <cell r="F6968" t="str">
            <v>PLAN</v>
          </cell>
          <cell r="G6968" t="str">
            <v>01</v>
          </cell>
          <cell r="H6968" t="str">
            <v>PSA</v>
          </cell>
          <cell r="I6968" t="str">
            <v>RAZEM</v>
          </cell>
        </row>
        <row r="6969">
          <cell r="A6969" t="str">
            <v>ŻYCIE grup i kont, PEŁNIA ŻYCIA, EDUKACJA</v>
          </cell>
          <cell r="B6969" t="str">
            <v>XX26</v>
          </cell>
          <cell r="C6969" t="str">
            <v>N</v>
          </cell>
          <cell r="D6969">
            <v>3298256.364878049</v>
          </cell>
          <cell r="E6969" t="str">
            <v>SKL_ROCZNA_WYK</v>
          </cell>
          <cell r="F6969" t="str">
            <v>PLAN</v>
          </cell>
          <cell r="G6969" t="str">
            <v>02</v>
          </cell>
          <cell r="H6969" t="str">
            <v>PKK</v>
          </cell>
          <cell r="I6969" t="str">
            <v>RAZEM</v>
          </cell>
        </row>
        <row r="6970">
          <cell r="A6970" t="str">
            <v>ŻYCIE grup i kont, PEŁNIA ŻYCIA, EDUKACJA</v>
          </cell>
          <cell r="B6970" t="str">
            <v>XX26</v>
          </cell>
          <cell r="C6970" t="str">
            <v>N</v>
          </cell>
          <cell r="D6970">
            <v>399420</v>
          </cell>
          <cell r="E6970" t="str">
            <v>SKL_ROCZNA_WYK</v>
          </cell>
          <cell r="F6970" t="str">
            <v>PLAN</v>
          </cell>
          <cell r="G6970" t="str">
            <v>02</v>
          </cell>
          <cell r="H6970" t="str">
            <v>PSA</v>
          </cell>
          <cell r="I6970" t="str">
            <v>RAZEM</v>
          </cell>
        </row>
        <row r="6971">
          <cell r="A6971" t="str">
            <v>ŻYCIE grup i kont, PEŁNIA ŻYCIA, EDUKACJA</v>
          </cell>
          <cell r="B6971" t="str">
            <v>XX26</v>
          </cell>
          <cell r="C6971" t="str">
            <v>P</v>
          </cell>
          <cell r="D6971">
            <v>10859011.86015188</v>
          </cell>
          <cell r="E6971" t="str">
            <v>SKL_ROCZNA_WYK</v>
          </cell>
          <cell r="F6971" t="str">
            <v>PLAN</v>
          </cell>
          <cell r="G6971" t="str">
            <v>02</v>
          </cell>
          <cell r="H6971" t="str">
            <v>PKK</v>
          </cell>
          <cell r="I6971" t="str">
            <v>RAZEM</v>
          </cell>
        </row>
        <row r="6972">
          <cell r="A6972" t="str">
            <v>ŻYCIE grup i kont, PEŁNIA ŻYCIA, EDUKACJA</v>
          </cell>
          <cell r="B6972" t="str">
            <v>XX26</v>
          </cell>
          <cell r="C6972" t="str">
            <v>P</v>
          </cell>
          <cell r="D6972">
            <v>89352.99959999994</v>
          </cell>
          <cell r="E6972" t="str">
            <v>SKL_ROCZNA_WYK</v>
          </cell>
          <cell r="F6972" t="str">
            <v>PLAN</v>
          </cell>
          <cell r="G6972" t="str">
            <v>02</v>
          </cell>
          <cell r="H6972" t="str">
            <v>PSA</v>
          </cell>
          <cell r="I6972" t="str">
            <v>RAZEM</v>
          </cell>
        </row>
        <row r="6973">
          <cell r="A6973" t="str">
            <v>ŻYCIE grup i kont, PEŁNIA ŻYCIA, EDUKACJA</v>
          </cell>
          <cell r="B6973" t="str">
            <v>XX26</v>
          </cell>
          <cell r="C6973" t="str">
            <v>N</v>
          </cell>
          <cell r="D6973">
            <v>4961573.150634146</v>
          </cell>
          <cell r="E6973" t="str">
            <v>SKL_ROCZNA_WYK</v>
          </cell>
          <cell r="F6973" t="str">
            <v>PLAN</v>
          </cell>
          <cell r="G6973" t="str">
            <v>03</v>
          </cell>
          <cell r="H6973" t="str">
            <v>PKK</v>
          </cell>
          <cell r="I6973" t="str">
            <v>RAZEM</v>
          </cell>
        </row>
        <row r="6974">
          <cell r="A6974" t="str">
            <v>ŻYCIE grup i kont, PEŁNIA ŻYCIA, EDUKACJA</v>
          </cell>
          <cell r="B6974" t="str">
            <v>XX26</v>
          </cell>
          <cell r="C6974" t="str">
            <v>N</v>
          </cell>
          <cell r="D6974">
            <v>644769.12</v>
          </cell>
          <cell r="E6974" t="str">
            <v>SKL_ROCZNA_WYK</v>
          </cell>
          <cell r="F6974" t="str">
            <v>PLAN</v>
          </cell>
          <cell r="G6974" t="str">
            <v>03</v>
          </cell>
          <cell r="H6974" t="str">
            <v>PSA</v>
          </cell>
          <cell r="I6974" t="str">
            <v>RAZEM</v>
          </cell>
        </row>
        <row r="6975">
          <cell r="A6975" t="str">
            <v>ŻYCIE grup i kont, PEŁNIA ŻYCIA, EDUKACJA</v>
          </cell>
          <cell r="B6975" t="str">
            <v>XX26</v>
          </cell>
          <cell r="C6975" t="str">
            <v>P</v>
          </cell>
          <cell r="D6975">
            <v>11163675.250376258</v>
          </cell>
          <cell r="E6975" t="str">
            <v>SKL_ROCZNA_WYK</v>
          </cell>
          <cell r="F6975" t="str">
            <v>PLAN</v>
          </cell>
          <cell r="G6975" t="str">
            <v>03</v>
          </cell>
          <cell r="H6975" t="str">
            <v>PKK</v>
          </cell>
          <cell r="I6975" t="str">
            <v>RAZEM</v>
          </cell>
        </row>
        <row r="6976">
          <cell r="A6976" t="str">
            <v>ŻYCIE grup i kont, PEŁNIA ŻYCIA, EDUKACJA</v>
          </cell>
          <cell r="B6976" t="str">
            <v>XX26</v>
          </cell>
          <cell r="C6976" t="str">
            <v>P</v>
          </cell>
          <cell r="D6976">
            <v>102812.35919999993</v>
          </cell>
          <cell r="E6976" t="str">
            <v>SKL_ROCZNA_WYK</v>
          </cell>
          <cell r="F6976" t="str">
            <v>PLAN</v>
          </cell>
          <cell r="G6976" t="str">
            <v>03</v>
          </cell>
          <cell r="H6976" t="str">
            <v>PSA</v>
          </cell>
          <cell r="I6976" t="str">
            <v>RAZEM</v>
          </cell>
        </row>
        <row r="6977">
          <cell r="A6977" t="str">
            <v>ŻYCIE grup i kont, PEŁNIA ŻYCIA, EDUKACJA</v>
          </cell>
          <cell r="B6977" t="str">
            <v>XX26</v>
          </cell>
          <cell r="C6977" t="str">
            <v>N</v>
          </cell>
          <cell r="D6977">
            <v>6622782.043317074</v>
          </cell>
          <cell r="E6977" t="str">
            <v>SKL_ROCZNA_WYK</v>
          </cell>
          <cell r="F6977" t="str">
            <v>PLAN</v>
          </cell>
          <cell r="G6977" t="str">
            <v>04</v>
          </cell>
          <cell r="H6977" t="str">
            <v>PKK</v>
          </cell>
          <cell r="I6977" t="str">
            <v>RAZEM</v>
          </cell>
        </row>
        <row r="6978">
          <cell r="A6978" t="str">
            <v>ŻYCIE grup i kont, PEŁNIA ŻYCIA, EDUKACJA</v>
          </cell>
          <cell r="B6978" t="str">
            <v>XX26</v>
          </cell>
          <cell r="C6978" t="str">
            <v>N</v>
          </cell>
          <cell r="D6978">
            <v>875168.4</v>
          </cell>
          <cell r="E6978" t="str">
            <v>SKL_ROCZNA_WYK</v>
          </cell>
          <cell r="F6978" t="str">
            <v>PLAN</v>
          </cell>
          <cell r="G6978" t="str">
            <v>04</v>
          </cell>
          <cell r="H6978" t="str">
            <v>PSA</v>
          </cell>
          <cell r="I6978" t="str">
            <v>RAZEM</v>
          </cell>
        </row>
        <row r="6979">
          <cell r="A6979" t="str">
            <v>ŻYCIE grup i kont, PEŁNIA ŻYCIA, EDUKACJA</v>
          </cell>
          <cell r="B6979" t="str">
            <v>XX26</v>
          </cell>
          <cell r="C6979" t="str">
            <v>P</v>
          </cell>
          <cell r="D6979">
            <v>11762290.587388096</v>
          </cell>
          <cell r="E6979" t="str">
            <v>SKL_ROCZNA_WYK</v>
          </cell>
          <cell r="F6979" t="str">
            <v>PLAN</v>
          </cell>
          <cell r="G6979" t="str">
            <v>04</v>
          </cell>
          <cell r="H6979" t="str">
            <v>PKK</v>
          </cell>
          <cell r="I6979" t="str">
            <v>RAZEM</v>
          </cell>
        </row>
        <row r="6980">
          <cell r="A6980" t="str">
            <v>ŻYCIE grup i kont, PEŁNIA ŻYCIA, EDUKACJA</v>
          </cell>
          <cell r="B6980" t="str">
            <v>XX26</v>
          </cell>
          <cell r="C6980" t="str">
            <v>P</v>
          </cell>
          <cell r="D6980">
            <v>120399.71879999993</v>
          </cell>
          <cell r="E6980" t="str">
            <v>SKL_ROCZNA_WYK</v>
          </cell>
          <cell r="F6980" t="str">
            <v>PLAN</v>
          </cell>
          <cell r="G6980" t="str">
            <v>04</v>
          </cell>
          <cell r="H6980" t="str">
            <v>PSA</v>
          </cell>
          <cell r="I6980" t="str">
            <v>RAZEM</v>
          </cell>
        </row>
        <row r="6981">
          <cell r="A6981" t="str">
            <v>ŻYCIE grup i kont, PEŁNIA ŻYCIA, EDUKACJA</v>
          </cell>
          <cell r="B6981" t="str">
            <v>XX26</v>
          </cell>
          <cell r="C6981" t="str">
            <v>N</v>
          </cell>
          <cell r="D6981">
            <v>8290107.968195123</v>
          </cell>
          <cell r="E6981" t="str">
            <v>SKL_ROCZNA_WYK</v>
          </cell>
          <cell r="F6981" t="str">
            <v>PLAN</v>
          </cell>
          <cell r="G6981" t="str">
            <v>05</v>
          </cell>
          <cell r="H6981" t="str">
            <v>PKK</v>
          </cell>
          <cell r="I6981" t="str">
            <v>RAZEM</v>
          </cell>
        </row>
        <row r="6982">
          <cell r="A6982" t="str">
            <v>ŻYCIE grup i kont, PEŁNIA ŻYCIA, EDUKACJA</v>
          </cell>
          <cell r="B6982" t="str">
            <v>XX26</v>
          </cell>
          <cell r="C6982" t="str">
            <v>N</v>
          </cell>
          <cell r="D6982">
            <v>1154016</v>
          </cell>
          <cell r="E6982" t="str">
            <v>SKL_ROCZNA_WYK</v>
          </cell>
          <cell r="F6982" t="str">
            <v>PLAN</v>
          </cell>
          <cell r="G6982" t="str">
            <v>05</v>
          </cell>
          <cell r="H6982" t="str">
            <v>PSA</v>
          </cell>
          <cell r="I6982" t="str">
            <v>RAZEM</v>
          </cell>
        </row>
        <row r="6983">
          <cell r="A6983" t="str">
            <v>ŻYCIE grup i kont, PEŁNIA ŻYCIA, EDUKACJA</v>
          </cell>
          <cell r="B6983" t="str">
            <v>XX26</v>
          </cell>
          <cell r="C6983" t="str">
            <v>P</v>
          </cell>
          <cell r="D6983">
            <v>12365644.218049198</v>
          </cell>
          <cell r="E6983" t="str">
            <v>SKL_ROCZNA_WYK</v>
          </cell>
          <cell r="F6983" t="str">
            <v>PLAN</v>
          </cell>
          <cell r="G6983" t="str">
            <v>05</v>
          </cell>
          <cell r="H6983" t="str">
            <v>PKK</v>
          </cell>
          <cell r="I6983" t="str">
            <v>RAZEM</v>
          </cell>
        </row>
        <row r="6984">
          <cell r="A6984" t="str">
            <v>ŻYCIE grup i kont, PEŁNIA ŻYCIA, EDUKACJA</v>
          </cell>
          <cell r="B6984" t="str">
            <v>XX26</v>
          </cell>
          <cell r="C6984" t="str">
            <v>P</v>
          </cell>
          <cell r="D6984">
            <v>139967.07839999994</v>
          </cell>
          <cell r="E6984" t="str">
            <v>SKL_ROCZNA_WYK</v>
          </cell>
          <cell r="F6984" t="str">
            <v>PLAN</v>
          </cell>
          <cell r="G6984" t="str">
            <v>05</v>
          </cell>
          <cell r="H6984" t="str">
            <v>PSA</v>
          </cell>
          <cell r="I6984" t="str">
            <v>RAZEM</v>
          </cell>
        </row>
        <row r="6985">
          <cell r="A6985" t="str">
            <v>ŻYCIE grup i kont, PEŁNIA ŻYCIA, EDUKACJA</v>
          </cell>
          <cell r="B6985" t="str">
            <v>XX26</v>
          </cell>
          <cell r="C6985" t="str">
            <v>N</v>
          </cell>
          <cell r="D6985">
            <v>9947982.560780488</v>
          </cell>
          <cell r="E6985" t="str">
            <v>SKL_ROCZNA_WYK</v>
          </cell>
          <cell r="F6985" t="str">
            <v>PLAN</v>
          </cell>
          <cell r="G6985" t="str">
            <v>06</v>
          </cell>
          <cell r="H6985" t="str">
            <v>PKK</v>
          </cell>
          <cell r="I6985" t="str">
            <v>RAZEM</v>
          </cell>
        </row>
        <row r="6986">
          <cell r="A6986" t="str">
            <v>ŻYCIE grup i kont, PEŁNIA ŻYCIA, EDUKACJA</v>
          </cell>
          <cell r="B6986" t="str">
            <v>XX26</v>
          </cell>
          <cell r="C6986" t="str">
            <v>N</v>
          </cell>
          <cell r="D6986">
            <v>1427478.24</v>
          </cell>
          <cell r="E6986" t="str">
            <v>SKL_ROCZNA_WYK</v>
          </cell>
          <cell r="F6986" t="str">
            <v>PLAN</v>
          </cell>
          <cell r="G6986" t="str">
            <v>06</v>
          </cell>
          <cell r="H6986" t="str">
            <v>PSA</v>
          </cell>
          <cell r="I6986" t="str">
            <v>RAZEM</v>
          </cell>
        </row>
        <row r="6987">
          <cell r="A6987" t="str">
            <v>ŻYCIE grup i kont, PEŁNIA ŻYCIA, EDUKACJA</v>
          </cell>
          <cell r="B6987" t="str">
            <v>XX26</v>
          </cell>
          <cell r="C6987" t="str">
            <v>P</v>
          </cell>
          <cell r="D6987">
            <v>13313436.205533147</v>
          </cell>
          <cell r="E6987" t="str">
            <v>SKL_ROCZNA_WYK</v>
          </cell>
          <cell r="F6987" t="str">
            <v>PLAN</v>
          </cell>
          <cell r="G6987" t="str">
            <v>06</v>
          </cell>
          <cell r="H6987" t="str">
            <v>PKK</v>
          </cell>
          <cell r="I6987" t="str">
            <v>RAZEM</v>
          </cell>
        </row>
        <row r="6988">
          <cell r="A6988" t="str">
            <v>ŻYCIE grup i kont, PEŁNIA ŻYCIA, EDUKACJA</v>
          </cell>
          <cell r="B6988" t="str">
            <v>XX26</v>
          </cell>
          <cell r="C6988" t="str">
            <v>P</v>
          </cell>
          <cell r="D6988">
            <v>156078.4379999999</v>
          </cell>
          <cell r="E6988" t="str">
            <v>SKL_ROCZNA_WYK</v>
          </cell>
          <cell r="F6988" t="str">
            <v>PLAN</v>
          </cell>
          <cell r="G6988" t="str">
            <v>06</v>
          </cell>
          <cell r="H6988" t="str">
            <v>PSA</v>
          </cell>
          <cell r="I6988" t="str">
            <v>RAZEM</v>
          </cell>
        </row>
        <row r="6989">
          <cell r="A6989" t="str">
            <v>ŻYCIE grup i kont, PEŁNIA ŻYCIA, EDUKACJA</v>
          </cell>
          <cell r="B6989" t="str">
            <v>XX26</v>
          </cell>
          <cell r="C6989" t="str">
            <v>N</v>
          </cell>
          <cell r="D6989">
            <v>12375239.969560977</v>
          </cell>
          <cell r="E6989" t="str">
            <v>SKL_ROCZNA_WYK</v>
          </cell>
          <cell r="F6989" t="str">
            <v>PLAN</v>
          </cell>
          <cell r="G6989" t="str">
            <v>07</v>
          </cell>
          <cell r="H6989" t="str">
            <v>PKK</v>
          </cell>
          <cell r="I6989" t="str">
            <v>RAZEM</v>
          </cell>
        </row>
        <row r="6990">
          <cell r="A6990" t="str">
            <v>ŻYCIE grup i kont, PEŁNIA ŻYCIA, EDUKACJA</v>
          </cell>
          <cell r="B6990" t="str">
            <v>XX26</v>
          </cell>
          <cell r="C6990" t="str">
            <v>N</v>
          </cell>
          <cell r="D6990">
            <v>1666201.92</v>
          </cell>
          <cell r="E6990" t="str">
            <v>SKL_ROCZNA_WYK</v>
          </cell>
          <cell r="F6990" t="str">
            <v>PLAN</v>
          </cell>
          <cell r="G6990" t="str">
            <v>07</v>
          </cell>
          <cell r="H6990" t="str">
            <v>PSA</v>
          </cell>
          <cell r="I6990" t="str">
            <v>RAZEM</v>
          </cell>
        </row>
        <row r="6991">
          <cell r="A6991" t="str">
            <v>ŻYCIE grup i kont, PEŁNIA ŻYCIA, EDUKACJA</v>
          </cell>
          <cell r="B6991" t="str">
            <v>XX26</v>
          </cell>
          <cell r="C6991" t="str">
            <v>P</v>
          </cell>
          <cell r="D6991">
            <v>14359942.77393997</v>
          </cell>
          <cell r="E6991" t="str">
            <v>SKL_ROCZNA_WYK</v>
          </cell>
          <cell r="F6991" t="str">
            <v>PLAN</v>
          </cell>
          <cell r="G6991" t="str">
            <v>07</v>
          </cell>
          <cell r="H6991" t="str">
            <v>PKK</v>
          </cell>
          <cell r="I6991" t="str">
            <v>RAZEM</v>
          </cell>
        </row>
        <row r="6992">
          <cell r="A6992" t="str">
            <v>ŻYCIE grup i kont, PEŁNIA ŻYCIA, EDUKACJA</v>
          </cell>
          <cell r="B6992" t="str">
            <v>XX26</v>
          </cell>
          <cell r="C6992" t="str">
            <v>P</v>
          </cell>
          <cell r="D6992">
            <v>168325.79759999996</v>
          </cell>
          <cell r="E6992" t="str">
            <v>SKL_ROCZNA_WYK</v>
          </cell>
          <cell r="F6992" t="str">
            <v>PLAN</v>
          </cell>
          <cell r="G6992" t="str">
            <v>07</v>
          </cell>
          <cell r="H6992" t="str">
            <v>PSA</v>
          </cell>
          <cell r="I6992" t="str">
            <v>RAZEM</v>
          </cell>
        </row>
        <row r="6993">
          <cell r="A6993" t="str">
            <v>ŻYCIE grup i kont, PEŁNIA ŻYCIA, EDUKACJA</v>
          </cell>
          <cell r="B6993" t="str">
            <v>XX26</v>
          </cell>
          <cell r="C6993" t="str">
            <v>N</v>
          </cell>
          <cell r="D6993">
            <v>14629294.023219513</v>
          </cell>
          <cell r="E6993" t="str">
            <v>SKL_ROCZNA_WYK</v>
          </cell>
          <cell r="F6993" t="str">
            <v>PLAN</v>
          </cell>
          <cell r="G6993" t="str">
            <v>08</v>
          </cell>
          <cell r="H6993" t="str">
            <v>PKK</v>
          </cell>
          <cell r="I6993" t="str">
            <v>RAZEM</v>
          </cell>
        </row>
        <row r="6994">
          <cell r="A6994" t="str">
            <v>ŻYCIE grup i kont, PEŁNIA ŻYCIA, EDUKACJA</v>
          </cell>
          <cell r="B6994" t="str">
            <v>XX26</v>
          </cell>
          <cell r="C6994" t="str">
            <v>N</v>
          </cell>
          <cell r="D6994">
            <v>1970776.8</v>
          </cell>
          <cell r="E6994" t="str">
            <v>SKL_ROCZNA_WYK</v>
          </cell>
          <cell r="F6994" t="str">
            <v>PLAN</v>
          </cell>
          <cell r="G6994" t="str">
            <v>08</v>
          </cell>
          <cell r="H6994" t="str">
            <v>PSA</v>
          </cell>
          <cell r="I6994" t="str">
            <v>RAZEM</v>
          </cell>
        </row>
        <row r="6995">
          <cell r="A6995" t="str">
            <v>ŻYCIE grup i kont, PEŁNIA ŻYCIA, EDUKACJA</v>
          </cell>
          <cell r="B6995" t="str">
            <v>XX26</v>
          </cell>
          <cell r="C6995" t="str">
            <v>P</v>
          </cell>
          <cell r="D6995">
            <v>15675734.516528383</v>
          </cell>
          <cell r="E6995" t="str">
            <v>SKL_ROCZNA_WYK</v>
          </cell>
          <cell r="F6995" t="str">
            <v>PLAN</v>
          </cell>
          <cell r="G6995" t="str">
            <v>08</v>
          </cell>
          <cell r="H6995" t="str">
            <v>PKK</v>
          </cell>
          <cell r="I6995" t="str">
            <v>RAZEM</v>
          </cell>
        </row>
        <row r="6996">
          <cell r="A6996" t="str">
            <v>ŻYCIE grup i kont, PEŁNIA ŻYCIA, EDUKACJA</v>
          </cell>
          <cell r="B6996" t="str">
            <v>XX26</v>
          </cell>
          <cell r="C6996" t="str">
            <v>P</v>
          </cell>
          <cell r="D6996">
            <v>180945.15719999996</v>
          </cell>
          <cell r="E6996" t="str">
            <v>SKL_ROCZNA_WYK</v>
          </cell>
          <cell r="F6996" t="str">
            <v>PLAN</v>
          </cell>
          <cell r="G6996" t="str">
            <v>08</v>
          </cell>
          <cell r="H6996" t="str">
            <v>PSA</v>
          </cell>
          <cell r="I6996" t="str">
            <v>RAZEM</v>
          </cell>
        </row>
        <row r="6997">
          <cell r="A6997" t="str">
            <v>ŻYCIE grup i kont, PEŁNIA ŻYCIA, EDUKACJA</v>
          </cell>
          <cell r="B6997" t="str">
            <v>XX26</v>
          </cell>
          <cell r="C6997" t="str">
            <v>N</v>
          </cell>
          <cell r="D6997">
            <v>16894211.196292683</v>
          </cell>
          <cell r="E6997" t="str">
            <v>SKL_ROCZNA_WYK</v>
          </cell>
          <cell r="F6997" t="str">
            <v>PLAN</v>
          </cell>
          <cell r="G6997" t="str">
            <v>09</v>
          </cell>
          <cell r="H6997" t="str">
            <v>PKK</v>
          </cell>
          <cell r="I6997" t="str">
            <v>RAZEM</v>
          </cell>
        </row>
        <row r="6998">
          <cell r="A6998" t="str">
            <v>ŻYCIE grup i kont, PEŁNIA ŻYCIA, EDUKACJA</v>
          </cell>
          <cell r="B6998" t="str">
            <v>XX26</v>
          </cell>
          <cell r="C6998" t="str">
            <v>N</v>
          </cell>
          <cell r="D6998">
            <v>2248407.36</v>
          </cell>
          <cell r="E6998" t="str">
            <v>SKL_ROCZNA_WYK</v>
          </cell>
          <cell r="F6998" t="str">
            <v>PLAN</v>
          </cell>
          <cell r="G6998" t="str">
            <v>09</v>
          </cell>
          <cell r="H6998" t="str">
            <v>PSA</v>
          </cell>
          <cell r="I6998" t="str">
            <v>RAZEM</v>
          </cell>
        </row>
        <row r="6999">
          <cell r="A6999" t="str">
            <v>ŻYCIE grup i kont, PEŁNIA ŻYCIA, EDUKACJA</v>
          </cell>
          <cell r="B6999" t="str">
            <v>XX26</v>
          </cell>
          <cell r="C6999" t="str">
            <v>P</v>
          </cell>
          <cell r="D6999">
            <v>16775505.06186231</v>
          </cell>
          <cell r="E6999" t="str">
            <v>SKL_ROCZNA_WYK</v>
          </cell>
          <cell r="F6999" t="str">
            <v>PLAN</v>
          </cell>
          <cell r="G6999" t="str">
            <v>09</v>
          </cell>
          <cell r="H6999" t="str">
            <v>PKK</v>
          </cell>
          <cell r="I6999" t="str">
            <v>RAZEM</v>
          </cell>
        </row>
        <row r="7000">
          <cell r="A7000" t="str">
            <v>ŻYCIE grup i kont, PEŁNIA ŻYCIA, EDUKACJA</v>
          </cell>
          <cell r="B7000" t="str">
            <v>XX26</v>
          </cell>
          <cell r="C7000" t="str">
            <v>P</v>
          </cell>
          <cell r="D7000">
            <v>193564.51679999995</v>
          </cell>
          <cell r="E7000" t="str">
            <v>SKL_ROCZNA_WYK</v>
          </cell>
          <cell r="F7000" t="str">
            <v>PLAN</v>
          </cell>
          <cell r="G7000" t="str">
            <v>09</v>
          </cell>
          <cell r="H7000" t="str">
            <v>PSA</v>
          </cell>
          <cell r="I7000" t="str">
            <v>RAZEM</v>
          </cell>
        </row>
        <row r="7001">
          <cell r="A7001" t="str">
            <v>ŻYCIE grup i kont, PEŁNIA ŻYCIA, EDUKACJA</v>
          </cell>
          <cell r="B7001" t="str">
            <v>XX26</v>
          </cell>
          <cell r="C7001" t="str">
            <v>N</v>
          </cell>
          <cell r="D7001">
            <v>19140454.540682927</v>
          </cell>
          <cell r="E7001" t="str">
            <v>SKL_ROCZNA_WYK</v>
          </cell>
          <cell r="F7001" t="str">
            <v>PLAN</v>
          </cell>
          <cell r="G7001" t="str">
            <v>10</v>
          </cell>
          <cell r="H7001" t="str">
            <v>PKK</v>
          </cell>
          <cell r="I7001" t="str">
            <v>RAZEM</v>
          </cell>
        </row>
        <row r="7002">
          <cell r="A7002" t="str">
            <v>ŻYCIE grup i kont, PEŁNIA ŻYCIA, EDUKACJA</v>
          </cell>
          <cell r="B7002" t="str">
            <v>XX26</v>
          </cell>
          <cell r="C7002" t="str">
            <v>N</v>
          </cell>
          <cell r="D7002">
            <v>2472276</v>
          </cell>
          <cell r="E7002" t="str">
            <v>SKL_ROCZNA_WYK</v>
          </cell>
          <cell r="F7002" t="str">
            <v>PLAN</v>
          </cell>
          <cell r="G7002" t="str">
            <v>10</v>
          </cell>
          <cell r="H7002" t="str">
            <v>PSA</v>
          </cell>
          <cell r="I7002" t="str">
            <v>RAZEM</v>
          </cell>
        </row>
        <row r="7003">
          <cell r="A7003" t="str">
            <v>ŻYCIE grup i kont, PEŁNIA ŻYCIA, EDUKACJA</v>
          </cell>
          <cell r="B7003" t="str">
            <v>XX26</v>
          </cell>
          <cell r="C7003" t="str">
            <v>P</v>
          </cell>
          <cell r="D7003">
            <v>17904009.096806362</v>
          </cell>
          <cell r="E7003" t="str">
            <v>SKL_ROCZNA_WYK</v>
          </cell>
          <cell r="F7003" t="str">
            <v>PLAN</v>
          </cell>
          <cell r="G7003" t="str">
            <v>10</v>
          </cell>
          <cell r="H7003" t="str">
            <v>PKK</v>
          </cell>
          <cell r="I7003" t="str">
            <v>RAZEM</v>
          </cell>
        </row>
        <row r="7004">
          <cell r="A7004" t="str">
            <v>ŻYCIE grup i kont, PEŁNIA ŻYCIA, EDUKACJA</v>
          </cell>
          <cell r="B7004" t="str">
            <v>XX26</v>
          </cell>
          <cell r="C7004" t="str">
            <v>P</v>
          </cell>
          <cell r="D7004">
            <v>206819.87639999995</v>
          </cell>
          <cell r="E7004" t="str">
            <v>SKL_ROCZNA_WYK</v>
          </cell>
          <cell r="F7004" t="str">
            <v>PLAN</v>
          </cell>
          <cell r="G7004" t="str">
            <v>10</v>
          </cell>
          <cell r="H7004" t="str">
            <v>PSA</v>
          </cell>
          <cell r="I7004" t="str">
            <v>RAZEM</v>
          </cell>
        </row>
        <row r="7005">
          <cell r="A7005" t="str">
            <v>ŻYCIE grup i kont, PEŁNIA ŻYCIA, EDUKACJA</v>
          </cell>
          <cell r="B7005" t="str">
            <v>XX26</v>
          </cell>
          <cell r="C7005" t="str">
            <v>N</v>
          </cell>
          <cell r="D7005">
            <v>21401736.981658533</v>
          </cell>
          <cell r="E7005" t="str">
            <v>SKL_ROCZNA_WYK</v>
          </cell>
          <cell r="F7005" t="str">
            <v>PLAN</v>
          </cell>
          <cell r="G7005" t="str">
            <v>11</v>
          </cell>
          <cell r="H7005" t="str">
            <v>PKK</v>
          </cell>
          <cell r="I7005" t="str">
            <v>RAZEM</v>
          </cell>
        </row>
        <row r="7006">
          <cell r="A7006" t="str">
            <v>ŻYCIE grup i kont, PEŁNIA ŻYCIA, EDUKACJA</v>
          </cell>
          <cell r="B7006" t="str">
            <v>XX26</v>
          </cell>
          <cell r="C7006" t="str">
            <v>N</v>
          </cell>
          <cell r="D7006">
            <v>2789409.12</v>
          </cell>
          <cell r="E7006" t="str">
            <v>SKL_ROCZNA_WYK</v>
          </cell>
          <cell r="F7006" t="str">
            <v>PLAN</v>
          </cell>
          <cell r="G7006" t="str">
            <v>11</v>
          </cell>
          <cell r="H7006" t="str">
            <v>PSA</v>
          </cell>
          <cell r="I7006" t="str">
            <v>RAZEM</v>
          </cell>
        </row>
        <row r="7007">
          <cell r="A7007" t="str">
            <v>ŻYCIE grup i kont, PEŁNIA ŻYCIA, EDUKACJA</v>
          </cell>
          <cell r="B7007" t="str">
            <v>XX26</v>
          </cell>
          <cell r="C7007" t="str">
            <v>P</v>
          </cell>
          <cell r="D7007">
            <v>18989196.911666557</v>
          </cell>
          <cell r="E7007" t="str">
            <v>SKL_ROCZNA_WYK</v>
          </cell>
          <cell r="F7007" t="str">
            <v>PLAN</v>
          </cell>
          <cell r="G7007" t="str">
            <v>11</v>
          </cell>
          <cell r="H7007" t="str">
            <v>PKK</v>
          </cell>
          <cell r="I7007" t="str">
            <v>RAZEM</v>
          </cell>
        </row>
        <row r="7008">
          <cell r="A7008" t="str">
            <v>ŻYCIE grup i kont, PEŁNIA ŻYCIA, EDUKACJA</v>
          </cell>
          <cell r="B7008" t="str">
            <v>XX26</v>
          </cell>
          <cell r="C7008" t="str">
            <v>P</v>
          </cell>
          <cell r="D7008">
            <v>225139.23599999995</v>
          </cell>
          <cell r="E7008" t="str">
            <v>SKL_ROCZNA_WYK</v>
          </cell>
          <cell r="F7008" t="str">
            <v>PLAN</v>
          </cell>
          <cell r="G7008" t="str">
            <v>11</v>
          </cell>
          <cell r="H7008" t="str">
            <v>PSA</v>
          </cell>
          <cell r="I7008" t="str">
            <v>RAZEM</v>
          </cell>
        </row>
        <row r="7009">
          <cell r="A7009" t="str">
            <v>ŻYCIE grup i kont, PEŁNIA ŻYCIA, EDUKACJA</v>
          </cell>
          <cell r="B7009" t="str">
            <v>XX26</v>
          </cell>
          <cell r="C7009" t="str">
            <v>N</v>
          </cell>
          <cell r="D7009">
            <v>23748176.728390247</v>
          </cell>
          <cell r="E7009" t="str">
            <v>SKL_ROCZNA_WYK</v>
          </cell>
          <cell r="F7009" t="str">
            <v>PLAN</v>
          </cell>
          <cell r="G7009" t="str">
            <v>12</v>
          </cell>
          <cell r="H7009" t="str">
            <v>PKK</v>
          </cell>
          <cell r="I7009" t="str">
            <v>RAZEM</v>
          </cell>
        </row>
        <row r="7010">
          <cell r="A7010" t="str">
            <v>ŻYCIE grup i kont, PEŁNIA ŻYCIA, EDUKACJA</v>
          </cell>
          <cell r="B7010" t="str">
            <v>XX26</v>
          </cell>
          <cell r="C7010" t="str">
            <v>N</v>
          </cell>
          <cell r="D7010">
            <v>3145679.76</v>
          </cell>
          <cell r="E7010" t="str">
            <v>SKL_ROCZNA_WYK</v>
          </cell>
          <cell r="F7010" t="str">
            <v>PLAN</v>
          </cell>
          <cell r="G7010" t="str">
            <v>12</v>
          </cell>
          <cell r="H7010" t="str">
            <v>PSA</v>
          </cell>
          <cell r="I7010" t="str">
            <v>RAZEM</v>
          </cell>
        </row>
        <row r="7011">
          <cell r="A7011" t="str">
            <v>ŻYCIE grup i kont, PEŁNIA ŻYCIA, EDUKACJA</v>
          </cell>
          <cell r="B7011" t="str">
            <v>XX26</v>
          </cell>
          <cell r="C7011" t="str">
            <v>P</v>
          </cell>
          <cell r="D7011">
            <v>20107136.222098134</v>
          </cell>
          <cell r="E7011" t="str">
            <v>SKL_ROCZNA_WYK</v>
          </cell>
          <cell r="F7011" t="str">
            <v>PLAN</v>
          </cell>
          <cell r="G7011" t="str">
            <v>12</v>
          </cell>
          <cell r="H7011" t="str">
            <v>PKK</v>
          </cell>
          <cell r="I7011" t="str">
            <v>RAZEM</v>
          </cell>
        </row>
        <row r="7012">
          <cell r="A7012" t="str">
            <v>ŻYCIE grup i kont, PEŁNIA ŻYCIA, EDUKACJA</v>
          </cell>
          <cell r="B7012" t="str">
            <v>XX26</v>
          </cell>
          <cell r="C7012" t="str">
            <v>P</v>
          </cell>
          <cell r="D7012">
            <v>244898.59559999994</v>
          </cell>
          <cell r="E7012" t="str">
            <v>SKL_ROCZNA_WYK</v>
          </cell>
          <cell r="F7012" t="str">
            <v>PLAN</v>
          </cell>
          <cell r="G7012" t="str">
            <v>12</v>
          </cell>
          <cell r="H7012" t="str">
            <v>PSA</v>
          </cell>
          <cell r="I7012" t="str">
            <v>RAZEM</v>
          </cell>
        </row>
        <row r="7013">
          <cell r="A7013" t="str">
            <v>ŻYCIE grup i kont, PEŁNIA ŻYCIA, EDUKACJA</v>
          </cell>
          <cell r="B7013" t="str">
            <v>XX26</v>
          </cell>
          <cell r="C7013" t="str">
            <v>N</v>
          </cell>
          <cell r="D7013">
            <v>1820188.68</v>
          </cell>
          <cell r="E7013" t="str">
            <v>SKL_ROCZNA_WYK</v>
          </cell>
          <cell r="F7013" t="str">
            <v>PROGNOZA</v>
          </cell>
          <cell r="G7013" t="str">
            <v>10</v>
          </cell>
          <cell r="H7013" t="str">
            <v>PKK</v>
          </cell>
          <cell r="I7013" t="str">
            <v>RAZEM</v>
          </cell>
        </row>
        <row r="7014">
          <cell r="A7014" t="str">
            <v>ŻYCIE grup i kont, PEŁNIA ŻYCIA, EDUKACJA</v>
          </cell>
          <cell r="B7014" t="str">
            <v>XX26</v>
          </cell>
          <cell r="C7014" t="str">
            <v>N</v>
          </cell>
          <cell r="D7014">
            <v>15744</v>
          </cell>
          <cell r="E7014" t="str">
            <v>SKL_ROCZNA_WYK</v>
          </cell>
          <cell r="F7014" t="str">
            <v>PROGNOZA</v>
          </cell>
          <cell r="G7014" t="str">
            <v>10</v>
          </cell>
          <cell r="H7014" t="str">
            <v>PSA</v>
          </cell>
          <cell r="I7014" t="str">
            <v>RAZEM</v>
          </cell>
        </row>
        <row r="7015">
          <cell r="A7015" t="str">
            <v>ŻYCIE grup i kont, PEŁNIA ŻYCIA, EDUKACJA</v>
          </cell>
          <cell r="B7015" t="str">
            <v>XX26</v>
          </cell>
          <cell r="C7015" t="str">
            <v>P</v>
          </cell>
          <cell r="D7015">
            <v>8188014.100052808</v>
          </cell>
          <cell r="E7015" t="str">
            <v>SKL_ROCZNA_WYK</v>
          </cell>
          <cell r="F7015" t="str">
            <v>PROGNOZA</v>
          </cell>
          <cell r="G7015" t="str">
            <v>10</v>
          </cell>
          <cell r="H7015" t="str">
            <v>PKK</v>
          </cell>
          <cell r="I7015" t="str">
            <v>RAZEM</v>
          </cell>
        </row>
        <row r="7016">
          <cell r="A7016" t="str">
            <v>ŻYCIE grup i kont, PEŁNIA ŻYCIA, EDUKACJA</v>
          </cell>
          <cell r="B7016" t="str">
            <v>XX26</v>
          </cell>
          <cell r="C7016" t="str">
            <v>P</v>
          </cell>
          <cell r="D7016">
            <v>63125.63999999993</v>
          </cell>
          <cell r="E7016" t="str">
            <v>SKL_ROCZNA_WYK</v>
          </cell>
          <cell r="F7016" t="str">
            <v>PROGNOZA</v>
          </cell>
          <cell r="G7016" t="str">
            <v>10</v>
          </cell>
          <cell r="H7016" t="str">
            <v>PSA</v>
          </cell>
          <cell r="I7016" t="str">
            <v>RAZEM</v>
          </cell>
        </row>
        <row r="7017">
          <cell r="A7017" t="str">
            <v>ŻYCIE grup i kont, PEŁNIA ŻYCIA, EDUKACJA</v>
          </cell>
          <cell r="B7017" t="str">
            <v>XX26</v>
          </cell>
          <cell r="C7017" t="str">
            <v>N</v>
          </cell>
          <cell r="D7017">
            <v>1693755.0719999997</v>
          </cell>
          <cell r="E7017" t="str">
            <v>SKL_ROCZNA_WYK</v>
          </cell>
          <cell r="F7017" t="str">
            <v>PROGNOZA</v>
          </cell>
          <cell r="G7017" t="str">
            <v>11</v>
          </cell>
          <cell r="H7017" t="str">
            <v>PKK</v>
          </cell>
          <cell r="I7017" t="str">
            <v>RAZEM</v>
          </cell>
        </row>
        <row r="7018">
          <cell r="A7018" t="str">
            <v>ŻYCIE grup i kont, PEŁNIA ŻYCIA, EDUKACJA</v>
          </cell>
          <cell r="B7018" t="str">
            <v>XX26</v>
          </cell>
          <cell r="C7018" t="str">
            <v>N</v>
          </cell>
          <cell r="D7018">
            <v>18048</v>
          </cell>
          <cell r="E7018" t="str">
            <v>SKL_ROCZNA_WYK</v>
          </cell>
          <cell r="F7018" t="str">
            <v>PROGNOZA</v>
          </cell>
          <cell r="G7018" t="str">
            <v>11</v>
          </cell>
          <cell r="H7018" t="str">
            <v>PSA</v>
          </cell>
          <cell r="I7018" t="str">
            <v>RAZEM</v>
          </cell>
        </row>
        <row r="7019">
          <cell r="A7019" t="str">
            <v>ŻYCIE grup i kont, PEŁNIA ŻYCIA, EDUKACJA</v>
          </cell>
          <cell r="B7019" t="str">
            <v>XX26</v>
          </cell>
          <cell r="C7019" t="str">
            <v>P</v>
          </cell>
          <cell r="D7019">
            <v>8444513.157483524</v>
          </cell>
          <cell r="E7019" t="str">
            <v>SKL_ROCZNA_WYK</v>
          </cell>
          <cell r="F7019" t="str">
            <v>PROGNOZA</v>
          </cell>
          <cell r="G7019" t="str">
            <v>11</v>
          </cell>
          <cell r="H7019" t="str">
            <v>PKK</v>
          </cell>
          <cell r="I7019" t="str">
            <v>RAZEM</v>
          </cell>
        </row>
        <row r="7020">
          <cell r="A7020" t="str">
            <v>ŻYCIE grup i kont, PEŁNIA ŻYCIA, EDUKACJA</v>
          </cell>
          <cell r="B7020" t="str">
            <v>XX26</v>
          </cell>
          <cell r="C7020" t="str">
            <v>P</v>
          </cell>
          <cell r="D7020">
            <v>63125.63999999994</v>
          </cell>
          <cell r="E7020" t="str">
            <v>SKL_ROCZNA_WYK</v>
          </cell>
          <cell r="F7020" t="str">
            <v>PROGNOZA</v>
          </cell>
          <cell r="G7020" t="str">
            <v>11</v>
          </cell>
          <cell r="H7020" t="str">
            <v>PSA</v>
          </cell>
          <cell r="I7020" t="str">
            <v>RAZEM</v>
          </cell>
        </row>
        <row r="7021">
          <cell r="A7021" t="str">
            <v>ŻYCIE grup i kont, PEŁNIA ŻYCIA, EDUKACJA</v>
          </cell>
          <cell r="B7021" t="str">
            <v>XX26</v>
          </cell>
          <cell r="C7021" t="str">
            <v>N</v>
          </cell>
          <cell r="D7021">
            <v>1732048.8</v>
          </cell>
          <cell r="E7021" t="str">
            <v>SKL_ROCZNA_WYK</v>
          </cell>
          <cell r="F7021" t="str">
            <v>PROGNOZA</v>
          </cell>
          <cell r="G7021" t="str">
            <v>12</v>
          </cell>
          <cell r="H7021" t="str">
            <v>PKK</v>
          </cell>
          <cell r="I7021" t="str">
            <v>RAZEM</v>
          </cell>
        </row>
        <row r="7022">
          <cell r="A7022" t="str">
            <v>ŻYCIE grup i kont, PEŁNIA ŻYCIA, EDUKACJA</v>
          </cell>
          <cell r="B7022" t="str">
            <v>XX26</v>
          </cell>
          <cell r="C7022" t="str">
            <v>N</v>
          </cell>
          <cell r="D7022">
            <v>30240</v>
          </cell>
          <cell r="E7022" t="str">
            <v>SKL_ROCZNA_WYK</v>
          </cell>
          <cell r="F7022" t="str">
            <v>PROGNOZA</v>
          </cell>
          <cell r="G7022" t="str">
            <v>12</v>
          </cell>
          <cell r="H7022" t="str">
            <v>PSA</v>
          </cell>
          <cell r="I7022" t="str">
            <v>RAZEM</v>
          </cell>
        </row>
        <row r="7023">
          <cell r="A7023" t="str">
            <v>ŻYCIE grup i kont, PEŁNIA ŻYCIA, EDUKACJA</v>
          </cell>
          <cell r="B7023" t="str">
            <v>XX26</v>
          </cell>
          <cell r="C7023" t="str">
            <v>P</v>
          </cell>
          <cell r="D7023">
            <v>8598706.547299175</v>
          </cell>
          <cell r="E7023" t="str">
            <v>SKL_ROCZNA_WYK</v>
          </cell>
          <cell r="F7023" t="str">
            <v>PROGNOZA</v>
          </cell>
          <cell r="G7023" t="str">
            <v>12</v>
          </cell>
          <cell r="H7023" t="str">
            <v>PKK</v>
          </cell>
          <cell r="I7023" t="str">
            <v>RAZEM</v>
          </cell>
        </row>
        <row r="7024">
          <cell r="A7024" t="str">
            <v>ŻYCIE grup i kont, PEŁNIA ŻYCIA, EDUKACJA</v>
          </cell>
          <cell r="B7024" t="str">
            <v>XX26</v>
          </cell>
          <cell r="C7024" t="str">
            <v>P</v>
          </cell>
          <cell r="D7024">
            <v>62777.63999999994</v>
          </cell>
          <cell r="E7024" t="str">
            <v>SKL_ROCZNA_WYK</v>
          </cell>
          <cell r="F7024" t="str">
            <v>PROGNOZA</v>
          </cell>
          <cell r="G7024" t="str">
            <v>12</v>
          </cell>
          <cell r="H7024" t="str">
            <v>PSA</v>
          </cell>
          <cell r="I7024" t="str">
            <v>RAZEM</v>
          </cell>
        </row>
        <row r="7025">
          <cell r="A7025" t="str">
            <v>ŻYCIE grup i kont, PEŁNIA ŻYCIA, EDUKACJA</v>
          </cell>
          <cell r="B7025" t="str">
            <v>XX26</v>
          </cell>
          <cell r="C7025" t="str">
            <v>P</v>
          </cell>
          <cell r="D7025">
            <v>58356.6</v>
          </cell>
          <cell r="E7025" t="str">
            <v>SKL_ROCZNA_WYK</v>
          </cell>
          <cell r="F7025" t="str">
            <v>WYK_POP</v>
          </cell>
          <cell r="G7025" t="str">
            <v>01</v>
          </cell>
          <cell r="H7025" t="str">
            <v>PKK</v>
          </cell>
          <cell r="I7025" t="str">
            <v>RAZEM</v>
          </cell>
        </row>
        <row r="7026">
          <cell r="A7026" t="str">
            <v>ŻYCIE grup i kont, PEŁNIA ŻYCIA, EDUKACJA</v>
          </cell>
          <cell r="B7026" t="str">
            <v>XX26</v>
          </cell>
          <cell r="C7026" t="str">
            <v>P</v>
          </cell>
          <cell r="D7026">
            <v>334982.88</v>
          </cell>
          <cell r="E7026" t="str">
            <v>SKL_ROCZNA_WYK</v>
          </cell>
          <cell r="F7026" t="str">
            <v>WYK_POP</v>
          </cell>
          <cell r="G7026" t="str">
            <v>02</v>
          </cell>
          <cell r="H7026" t="str">
            <v>PKK</v>
          </cell>
          <cell r="I7026" t="str">
            <v>RAZEM</v>
          </cell>
        </row>
        <row r="7027">
          <cell r="A7027" t="str">
            <v>ŻYCIE grup i kont, PEŁNIA ŻYCIA, EDUKACJA</v>
          </cell>
          <cell r="B7027" t="str">
            <v>XX26</v>
          </cell>
          <cell r="C7027" t="str">
            <v>P</v>
          </cell>
          <cell r="D7027">
            <v>5027.4</v>
          </cell>
          <cell r="E7027" t="str">
            <v>SKL_ROCZNA_WYK</v>
          </cell>
          <cell r="F7027" t="str">
            <v>WYK_POP</v>
          </cell>
          <cell r="G7027" t="str">
            <v>02</v>
          </cell>
          <cell r="H7027" t="str">
            <v>PSA</v>
          </cell>
          <cell r="I7027" t="str">
            <v>RAZEM</v>
          </cell>
        </row>
        <row r="7028">
          <cell r="A7028" t="str">
            <v>ŻYCIE grup i kont, PEŁNIA ŻYCIA, EDUKACJA</v>
          </cell>
          <cell r="B7028" t="str">
            <v>XX26</v>
          </cell>
          <cell r="D7028">
            <v>252936.24</v>
          </cell>
          <cell r="E7028" t="str">
            <v>SKL_ROCZNA_WYK</v>
          </cell>
          <cell r="F7028" t="str">
            <v>WYK_POP</v>
          </cell>
          <cell r="G7028" t="str">
            <v>03</v>
          </cell>
          <cell r="H7028" t="str">
            <v>PKK</v>
          </cell>
          <cell r="I7028" t="str">
            <v>RAZEM</v>
          </cell>
        </row>
        <row r="7029">
          <cell r="A7029" t="str">
            <v>ŻYCIE grup i kont, PEŁNIA ŻYCIA, EDUKACJA</v>
          </cell>
          <cell r="B7029" t="str">
            <v>XX26</v>
          </cell>
          <cell r="D7029">
            <v>3359.88</v>
          </cell>
          <cell r="E7029" t="str">
            <v>SKL_ROCZNA_WYK</v>
          </cell>
          <cell r="F7029" t="str">
            <v>WYK_POP</v>
          </cell>
          <cell r="G7029" t="str">
            <v>03</v>
          </cell>
          <cell r="H7029" t="str">
            <v>PSA</v>
          </cell>
          <cell r="I7029" t="str">
            <v>RAZEM</v>
          </cell>
        </row>
        <row r="7030">
          <cell r="A7030" t="str">
            <v>ŻYCIE grup i kont, PEŁNIA ŻYCIA, EDUKACJA</v>
          </cell>
          <cell r="B7030" t="str">
            <v>XX26</v>
          </cell>
          <cell r="C7030" t="str">
            <v>N</v>
          </cell>
          <cell r="D7030">
            <v>256296.12</v>
          </cell>
          <cell r="E7030" t="str">
            <v>SKL_ROCZNA_WYK</v>
          </cell>
          <cell r="F7030" t="str">
            <v>WYK_POP</v>
          </cell>
          <cell r="G7030" t="str">
            <v>03</v>
          </cell>
          <cell r="H7030" t="str">
            <v>PKK</v>
          </cell>
          <cell r="I7030" t="str">
            <v>RAZEM</v>
          </cell>
        </row>
        <row r="7031">
          <cell r="A7031" t="str">
            <v>ŻYCIE grup i kont, PEŁNIA ŻYCIA, EDUKACJA</v>
          </cell>
          <cell r="B7031" t="str">
            <v>XX26</v>
          </cell>
          <cell r="C7031" t="str">
            <v>P</v>
          </cell>
          <cell r="D7031">
            <v>1525996.44</v>
          </cell>
          <cell r="E7031" t="str">
            <v>SKL_ROCZNA_WYK</v>
          </cell>
          <cell r="F7031" t="str">
            <v>WYK_POP</v>
          </cell>
          <cell r="G7031" t="str">
            <v>03</v>
          </cell>
          <cell r="H7031" t="str">
            <v>PKK</v>
          </cell>
          <cell r="I7031" t="str">
            <v>RAZEM</v>
          </cell>
        </row>
        <row r="7032">
          <cell r="A7032" t="str">
            <v>ŻYCIE grup i kont, PEŁNIA ŻYCIA, EDUKACJA</v>
          </cell>
          <cell r="B7032" t="str">
            <v>XX26</v>
          </cell>
          <cell r="C7032" t="str">
            <v>P</v>
          </cell>
          <cell r="D7032">
            <v>12428.64</v>
          </cell>
          <cell r="E7032" t="str">
            <v>SKL_ROCZNA_WYK</v>
          </cell>
          <cell r="F7032" t="str">
            <v>WYK_POP</v>
          </cell>
          <cell r="G7032" t="str">
            <v>03</v>
          </cell>
          <cell r="H7032" t="str">
            <v>PSA</v>
          </cell>
          <cell r="I7032" t="str">
            <v>RAZEM</v>
          </cell>
        </row>
        <row r="7033">
          <cell r="A7033" t="str">
            <v>ŻYCIE grup i kont, PEŁNIA ŻYCIA, EDUKACJA</v>
          </cell>
          <cell r="B7033" t="str">
            <v>XX26</v>
          </cell>
          <cell r="D7033">
            <v>285760.8</v>
          </cell>
          <cell r="E7033" t="str">
            <v>SKL_ROCZNA_WYK</v>
          </cell>
          <cell r="F7033" t="str">
            <v>WYK_POP</v>
          </cell>
          <cell r="G7033" t="str">
            <v>04</v>
          </cell>
          <cell r="H7033" t="str">
            <v>PKK</v>
          </cell>
          <cell r="I7033" t="str">
            <v>RAZEM</v>
          </cell>
        </row>
        <row r="7034">
          <cell r="A7034" t="str">
            <v>ŻYCIE grup i kont, PEŁNIA ŻYCIA, EDUKACJA</v>
          </cell>
          <cell r="B7034" t="str">
            <v>XX26</v>
          </cell>
          <cell r="D7034">
            <v>5974.56</v>
          </cell>
          <cell r="E7034" t="str">
            <v>SKL_ROCZNA_WYK</v>
          </cell>
          <cell r="F7034" t="str">
            <v>WYK_POP</v>
          </cell>
          <cell r="G7034" t="str">
            <v>04</v>
          </cell>
          <cell r="H7034" t="str">
            <v>PSA</v>
          </cell>
          <cell r="I7034" t="str">
            <v>RAZEM</v>
          </cell>
        </row>
        <row r="7035">
          <cell r="A7035" t="str">
            <v>ŻYCIE grup i kont, PEŁNIA ŻYCIA, EDUKACJA</v>
          </cell>
          <cell r="B7035" t="str">
            <v>XX26</v>
          </cell>
          <cell r="C7035" t="str">
            <v>N</v>
          </cell>
          <cell r="D7035">
            <v>291735.36</v>
          </cell>
          <cell r="E7035" t="str">
            <v>SKL_ROCZNA_WYK</v>
          </cell>
          <cell r="F7035" t="str">
            <v>WYK_POP</v>
          </cell>
          <cell r="G7035" t="str">
            <v>04</v>
          </cell>
          <cell r="H7035" t="str">
            <v>PKK</v>
          </cell>
          <cell r="I7035" t="str">
            <v>RAZEM</v>
          </cell>
        </row>
        <row r="7036">
          <cell r="A7036" t="str">
            <v>ŻYCIE grup i kont, PEŁNIA ŻYCIA, EDUKACJA</v>
          </cell>
          <cell r="B7036" t="str">
            <v>XX26</v>
          </cell>
          <cell r="C7036" t="str">
            <v>P</v>
          </cell>
          <cell r="D7036">
            <v>2942040.72</v>
          </cell>
          <cell r="E7036" t="str">
            <v>SKL_ROCZNA_WYK</v>
          </cell>
          <cell r="F7036" t="str">
            <v>WYK_POP</v>
          </cell>
          <cell r="G7036" t="str">
            <v>04</v>
          </cell>
          <cell r="H7036" t="str">
            <v>PKK</v>
          </cell>
          <cell r="I7036" t="str">
            <v>RAZEM</v>
          </cell>
        </row>
        <row r="7037">
          <cell r="A7037" t="str">
            <v>ŻYCIE grup i kont, PEŁNIA ŻYCIA, EDUKACJA</v>
          </cell>
          <cell r="B7037" t="str">
            <v>XX26</v>
          </cell>
          <cell r="C7037" t="str">
            <v>P</v>
          </cell>
          <cell r="D7037">
            <v>18608.64</v>
          </cell>
          <cell r="E7037" t="str">
            <v>SKL_ROCZNA_WYK</v>
          </cell>
          <cell r="F7037" t="str">
            <v>WYK_POP</v>
          </cell>
          <cell r="G7037" t="str">
            <v>04</v>
          </cell>
          <cell r="H7037" t="str">
            <v>PSA</v>
          </cell>
          <cell r="I7037" t="str">
            <v>RAZEM</v>
          </cell>
        </row>
        <row r="7038">
          <cell r="A7038" t="str">
            <v>ŻYCIE grup i kont, PEŁNIA ŻYCIA, EDUKACJA</v>
          </cell>
          <cell r="B7038" t="str">
            <v>XX26</v>
          </cell>
          <cell r="D7038">
            <v>557668.44</v>
          </cell>
          <cell r="E7038" t="str">
            <v>SKL_ROCZNA_WYK</v>
          </cell>
          <cell r="F7038" t="str">
            <v>WYK_POP</v>
          </cell>
          <cell r="G7038" t="str">
            <v>05</v>
          </cell>
          <cell r="H7038" t="str">
            <v>PKK</v>
          </cell>
          <cell r="I7038" t="str">
            <v>RAZEM</v>
          </cell>
        </row>
        <row r="7039">
          <cell r="A7039" t="str">
            <v>ŻYCIE grup i kont, PEŁNIA ŻYCIA, EDUKACJA</v>
          </cell>
          <cell r="B7039" t="str">
            <v>XX26</v>
          </cell>
          <cell r="D7039">
            <v>7691.88</v>
          </cell>
          <cell r="E7039" t="str">
            <v>SKL_ROCZNA_WYK</v>
          </cell>
          <cell r="F7039" t="str">
            <v>WYK_POP</v>
          </cell>
          <cell r="G7039" t="str">
            <v>05</v>
          </cell>
          <cell r="H7039" t="str">
            <v>PSA</v>
          </cell>
          <cell r="I7039" t="str">
            <v>RAZEM</v>
          </cell>
        </row>
        <row r="7040">
          <cell r="A7040" t="str">
            <v>ŻYCIE grup i kont, PEŁNIA ŻYCIA, EDUKACJA</v>
          </cell>
          <cell r="B7040" t="str">
            <v>XX26</v>
          </cell>
          <cell r="C7040" t="str">
            <v>N</v>
          </cell>
          <cell r="D7040">
            <v>557369.76</v>
          </cell>
          <cell r="E7040" t="str">
            <v>SKL_ROCZNA_WYK</v>
          </cell>
          <cell r="F7040" t="str">
            <v>WYK_POP</v>
          </cell>
          <cell r="G7040" t="str">
            <v>05</v>
          </cell>
          <cell r="H7040" t="str">
            <v>PKK</v>
          </cell>
          <cell r="I7040" t="str">
            <v>RAZEM</v>
          </cell>
        </row>
        <row r="7041">
          <cell r="A7041" t="str">
            <v>ŻYCIE grup i kont, PEŁNIA ŻYCIA, EDUKACJA</v>
          </cell>
          <cell r="B7041" t="str">
            <v>XX26</v>
          </cell>
          <cell r="C7041" t="str">
            <v>N</v>
          </cell>
          <cell r="D7041">
            <v>7990.56</v>
          </cell>
          <cell r="E7041" t="str">
            <v>SKL_ROCZNA_WYK</v>
          </cell>
          <cell r="F7041" t="str">
            <v>WYK_POP</v>
          </cell>
          <cell r="G7041" t="str">
            <v>05</v>
          </cell>
          <cell r="H7041" t="str">
            <v>PSA</v>
          </cell>
          <cell r="I7041" t="str">
            <v>RAZEM</v>
          </cell>
        </row>
        <row r="7042">
          <cell r="A7042" t="str">
            <v>ŻYCIE grup i kont, PEŁNIA ŻYCIA, EDUKACJA</v>
          </cell>
          <cell r="B7042" t="str">
            <v>XX26</v>
          </cell>
          <cell r="C7042" t="str">
            <v>P</v>
          </cell>
          <cell r="D7042">
            <v>5091156</v>
          </cell>
          <cell r="E7042" t="str">
            <v>SKL_ROCZNA_WYK</v>
          </cell>
          <cell r="F7042" t="str">
            <v>WYK_POP</v>
          </cell>
          <cell r="G7042" t="str">
            <v>05</v>
          </cell>
          <cell r="H7042" t="str">
            <v>PKK</v>
          </cell>
          <cell r="I7042" t="str">
            <v>RAZEM</v>
          </cell>
        </row>
        <row r="7043">
          <cell r="A7043" t="str">
            <v>ŻYCIE grup i kont, PEŁNIA ŻYCIA, EDUKACJA</v>
          </cell>
          <cell r="B7043" t="str">
            <v>XX26</v>
          </cell>
          <cell r="C7043" t="str">
            <v>P</v>
          </cell>
          <cell r="D7043">
            <v>27059.28</v>
          </cell>
          <cell r="E7043" t="str">
            <v>SKL_ROCZNA_WYK</v>
          </cell>
          <cell r="F7043" t="str">
            <v>WYK_POP</v>
          </cell>
          <cell r="G7043" t="str">
            <v>05</v>
          </cell>
          <cell r="H7043" t="str">
            <v>PSA</v>
          </cell>
          <cell r="I7043" t="str">
            <v>RAZEM</v>
          </cell>
        </row>
        <row r="7044">
          <cell r="A7044" t="str">
            <v>ŻYCIE grup i kont, PEŁNIA ŻYCIA, EDUKACJA</v>
          </cell>
          <cell r="B7044" t="str">
            <v>XX26</v>
          </cell>
          <cell r="D7044">
            <v>656951.16</v>
          </cell>
          <cell r="E7044" t="str">
            <v>SKL_ROCZNA_WYK</v>
          </cell>
          <cell r="F7044" t="str">
            <v>WYK_POP</v>
          </cell>
          <cell r="G7044" t="str">
            <v>06</v>
          </cell>
          <cell r="H7044" t="str">
            <v>PKK</v>
          </cell>
          <cell r="I7044" t="str">
            <v>RAZEM</v>
          </cell>
        </row>
        <row r="7045">
          <cell r="A7045" t="str">
            <v>ŻYCIE grup i kont, PEŁNIA ŻYCIA, EDUKACJA</v>
          </cell>
          <cell r="B7045" t="str">
            <v>XX26</v>
          </cell>
          <cell r="D7045">
            <v>8293.2</v>
          </cell>
          <cell r="E7045" t="str">
            <v>SKL_ROCZNA_WYK</v>
          </cell>
          <cell r="F7045" t="str">
            <v>WYK_POP</v>
          </cell>
          <cell r="G7045" t="str">
            <v>06</v>
          </cell>
          <cell r="H7045" t="str">
            <v>PSA</v>
          </cell>
          <cell r="I7045" t="str">
            <v>RAZEM</v>
          </cell>
        </row>
        <row r="7046">
          <cell r="A7046" t="str">
            <v>ŻYCIE grup i kont, PEŁNIA ŻYCIA, EDUKACJA</v>
          </cell>
          <cell r="B7046" t="str">
            <v>XX26</v>
          </cell>
          <cell r="C7046" t="str">
            <v>N</v>
          </cell>
          <cell r="D7046">
            <v>656552.04</v>
          </cell>
          <cell r="E7046" t="str">
            <v>SKL_ROCZNA_WYK</v>
          </cell>
          <cell r="F7046" t="str">
            <v>WYK_POP</v>
          </cell>
          <cell r="G7046" t="str">
            <v>06</v>
          </cell>
          <cell r="H7046" t="str">
            <v>PKK</v>
          </cell>
          <cell r="I7046" t="str">
            <v>RAZEM</v>
          </cell>
        </row>
        <row r="7047">
          <cell r="A7047" t="str">
            <v>ŻYCIE grup i kont, PEŁNIA ŻYCIA, EDUKACJA</v>
          </cell>
          <cell r="B7047" t="str">
            <v>XX26</v>
          </cell>
          <cell r="C7047" t="str">
            <v>N</v>
          </cell>
          <cell r="D7047">
            <v>8692.32</v>
          </cell>
          <cell r="E7047" t="str">
            <v>SKL_ROCZNA_WYK</v>
          </cell>
          <cell r="F7047" t="str">
            <v>WYK_POP</v>
          </cell>
          <cell r="G7047" t="str">
            <v>06</v>
          </cell>
          <cell r="H7047" t="str">
            <v>PSA</v>
          </cell>
          <cell r="I7047" t="str">
            <v>RAZEM</v>
          </cell>
        </row>
        <row r="7048">
          <cell r="A7048" t="str">
            <v>ŻYCIE grup i kont, PEŁNIA ŻYCIA, EDUKACJA</v>
          </cell>
          <cell r="B7048" t="str">
            <v>XX26</v>
          </cell>
          <cell r="C7048" t="str">
            <v>P</v>
          </cell>
          <cell r="D7048">
            <v>6542093.64</v>
          </cell>
          <cell r="E7048" t="str">
            <v>SKL_ROCZNA_WYK</v>
          </cell>
          <cell r="F7048" t="str">
            <v>WYK_POP</v>
          </cell>
          <cell r="G7048" t="str">
            <v>06</v>
          </cell>
          <cell r="H7048" t="str">
            <v>PKK</v>
          </cell>
          <cell r="I7048" t="str">
            <v>RAZEM</v>
          </cell>
        </row>
        <row r="7049">
          <cell r="A7049" t="str">
            <v>ŻYCIE grup i kont, PEŁNIA ŻYCIA, EDUKACJA</v>
          </cell>
          <cell r="B7049" t="str">
            <v>XX26</v>
          </cell>
          <cell r="C7049" t="str">
            <v>P</v>
          </cell>
          <cell r="D7049">
            <v>33553.8</v>
          </cell>
          <cell r="E7049" t="str">
            <v>SKL_ROCZNA_WYK</v>
          </cell>
          <cell r="F7049" t="str">
            <v>WYK_POP</v>
          </cell>
          <cell r="G7049" t="str">
            <v>06</v>
          </cell>
          <cell r="H7049" t="str">
            <v>PSA</v>
          </cell>
          <cell r="I7049" t="str">
            <v>RAZEM</v>
          </cell>
        </row>
        <row r="7050">
          <cell r="A7050" t="str">
            <v>ŻYCIE grup i kont, PEŁNIA ŻYCIA, EDUKACJA</v>
          </cell>
          <cell r="B7050" t="str">
            <v>XX26</v>
          </cell>
          <cell r="D7050">
            <v>731354.88</v>
          </cell>
          <cell r="E7050" t="str">
            <v>SKL_ROCZNA_WYK</v>
          </cell>
          <cell r="F7050" t="str">
            <v>WYK_POP</v>
          </cell>
          <cell r="G7050" t="str">
            <v>07</v>
          </cell>
          <cell r="H7050" t="str">
            <v>PKK</v>
          </cell>
          <cell r="I7050" t="str">
            <v>RAZEM</v>
          </cell>
        </row>
        <row r="7051">
          <cell r="A7051" t="str">
            <v>ŻYCIE grup i kont, PEŁNIA ŻYCIA, EDUKACJA</v>
          </cell>
          <cell r="B7051" t="str">
            <v>XX26</v>
          </cell>
          <cell r="D7051">
            <v>13991.28</v>
          </cell>
          <cell r="E7051" t="str">
            <v>SKL_ROCZNA_WYK</v>
          </cell>
          <cell r="F7051" t="str">
            <v>WYK_POP</v>
          </cell>
          <cell r="G7051" t="str">
            <v>07</v>
          </cell>
          <cell r="H7051" t="str">
            <v>PSA</v>
          </cell>
          <cell r="I7051" t="str">
            <v>RAZEM</v>
          </cell>
        </row>
        <row r="7052">
          <cell r="A7052" t="str">
            <v>ŻYCIE grup i kont, PEŁNIA ŻYCIA, EDUKACJA</v>
          </cell>
          <cell r="B7052" t="str">
            <v>XX26</v>
          </cell>
          <cell r="C7052" t="str">
            <v>N</v>
          </cell>
          <cell r="D7052">
            <v>731493.84</v>
          </cell>
          <cell r="E7052" t="str">
            <v>SKL_ROCZNA_WYK</v>
          </cell>
          <cell r="F7052" t="str">
            <v>WYK_POP</v>
          </cell>
          <cell r="G7052" t="str">
            <v>07</v>
          </cell>
          <cell r="H7052" t="str">
            <v>PKK</v>
          </cell>
          <cell r="I7052" t="str">
            <v>RAZEM</v>
          </cell>
        </row>
        <row r="7053">
          <cell r="A7053" t="str">
            <v>ŻYCIE grup i kont, PEŁNIA ŻYCIA, EDUKACJA</v>
          </cell>
          <cell r="B7053" t="str">
            <v>XX26</v>
          </cell>
          <cell r="C7053" t="str">
            <v>N</v>
          </cell>
          <cell r="D7053">
            <v>13852.32</v>
          </cell>
          <cell r="E7053" t="str">
            <v>SKL_ROCZNA_WYK</v>
          </cell>
          <cell r="F7053" t="str">
            <v>WYK_POP</v>
          </cell>
          <cell r="G7053" t="str">
            <v>07</v>
          </cell>
          <cell r="H7053" t="str">
            <v>PSA</v>
          </cell>
          <cell r="I7053" t="str">
            <v>RAZEM</v>
          </cell>
        </row>
        <row r="7054">
          <cell r="A7054" t="str">
            <v>ŻYCIE grup i kont, PEŁNIA ŻYCIA, EDUKACJA</v>
          </cell>
          <cell r="B7054" t="str">
            <v>XX26</v>
          </cell>
          <cell r="C7054" t="str">
            <v>P</v>
          </cell>
          <cell r="D7054">
            <v>7633211</v>
          </cell>
          <cell r="E7054" t="str">
            <v>SKL_ROCZNA_WYK</v>
          </cell>
          <cell r="F7054" t="str">
            <v>WYK_POP</v>
          </cell>
          <cell r="G7054" t="str">
            <v>07</v>
          </cell>
          <cell r="H7054" t="str">
            <v>PKK</v>
          </cell>
          <cell r="I7054" t="str">
            <v>RAZEM</v>
          </cell>
        </row>
        <row r="7055">
          <cell r="A7055" t="str">
            <v>ŻYCIE grup i kont, PEŁNIA ŻYCIA, EDUKACJA</v>
          </cell>
          <cell r="B7055" t="str">
            <v>XX26</v>
          </cell>
          <cell r="C7055" t="str">
            <v>P</v>
          </cell>
          <cell r="D7055">
            <v>45184.2</v>
          </cell>
          <cell r="E7055" t="str">
            <v>SKL_ROCZNA_WYK</v>
          </cell>
          <cell r="F7055" t="str">
            <v>WYK_POP</v>
          </cell>
          <cell r="G7055" t="str">
            <v>07</v>
          </cell>
          <cell r="H7055" t="str">
            <v>PSA</v>
          </cell>
          <cell r="I7055" t="str">
            <v>RAZEM</v>
          </cell>
        </row>
        <row r="7056">
          <cell r="A7056" t="str">
            <v>ŻYCIE grup i kont, PEŁNIA ŻYCIA, EDUKACJA</v>
          </cell>
          <cell r="B7056" t="str">
            <v>XX26</v>
          </cell>
          <cell r="D7056">
            <v>978645.48</v>
          </cell>
          <cell r="E7056" t="str">
            <v>SKL_ROCZNA_WYK</v>
          </cell>
          <cell r="F7056" t="str">
            <v>WYK_POP</v>
          </cell>
          <cell r="G7056" t="str">
            <v>08</v>
          </cell>
          <cell r="H7056" t="str">
            <v>PKK</v>
          </cell>
          <cell r="I7056" t="str">
            <v>RAZEM</v>
          </cell>
        </row>
        <row r="7057">
          <cell r="A7057" t="str">
            <v>ŻYCIE grup i kont, PEŁNIA ŻYCIA, EDUKACJA</v>
          </cell>
          <cell r="B7057" t="str">
            <v>XX26</v>
          </cell>
          <cell r="D7057">
            <v>13870.32</v>
          </cell>
          <cell r="E7057" t="str">
            <v>SKL_ROCZNA_WYK</v>
          </cell>
          <cell r="F7057" t="str">
            <v>WYK_POP</v>
          </cell>
          <cell r="G7057" t="str">
            <v>08</v>
          </cell>
          <cell r="H7057" t="str">
            <v>PSA</v>
          </cell>
          <cell r="I7057" t="str">
            <v>RAZEM</v>
          </cell>
        </row>
        <row r="7058">
          <cell r="A7058" t="str">
            <v>ŻYCIE grup i kont, PEŁNIA ŻYCIA, EDUKACJA</v>
          </cell>
          <cell r="B7058" t="str">
            <v>XX26</v>
          </cell>
          <cell r="C7058" t="str">
            <v>N</v>
          </cell>
          <cell r="D7058">
            <v>960832.2</v>
          </cell>
          <cell r="E7058" t="str">
            <v>SKL_ROCZNA_WYK</v>
          </cell>
          <cell r="F7058" t="str">
            <v>WYK_POP</v>
          </cell>
          <cell r="G7058" t="str">
            <v>08</v>
          </cell>
          <cell r="H7058" t="str">
            <v>PKK</v>
          </cell>
          <cell r="I7058" t="str">
            <v>RAZEM</v>
          </cell>
        </row>
        <row r="7059">
          <cell r="A7059" t="str">
            <v>ŻYCIE grup i kont, PEŁNIA ŻYCIA, EDUKACJA</v>
          </cell>
          <cell r="B7059" t="str">
            <v>XX26</v>
          </cell>
          <cell r="C7059" t="str">
            <v>N</v>
          </cell>
          <cell r="D7059">
            <v>31683.6</v>
          </cell>
          <cell r="E7059" t="str">
            <v>SKL_ROCZNA_WYK</v>
          </cell>
          <cell r="F7059" t="str">
            <v>WYK_POP</v>
          </cell>
          <cell r="G7059" t="str">
            <v>08</v>
          </cell>
          <cell r="H7059" t="str">
            <v>PSA</v>
          </cell>
          <cell r="I7059" t="str">
            <v>RAZEM</v>
          </cell>
        </row>
        <row r="7060">
          <cell r="A7060" t="str">
            <v>ŻYCIE grup i kont, PEŁNIA ŻYCIA, EDUKACJA</v>
          </cell>
          <cell r="B7060" t="str">
            <v>XX26</v>
          </cell>
          <cell r="C7060" t="str">
            <v>P</v>
          </cell>
          <cell r="D7060">
            <v>8238072.040000001</v>
          </cell>
          <cell r="E7060" t="str">
            <v>SKL_ROCZNA_WYK</v>
          </cell>
          <cell r="F7060" t="str">
            <v>WYK_POP</v>
          </cell>
          <cell r="G7060" t="str">
            <v>08</v>
          </cell>
          <cell r="H7060" t="str">
            <v>PKK</v>
          </cell>
          <cell r="I7060" t="str">
            <v>RAZEM</v>
          </cell>
        </row>
        <row r="7061">
          <cell r="A7061" t="str">
            <v>ŻYCIE grup i kont, PEŁNIA ŻYCIA, EDUKACJA</v>
          </cell>
          <cell r="B7061" t="str">
            <v>XX26</v>
          </cell>
          <cell r="C7061" t="str">
            <v>P</v>
          </cell>
          <cell r="D7061">
            <v>62602.44</v>
          </cell>
          <cell r="E7061" t="str">
            <v>SKL_ROCZNA_WYK</v>
          </cell>
          <cell r="F7061" t="str">
            <v>WYK_POP</v>
          </cell>
          <cell r="G7061" t="str">
            <v>08</v>
          </cell>
          <cell r="H7061" t="str">
            <v>PSA</v>
          </cell>
          <cell r="I7061" t="str">
            <v>RAZEM</v>
          </cell>
        </row>
        <row r="7062">
          <cell r="A7062" t="str">
            <v>ŻYCIE grup i kont, PEŁNIA ŻYCIA, EDUKACJA</v>
          </cell>
          <cell r="B7062" t="str">
            <v>XX26</v>
          </cell>
          <cell r="D7062">
            <v>1141310.88</v>
          </cell>
          <cell r="E7062" t="str">
            <v>SKL_ROCZNA_WYK</v>
          </cell>
          <cell r="F7062" t="str">
            <v>WYK_POP</v>
          </cell>
          <cell r="G7062" t="str">
            <v>09</v>
          </cell>
          <cell r="H7062" t="str">
            <v>PKK</v>
          </cell>
          <cell r="I7062" t="str">
            <v>RAZEM</v>
          </cell>
        </row>
        <row r="7063">
          <cell r="A7063" t="str">
            <v>ŻYCIE grup i kont, PEŁNIA ŻYCIA, EDUKACJA</v>
          </cell>
          <cell r="B7063" t="str">
            <v>XX26</v>
          </cell>
          <cell r="D7063">
            <v>12752.28</v>
          </cell>
          <cell r="E7063" t="str">
            <v>SKL_ROCZNA_WYK</v>
          </cell>
          <cell r="F7063" t="str">
            <v>WYK_POP</v>
          </cell>
          <cell r="G7063" t="str">
            <v>09</v>
          </cell>
          <cell r="H7063" t="str">
            <v>PSA</v>
          </cell>
          <cell r="I7063" t="str">
            <v>RAZEM</v>
          </cell>
        </row>
        <row r="7064">
          <cell r="A7064" t="str">
            <v>ŻYCIE grup i kont, PEŁNIA ŻYCIA, EDUKACJA</v>
          </cell>
          <cell r="B7064" t="str">
            <v>XX26</v>
          </cell>
          <cell r="C7064" t="str">
            <v>N</v>
          </cell>
          <cell r="D7064">
            <v>1126465.2</v>
          </cell>
          <cell r="E7064" t="str">
            <v>SKL_ROCZNA_WYK</v>
          </cell>
          <cell r="F7064" t="str">
            <v>WYK_POP</v>
          </cell>
          <cell r="G7064" t="str">
            <v>09</v>
          </cell>
          <cell r="H7064" t="str">
            <v>PKK</v>
          </cell>
          <cell r="I7064" t="str">
            <v>RAZEM</v>
          </cell>
        </row>
        <row r="7065">
          <cell r="A7065" t="str">
            <v>ŻYCIE grup i kont, PEŁNIA ŻYCIA, EDUKACJA</v>
          </cell>
          <cell r="B7065" t="str">
            <v>XX26</v>
          </cell>
          <cell r="C7065" t="str">
            <v>N</v>
          </cell>
          <cell r="D7065">
            <v>27597.96</v>
          </cell>
          <cell r="E7065" t="str">
            <v>SKL_ROCZNA_WYK</v>
          </cell>
          <cell r="F7065" t="str">
            <v>WYK_POP</v>
          </cell>
          <cell r="G7065" t="str">
            <v>09</v>
          </cell>
          <cell r="H7065" t="str">
            <v>PSA</v>
          </cell>
          <cell r="I7065" t="str">
            <v>RAZEM</v>
          </cell>
        </row>
        <row r="7066">
          <cell r="A7066" t="str">
            <v>ŻYCIE grup i kont, PEŁNIA ŻYCIA, EDUKACJA</v>
          </cell>
          <cell r="B7066" t="str">
            <v>XX26</v>
          </cell>
          <cell r="C7066" t="str">
            <v>P</v>
          </cell>
          <cell r="D7066">
            <v>8615471.159999998</v>
          </cell>
          <cell r="E7066" t="str">
            <v>SKL_ROCZNA_WYK</v>
          </cell>
          <cell r="F7066" t="str">
            <v>WYK_POP</v>
          </cell>
          <cell r="G7066" t="str">
            <v>09</v>
          </cell>
          <cell r="H7066" t="str">
            <v>PKK</v>
          </cell>
          <cell r="I7066" t="str">
            <v>RAZEM</v>
          </cell>
        </row>
        <row r="7067">
          <cell r="A7067" t="str">
            <v>ŻYCIE grup i kont, PEŁNIA ŻYCIA, EDUKACJA</v>
          </cell>
          <cell r="B7067" t="str">
            <v>XX26</v>
          </cell>
          <cell r="C7067" t="str">
            <v>P</v>
          </cell>
          <cell r="D7067">
            <v>66671.64</v>
          </cell>
          <cell r="E7067" t="str">
            <v>SKL_ROCZNA_WYK</v>
          </cell>
          <cell r="F7067" t="str">
            <v>WYK_POP</v>
          </cell>
          <cell r="G7067" t="str">
            <v>09</v>
          </cell>
          <cell r="H7067" t="str">
            <v>PSA</v>
          </cell>
          <cell r="I7067" t="str">
            <v>RAZEM</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Z29">
            <v>28151931.848669533</v>
          </cell>
          <cell r="AA29">
            <v>29151925.588601213</v>
          </cell>
          <cell r="AB29">
            <v>29731513.524390467</v>
          </cell>
          <cell r="AC29">
            <v>30042463.716393948</v>
          </cell>
          <cell r="AD29">
            <v>29423647.196776517</v>
          </cell>
          <cell r="AE29">
            <v>29010741.237885132</v>
          </cell>
          <cell r="AF29">
            <v>27691030.31619232</v>
          </cell>
          <cell r="AG29">
            <v>25921539.032957006</v>
          </cell>
          <cell r="AH29">
            <v>26433532.702033408</v>
          </cell>
          <cell r="AI29">
            <v>27479652.678602338</v>
          </cell>
          <cell r="AJ29">
            <v>28211718.889108874</v>
          </cell>
          <cell r="AK29">
            <v>28712376.679234065</v>
          </cell>
        </row>
      </sheetData>
      <sheetData sheetId="14" refreshError="1"/>
      <sheetData sheetId="15" refreshError="1"/>
      <sheetData sheetId="16" refreshError="1"/>
      <sheetData sheetId="17" refreshError="1">
        <row r="40">
          <cell r="AT40">
            <v>12</v>
          </cell>
        </row>
        <row r="43">
          <cell r="AT43">
            <v>14.02454799413681</v>
          </cell>
          <cell r="AV43">
            <v>-6983608.407078505</v>
          </cell>
        </row>
        <row r="58">
          <cell r="AC58">
            <v>81911713.12820554</v>
          </cell>
          <cell r="AD58">
            <v>82685266.11452056</v>
          </cell>
          <cell r="AE58">
            <v>82891781.41593555</v>
          </cell>
          <cell r="AF58">
            <v>83293828.94901349</v>
          </cell>
          <cell r="AG58">
            <v>83802428.948648</v>
          </cell>
          <cell r="AH58">
            <v>84197524.57669881</v>
          </cell>
          <cell r="AI58">
            <v>83483463.00019312</v>
          </cell>
          <cell r="AJ58">
            <v>82453177.85601804</v>
          </cell>
          <cell r="AK58">
            <v>82908335.48269829</v>
          </cell>
          <cell r="AL58">
            <v>84896151.50753777</v>
          </cell>
          <cell r="AM58">
            <v>86649265.70257218</v>
          </cell>
          <cell r="AN58">
            <v>87126958.61562036</v>
          </cell>
          <cell r="AT58">
            <v>-104.70233821868896</v>
          </cell>
          <cell r="AW58">
            <v>-3629703.497155855</v>
          </cell>
        </row>
        <row r="59">
          <cell r="AC59">
            <v>1546542.4334730345</v>
          </cell>
          <cell r="AD59">
            <v>1555079.6360372433</v>
          </cell>
          <cell r="AE59">
            <v>1552947.1012282646</v>
          </cell>
          <cell r="AF59">
            <v>1554524.1964827857</v>
          </cell>
          <cell r="AG59">
            <v>1558136.7791878148</v>
          </cell>
          <cell r="AH59">
            <v>1559534.7879865486</v>
          </cell>
          <cell r="AI59">
            <v>1540014.0429770872</v>
          </cell>
          <cell r="AJ59">
            <v>1514585.9997606126</v>
          </cell>
          <cell r="AK59">
            <v>1517212.7997757166</v>
          </cell>
          <cell r="AL59">
            <v>1548424.3338551463</v>
          </cell>
          <cell r="AM59">
            <v>1575111.704346077</v>
          </cell>
          <cell r="AN59">
            <v>1577884.2159556386</v>
          </cell>
          <cell r="AT59">
            <v>-1.9689340330660343</v>
          </cell>
          <cell r="AW59">
            <v>-105963.36635077931</v>
          </cell>
        </row>
        <row r="60">
          <cell r="AC60">
            <v>2738530.502882945</v>
          </cell>
          <cell r="AD60">
            <v>2741699.593341266</v>
          </cell>
          <cell r="AE60">
            <v>2741279.8236206034</v>
          </cell>
          <cell r="AF60">
            <v>2742106.3191583725</v>
          </cell>
          <cell r="AG60">
            <v>2743615.9595959075</v>
          </cell>
          <cell r="AH60">
            <v>2744384.604341164</v>
          </cell>
          <cell r="AI60">
            <v>2738119.422499264</v>
          </cell>
          <cell r="AJ60">
            <v>2729865.1449382803</v>
          </cell>
          <cell r="AK60">
            <v>2731042.2287374795</v>
          </cell>
          <cell r="AL60">
            <v>2741846.632454163</v>
          </cell>
          <cell r="AM60">
            <v>2751134.6263491246</v>
          </cell>
          <cell r="AN60">
            <v>2752374.480817627</v>
          </cell>
          <cell r="AT60">
            <v>-0.6612638011574745</v>
          </cell>
          <cell r="AW60">
            <v>2188570.241186883</v>
          </cell>
        </row>
        <row r="61">
          <cell r="AC61">
            <v>8952854.296437975</v>
          </cell>
          <cell r="AD61">
            <v>9028603.37954798</v>
          </cell>
          <cell r="AE61">
            <v>9042265.157616535</v>
          </cell>
          <cell r="AF61">
            <v>9077381.738972666</v>
          </cell>
          <cell r="AG61">
            <v>9124210.59336745</v>
          </cell>
          <cell r="AH61">
            <v>9158494.188890317</v>
          </cell>
          <cell r="AI61">
            <v>9071259.953160373</v>
          </cell>
          <cell r="AJ61">
            <v>8949464.982343568</v>
          </cell>
          <cell r="AK61">
            <v>8990471.689385615</v>
          </cell>
          <cell r="AL61">
            <v>9198916.6887622</v>
          </cell>
          <cell r="AM61">
            <v>9381502.797293875</v>
          </cell>
          <cell r="AN61">
            <v>9424563.068745304</v>
          </cell>
          <cell r="AT61">
            <v>-11.465476155281067</v>
          </cell>
          <cell r="AW61">
            <v>-477380.2224564304</v>
          </cell>
        </row>
        <row r="62">
          <cell r="AC62">
            <v>10450441.475427207</v>
          </cell>
          <cell r="AD62">
            <v>10532208.689288404</v>
          </cell>
          <cell r="AE62">
            <v>10528045.09297682</v>
          </cell>
          <cell r="AF62">
            <v>10553692.063381277</v>
          </cell>
          <cell r="AG62">
            <v>10595666.228109995</v>
          </cell>
          <cell r="AH62">
            <v>10619975.255736645</v>
          </cell>
          <cell r="AI62">
            <v>10475915.126345862</v>
          </cell>
          <cell r="AJ62">
            <v>10284186.537903063</v>
          </cell>
          <cell r="AK62">
            <v>10318178.655452041</v>
          </cell>
          <cell r="AL62">
            <v>10582934.196576785</v>
          </cell>
          <cell r="AM62">
            <v>10811486.698738305</v>
          </cell>
          <cell r="AN62">
            <v>10847254.041943124</v>
          </cell>
          <cell r="AT62">
            <v>-15.938120484352112</v>
          </cell>
          <cell r="AW62">
            <v>-2785488.8578506685</v>
          </cell>
        </row>
        <row r="63">
          <cell r="AC63">
            <v>708419.2460555768</v>
          </cell>
          <cell r="AD63">
            <v>701795.0100101496</v>
          </cell>
          <cell r="AE63">
            <v>689808.6950402829</v>
          </cell>
          <cell r="AF63">
            <v>679741.7371426498</v>
          </cell>
          <cell r="AG63">
            <v>670753.0794890927</v>
          </cell>
          <cell r="AH63">
            <v>660508.5737539405</v>
          </cell>
          <cell r="AI63">
            <v>639664.0135245584</v>
          </cell>
          <cell r="AJ63">
            <v>615928.6538888712</v>
          </cell>
          <cell r="AK63">
            <v>606480.53962761</v>
          </cell>
          <cell r="AL63">
            <v>610935.7323165183</v>
          </cell>
          <cell r="AM63">
            <v>612921.6872220854</v>
          </cell>
          <cell r="AN63">
            <v>603042.0488259827</v>
          </cell>
          <cell r="AT63">
            <v>-0.9831026829779148</v>
          </cell>
          <cell r="AW63">
            <v>-199900.70161791533</v>
          </cell>
        </row>
        <row r="64">
          <cell r="AC64">
            <v>2329074.3264864814</v>
          </cell>
          <cell r="AD64">
            <v>2346217.5243936814</v>
          </cell>
          <cell r="AE64">
            <v>2347396.91975309</v>
          </cell>
          <cell r="AF64">
            <v>2354104.5198883875</v>
          </cell>
          <cell r="AG64">
            <v>2363835.399506547</v>
          </cell>
          <cell r="AH64">
            <v>2370310.107663093</v>
          </cell>
          <cell r="AI64">
            <v>2345521.648811026</v>
          </cell>
          <cell r="AJ64">
            <v>2311863.637677721</v>
          </cell>
          <cell r="AK64">
            <v>2320105.219809236</v>
          </cell>
          <cell r="AL64">
            <v>2371299.549233169</v>
          </cell>
          <cell r="AM64">
            <v>2415803.257298986</v>
          </cell>
          <cell r="AN64">
            <v>2424464.944365535</v>
          </cell>
          <cell r="AT64">
            <v>-2.9451130479574203</v>
          </cell>
          <cell r="AW64">
            <v>-112078.8695808823</v>
          </cell>
        </row>
        <row r="65">
          <cell r="AC65">
            <v>0</v>
          </cell>
          <cell r="AD65">
            <v>0</v>
          </cell>
          <cell r="AE65">
            <v>0</v>
          </cell>
          <cell r="AF65">
            <v>0</v>
          </cell>
          <cell r="AG65">
            <v>0</v>
          </cell>
          <cell r="AH65">
            <v>0</v>
          </cell>
          <cell r="AI65">
            <v>0</v>
          </cell>
          <cell r="AJ65">
            <v>0</v>
          </cell>
          <cell r="AK65">
            <v>0</v>
          </cell>
          <cell r="AL65">
            <v>0</v>
          </cell>
          <cell r="AM65">
            <v>0</v>
          </cell>
          <cell r="AN65">
            <v>0</v>
          </cell>
          <cell r="AT65">
            <v>0</v>
          </cell>
          <cell r="AW65">
            <v>0</v>
          </cell>
        </row>
        <row r="66">
          <cell r="AC66">
            <v>5820397.017713876</v>
          </cell>
          <cell r="AD66">
            <v>5603967.773623462</v>
          </cell>
          <cell r="AE66">
            <v>5348169.166702909</v>
          </cell>
          <cell r="AF66">
            <v>5107309.613280162</v>
          </cell>
          <cell r="AG66">
            <v>4875218.285273184</v>
          </cell>
          <cell r="AH66">
            <v>4631709.248433819</v>
          </cell>
          <cell r="AI66">
            <v>4309030.129749594</v>
          </cell>
          <cell r="AJ66">
            <v>3966324.0342076235</v>
          </cell>
          <cell r="AK66">
            <v>3731411.9398943437</v>
          </cell>
          <cell r="AL66">
            <v>3591478.680007492</v>
          </cell>
          <cell r="AM66">
            <v>3430408.5376780145</v>
          </cell>
          <cell r="AN66">
            <v>3184568.44851257</v>
          </cell>
          <cell r="AT66">
            <v>-7.124922946095467</v>
          </cell>
          <cell r="AW66">
            <v>-2040282.4907873608</v>
          </cell>
        </row>
        <row r="69">
          <cell r="AP69">
            <v>0</v>
          </cell>
        </row>
        <row r="85">
          <cell r="AC85">
            <v>81912049.3807356</v>
          </cell>
          <cell r="AD85">
            <v>82685603.7766209</v>
          </cell>
          <cell r="AE85">
            <v>82892120.50196677</v>
          </cell>
          <cell r="AF85">
            <v>83294169.47362953</v>
          </cell>
          <cell r="AG85">
            <v>83802770.92647661</v>
          </cell>
          <cell r="AH85">
            <v>84197868.02241057</v>
          </cell>
          <cell r="AI85">
            <v>83483807.92922275</v>
          </cell>
          <cell r="AJ85">
            <v>82453524.28474702</v>
          </cell>
          <cell r="AK85">
            <v>82908683.42697138</v>
          </cell>
          <cell r="AL85">
            <v>84896500.98151438</v>
          </cell>
          <cell r="AM85">
            <v>86649616.7198826</v>
          </cell>
          <cell r="AN85">
            <v>87127311.19090848</v>
          </cell>
        </row>
        <row r="86">
          <cell r="AC86">
            <v>1546548.7505000469</v>
          </cell>
          <cell r="AD86">
            <v>1555085.980165142</v>
          </cell>
          <cell r="AE86">
            <v>1552953.472533358</v>
          </cell>
          <cell r="AF86">
            <v>1554530.595045559</v>
          </cell>
          <cell r="AG86">
            <v>1558143.205086767</v>
          </cell>
          <cell r="AH86">
            <v>1559541.2412995226</v>
          </cell>
          <cell r="AI86">
            <v>1540020.5237948946</v>
          </cell>
          <cell r="AJ86">
            <v>1514592.5081903173</v>
          </cell>
          <cell r="AK86">
            <v>1517219.33591256</v>
          </cell>
          <cell r="AL86">
            <v>1548430.8977611961</v>
          </cell>
          <cell r="AM86">
            <v>1575118.2960722027</v>
          </cell>
          <cell r="AN86">
            <v>1577890.8355703545</v>
          </cell>
        </row>
        <row r="87">
          <cell r="AC87">
            <v>2738532.6281673554</v>
          </cell>
          <cell r="AD87">
            <v>2741701.7276981184</v>
          </cell>
          <cell r="AE87">
            <v>2741281.9670851035</v>
          </cell>
          <cell r="AF87">
            <v>2742108.4717671936</v>
          </cell>
          <cell r="AG87">
            <v>2743618.1213851306</v>
          </cell>
          <cell r="AH87">
            <v>2744386.7753467215</v>
          </cell>
          <cell r="AI87">
            <v>2738121.6027615136</v>
          </cell>
          <cell r="AJ87">
            <v>2729867.3345031133</v>
          </cell>
          <cell r="AK87">
            <v>2731044.4276469043</v>
          </cell>
          <cell r="AL87">
            <v>2741848.840739118</v>
          </cell>
          <cell r="AM87">
            <v>2751136.84403685</v>
          </cell>
          <cell r="AN87">
            <v>2752376.707941359</v>
          </cell>
        </row>
        <row r="88">
          <cell r="AC88">
            <v>8952891.09909115</v>
          </cell>
          <cell r="AD88">
            <v>9028640.33743944</v>
          </cell>
          <cell r="AE88">
            <v>9042302.272030868</v>
          </cell>
          <cell r="AF88">
            <v>9077419.011224585</v>
          </cell>
          <cell r="AG88">
            <v>9124248.02476658</v>
          </cell>
          <cell r="AH88">
            <v>9158531.780748805</v>
          </cell>
          <cell r="AI88">
            <v>9071297.706871958</v>
          </cell>
          <cell r="AJ88">
            <v>8949502.899403356</v>
          </cell>
          <cell r="AK88">
            <v>8990509.771227377</v>
          </cell>
          <cell r="AL88">
            <v>9198954.93663293</v>
          </cell>
          <cell r="AM88">
            <v>9381541.212380793</v>
          </cell>
          <cell r="AN88">
            <v>9424601.652344514</v>
          </cell>
        </row>
        <row r="89">
          <cell r="AC89">
            <v>10450492.372516943</v>
          </cell>
          <cell r="AD89">
            <v>10532259.804462401</v>
          </cell>
          <cell r="AE89">
            <v>10528096.427274274</v>
          </cell>
          <cell r="AF89">
            <v>10553743.617878117</v>
          </cell>
          <cell r="AG89">
            <v>10595718.003869314</v>
          </cell>
          <cell r="AH89">
            <v>10620027.253819406</v>
          </cell>
          <cell r="AI89">
            <v>10475967.347921057</v>
          </cell>
          <cell r="AJ89">
            <v>10284238.984274613</v>
          </cell>
          <cell r="AK89">
            <v>10318231.327831943</v>
          </cell>
          <cell r="AL89">
            <v>10582987.0959117</v>
          </cell>
          <cell r="AM89">
            <v>10811539.825886982</v>
          </cell>
          <cell r="AN89">
            <v>10847307.397910219</v>
          </cell>
        </row>
        <row r="90">
          <cell r="AC90">
            <v>708422.4023314731</v>
          </cell>
          <cell r="AD90">
            <v>701798.1808958999</v>
          </cell>
          <cell r="AE90">
            <v>689811.880222215</v>
          </cell>
          <cell r="AF90">
            <v>679744.9363067487</v>
          </cell>
          <cell r="AG90">
            <v>670756.292317637</v>
          </cell>
          <cell r="AH90">
            <v>660511.7999262282</v>
          </cell>
          <cell r="AI90">
            <v>639667.252723818</v>
          </cell>
          <cell r="AJ90">
            <v>615931.9058036312</v>
          </cell>
          <cell r="AK90">
            <v>606483.8039373556</v>
          </cell>
          <cell r="AL90">
            <v>610939.0086814819</v>
          </cell>
          <cell r="AM90">
            <v>612924.975294642</v>
          </cell>
          <cell r="AN90">
            <v>603045.348264745</v>
          </cell>
        </row>
        <row r="91">
          <cell r="AC91">
            <v>2329083.7852076306</v>
          </cell>
          <cell r="AD91">
            <v>2346227.0232206425</v>
          </cell>
          <cell r="AE91">
            <v>2347406.4589407677</v>
          </cell>
          <cell r="AF91">
            <v>2354114.0996989044</v>
          </cell>
          <cell r="AG91">
            <v>2363845.020200142</v>
          </cell>
          <cell r="AH91">
            <v>2370319.769500086</v>
          </cell>
          <cell r="AI91">
            <v>2345531.352072152</v>
          </cell>
          <cell r="AJ91">
            <v>2311873.382669152</v>
          </cell>
          <cell r="AK91">
            <v>2320115.006820719</v>
          </cell>
          <cell r="AL91">
            <v>2371309.3785059024</v>
          </cell>
          <cell r="AM91">
            <v>2415813.1290583266</v>
          </cell>
          <cell r="AN91">
            <v>2424474.858864262</v>
          </cell>
        </row>
        <row r="92">
          <cell r="AC92">
            <v>0</v>
          </cell>
          <cell r="AD92">
            <v>0</v>
          </cell>
          <cell r="AE92">
            <v>0</v>
          </cell>
          <cell r="AF92">
            <v>0</v>
          </cell>
          <cell r="AG92">
            <v>0</v>
          </cell>
          <cell r="AH92">
            <v>0</v>
          </cell>
          <cell r="AI92">
            <v>0</v>
          </cell>
          <cell r="AJ92">
            <v>0</v>
          </cell>
          <cell r="AK92">
            <v>0</v>
          </cell>
          <cell r="AL92">
            <v>0</v>
          </cell>
          <cell r="AM92">
            <v>0</v>
          </cell>
          <cell r="AN92">
            <v>0</v>
          </cell>
        </row>
        <row r="93">
          <cell r="AC93">
            <v>5820419.909611533</v>
          </cell>
          <cell r="AD93">
            <v>5603990.788073859</v>
          </cell>
          <cell r="AE93">
            <v>5348192.295994094</v>
          </cell>
          <cell r="AF93">
            <v>5107332.849660152</v>
          </cell>
          <cell r="AG93">
            <v>4875241.620921181</v>
          </cell>
          <cell r="AH93">
            <v>4631732.675466395</v>
          </cell>
          <cell r="AI93">
            <v>4309053.640272466</v>
          </cell>
          <cell r="AJ93">
            <v>3966347.620321395</v>
          </cell>
          <cell r="AK93">
            <v>3731435.5935855275</v>
          </cell>
          <cell r="AL93">
            <v>3591502.3930814983</v>
          </cell>
          <cell r="AM93">
            <v>3430432.3018482737</v>
          </cell>
          <cell r="AN93">
            <v>3184592.2554979445</v>
          </cell>
        </row>
        <row r="94">
          <cell r="AC94">
            <v>445.00958144664764</v>
          </cell>
          <cell r="AD94">
            <v>446.88336323201656</v>
          </cell>
          <cell r="AE94">
            <v>448.77388221025467</v>
          </cell>
          <cell r="AF94">
            <v>450.6815109997988</v>
          </cell>
          <cell r="AG94">
            <v>452.60619735717773</v>
          </cell>
          <cell r="AH94">
            <v>454.5479808151722</v>
          </cell>
          <cell r="AI94">
            <v>456.5078568160534</v>
          </cell>
          <cell r="AJ94">
            <v>458.4870610833168</v>
          </cell>
          <cell r="AK94">
            <v>460.4848622381687</v>
          </cell>
          <cell r="AL94">
            <v>462.49901093542576</v>
          </cell>
          <cell r="AM94">
            <v>464.52879175543785</v>
          </cell>
          <cell r="AN94">
            <v>466.5755303502083</v>
          </cell>
          <cell r="AP94">
            <v>1393.603333041072</v>
          </cell>
        </row>
        <row r="100">
          <cell r="AC100">
            <v>9844987.01410681</v>
          </cell>
          <cell r="AD100">
            <v>9908367.738905268</v>
          </cell>
          <cell r="AE100">
            <v>9903796.581442447</v>
          </cell>
          <cell r="AF100">
            <v>9922805.309144089</v>
          </cell>
          <cell r="AG100">
            <v>9954731.649965925</v>
          </cell>
          <cell r="AH100">
            <v>9972672.110208932</v>
          </cell>
          <cell r="AI100">
            <v>9857460.325325122</v>
          </cell>
          <cell r="AJ100">
            <v>9704562.672810702</v>
          </cell>
          <cell r="AK100">
            <v>9730181.22686751</v>
          </cell>
          <cell r="AL100">
            <v>9938227.461485531</v>
          </cell>
          <cell r="AM100">
            <v>10117622.343258765</v>
          </cell>
          <cell r="AN100">
            <v>10144585.566478897</v>
          </cell>
        </row>
        <row r="101">
          <cell r="AC101">
            <v>5933632.383251961</v>
          </cell>
          <cell r="AD101">
            <v>6178086.8238825975</v>
          </cell>
          <cell r="AE101">
            <v>6394379.9159287345</v>
          </cell>
          <cell r="AF101">
            <v>6352724.186087215</v>
          </cell>
          <cell r="AG101">
            <v>6300371.7498959545</v>
          </cell>
          <cell r="AH101">
            <v>7164409.722423078</v>
          </cell>
          <cell r="AI101">
            <v>7080581.066482351</v>
          </cell>
          <cell r="AJ101">
            <v>7007638.625618119</v>
          </cell>
          <cell r="AK101">
            <v>7031477.368084368</v>
          </cell>
          <cell r="AL101">
            <v>5947615.188028126</v>
          </cell>
          <cell r="AM101">
            <v>6056500.390569434</v>
          </cell>
          <cell r="AN101">
            <v>6080964.68884223</v>
          </cell>
        </row>
        <row r="102">
          <cell r="AC102">
            <v>3911354.6308548492</v>
          </cell>
          <cell r="AD102">
            <v>3730280.9150226703</v>
          </cell>
          <cell r="AE102">
            <v>3509416.665513713</v>
          </cell>
          <cell r="AF102">
            <v>3570081.123056873</v>
          </cell>
          <cell r="AG102">
            <v>3654359.9000699706</v>
          </cell>
          <cell r="AH102">
            <v>2808262.3877858547</v>
          </cell>
          <cell r="AI102">
            <v>2776879.2588427705</v>
          </cell>
          <cell r="AJ102">
            <v>2696924.047192583</v>
          </cell>
          <cell r="AK102">
            <v>2698703.858783142</v>
          </cell>
          <cell r="AL102">
            <v>3990612.2734574056</v>
          </cell>
          <cell r="AM102">
            <v>4061121.9526893306</v>
          </cell>
          <cell r="AN102">
            <v>4063620.877636667</v>
          </cell>
        </row>
        <row r="104">
          <cell r="AC104">
            <v>9845022.930504117</v>
          </cell>
          <cell r="AD104">
            <v>9908397.221336411</v>
          </cell>
          <cell r="AE104">
            <v>9903819.60776294</v>
          </cell>
          <cell r="AF104">
            <v>9922821.846395953</v>
          </cell>
          <cell r="AG104">
            <v>9954741.66705229</v>
          </cell>
          <cell r="AH104">
            <v>9972675.57922387</v>
          </cell>
          <cell r="AI104">
            <v>9857457.227702772</v>
          </cell>
          <cell r="AJ104">
            <v>9704552.975852912</v>
          </cell>
          <cell r="AK104">
            <v>9730164.877766911</v>
          </cell>
          <cell r="AL104">
            <v>9938204.414911887</v>
          </cell>
          <cell r="AM104">
            <v>10117592.578838354</v>
          </cell>
          <cell r="AN104">
            <v>10144549.072651546</v>
          </cell>
        </row>
      </sheetData>
      <sheetData sheetId="18" refreshError="1">
        <row r="7">
          <cell r="Z7">
            <v>23290539706.508873</v>
          </cell>
        </row>
        <row r="55">
          <cell r="AL55">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EKA"/>
      <sheetName val="Arkusz1"/>
      <sheetName val="koszty_Spółka"/>
      <sheetName val="koszty_oddziały"/>
      <sheetName val="koszty_centrala"/>
      <sheetName val="baza_etaty_FWZ"/>
      <sheetName val="pivotHR"/>
      <sheetName val="pivotHRwyk"/>
      <sheetName val="wykonanie"/>
      <sheetName val="sterujący"/>
      <sheetName val="Arkusz13"/>
      <sheetName val="PZU"/>
      <sheetName val="oddziały"/>
      <sheetName val="centrala"/>
      <sheetName val="prezentacje"/>
      <sheetName val="wykres"/>
      <sheetName val="tabela_koszty_korekty"/>
      <sheetName val="pivoty"/>
      <sheetName val="Spółka_2007"/>
      <sheetName val="baza_2008"/>
      <sheetName val="Kopia kopia tabele kosztowe 08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13</v>
          </cell>
          <cell r="I1" t="str">
            <v>(wszystkie)</v>
          </cell>
        </row>
        <row r="2">
          <cell r="I2" t="str">
            <v>(wszystkie)</v>
          </cell>
        </row>
        <row r="7">
          <cell r="E7" t="str">
            <v>Oddziały razem</v>
          </cell>
        </row>
      </sheetData>
      <sheetData sheetId="13" refreshError="1">
        <row r="1">
          <cell r="J1" t="str">
            <v>(wszystkie)</v>
          </cell>
        </row>
        <row r="2">
          <cell r="H2">
            <v>54</v>
          </cell>
        </row>
        <row r="7">
          <cell r="E7" t="str">
            <v>Centrala - BWI</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ormatka"/>
      <sheetName val="BL"/>
      <sheetName val="P&amp;L"/>
      <sheetName val="PK CSV"/>
      <sheetName val="CONTRACTOR"/>
      <sheetName val="INNE WYM"/>
      <sheetName val="CAR"/>
      <sheetName val="COST.CENT"/>
      <sheetName val="PRODUCT"/>
      <sheetName val="PROJECT"/>
      <sheetName val="DISTR CHAN"/>
      <sheetName val="PKNAV_wzór_v4"/>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anele"/>
      <sheetName val="panele (2)"/>
      <sheetName val="oferta LUXMAT"/>
      <sheetName val="oferta LUXMAT (2)"/>
      <sheetName val="koszt"/>
      <sheetName val="panele (3)"/>
      <sheetName val="panele (4)"/>
      <sheetName val="punk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rodukty"/>
      <sheetName val="tabela"/>
      <sheetName val="dane"/>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lość ryzyk"/>
      <sheetName val="Ilość ryzyk bez GSU"/>
      <sheetName val="Ilość ryzyk czas niokreślony"/>
      <sheetName val="Zmiana ilości ryzyk WHL"/>
      <sheetName val="Przypis"/>
      <sheetName val="Zmiana % portfela WHL"/>
      <sheetName val="średnia składka"/>
      <sheetName val="Świadczenia"/>
      <sheetName val="Zmana stanu rezerw"/>
      <sheetName val="szkodowość"/>
      <sheetName val="szkodowośćmisięczna"/>
      <sheetName val="Stawki taryfowe"/>
      <sheetName val="Sumy ubezpieczenia"/>
      <sheetName val="Podportfele"/>
      <sheetName val="Razem"/>
      <sheetName val="Zbiorcze zestawienia"/>
      <sheetName val="częstości zdarzeń"/>
      <sheetName val="częstości zdarzeń do 0402008"/>
      <sheetName val="częstości zdarzeń 1_07 do 04_08"/>
      <sheetName val="średnie zdarzenie"/>
      <sheetName val="trend częstości"/>
      <sheetName val="trend średnie zdarzenie"/>
      <sheetName val="dane zagregowane"/>
      <sheetName val="Parametry miesieczne"/>
      <sheetName val="Dodatki"/>
      <sheetName val="Rez 31-12-2007"/>
      <sheetName val="Rez 28-02-2008"/>
      <sheetName val="typ P - dodatki 2007"/>
      <sheetName val="typ P - dodatki 2008"/>
      <sheetName val="Prognoza OM (przypis)"/>
      <sheetName val="Prognoza OM (ryzyka)"/>
      <sheetName val="Dodatki wykres"/>
      <sheetName val="współczynniki rezerwy"/>
      <sheetName val="dodatki_statystyki"/>
      <sheetName val="oil consumption – barrels"/>
      <sheetName val="słownik PII WIM"/>
      <sheetName val="abonamenty lux med słowni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1">
          <cell r="E21">
            <v>0.227</v>
          </cell>
        </row>
      </sheetData>
      <sheetData sheetId="33" refreshError="1">
        <row r="272">
          <cell r="K272">
            <v>0.0025</v>
          </cell>
        </row>
        <row r="275">
          <cell r="K275">
            <v>0.905</v>
          </cell>
        </row>
        <row r="281">
          <cell r="K281">
            <v>0.0625</v>
          </cell>
        </row>
        <row r="284">
          <cell r="K284">
            <v>0.0535</v>
          </cell>
        </row>
        <row r="290">
          <cell r="K290">
            <v>0.0235</v>
          </cell>
        </row>
        <row r="293">
          <cell r="K293">
            <v>0.21</v>
          </cell>
        </row>
        <row r="299">
          <cell r="K299">
            <v>0.0026</v>
          </cell>
        </row>
        <row r="302">
          <cell r="K302">
            <v>0.0525</v>
          </cell>
        </row>
        <row r="308">
          <cell r="K308">
            <v>7.5E-05</v>
          </cell>
        </row>
        <row r="311">
          <cell r="K311">
            <v>1</v>
          </cell>
        </row>
        <row r="318">
          <cell r="K318">
            <v>0.00035</v>
          </cell>
        </row>
        <row r="321">
          <cell r="K321">
            <v>1</v>
          </cell>
        </row>
        <row r="328">
          <cell r="K328">
            <v>0.00017</v>
          </cell>
        </row>
        <row r="331">
          <cell r="K331">
            <v>2.25</v>
          </cell>
        </row>
        <row r="336">
          <cell r="K336">
            <v>7.5E-05</v>
          </cell>
        </row>
        <row r="339">
          <cell r="K339">
            <v>2.5</v>
          </cell>
        </row>
        <row r="344">
          <cell r="K344">
            <v>4E-05</v>
          </cell>
        </row>
        <row r="347">
          <cell r="K347">
            <v>3</v>
          </cell>
        </row>
        <row r="354">
          <cell r="K354">
            <v>0.0001</v>
          </cell>
        </row>
        <row r="357">
          <cell r="K357">
            <v>1</v>
          </cell>
        </row>
        <row r="363">
          <cell r="K363">
            <v>0.0006</v>
          </cell>
        </row>
        <row r="366">
          <cell r="K366">
            <v>1.075</v>
          </cell>
        </row>
      </sheetData>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y"/>
      <sheetName val="Sprawozdanie GPW"/>
      <sheetName val="RachTechGRUPY"/>
      <sheetName val="1.2.1.WNiPruchy"/>
      <sheetName val="3.2.1.NIERUCHruchy"/>
      <sheetName val="4.7.1.LOKzest_podp"/>
      <sheetName val="5.6.Udzakcje"/>
      <sheetName val="5.14.1.LOKpoch"/>
      <sheetName val="5.14.2.LOKstopa"/>
      <sheetName val="5.14.3.LOKryzkred"/>
      <sheetName val="5.14.4.LOKruchy"/>
      <sheetName val="6.4.LOKgeogr"/>
      <sheetName val="LOKgeogr_zbyw"/>
      <sheetName val="10.3.NALgeogr"/>
      <sheetName val="11.3.MAJTRruchy"/>
      <sheetName val="15.ODPISYakt"/>
      <sheetName val="16.STRUKTkapit"/>
      <sheetName val="19.1.KAWinstr"/>
      <sheetName val="25.5.REZTECH"/>
      <sheetName val="25.6.REZskapit"/>
      <sheetName val="25.7.OSZACreg"/>
      <sheetName val="35.1.ZOBgeogr"/>
      <sheetName val="42.6.PRZEBIEG"/>
      <sheetName val="42.7.DANEOdsz"/>
      <sheetName val="43.1.1.KOSZTY"/>
      <sheetName val="45.PRZYLOKodset"/>
      <sheetName val="Inne info-transakcje"/>
      <sheetName val="KoszWytST,PLANnakl,Zatrud"/>
      <sheetName val="WYNAGRbieg,Zarz"/>
      <sheetName val="KOSZods,odsodpis,dzialzaniech"/>
      <sheetName val="wstęp"/>
      <sheetName val="przejscie PSR-MSR"/>
      <sheetName val="środki pieniężne"/>
      <sheetName val="Arkusz1"/>
      <sheetName val="odpisy 06-2010"/>
    </sheetNames>
    <sheetDataSet>
      <sheetData sheetId="0" refreshError="1">
        <row r="3">
          <cell r="B3" t="str">
            <v>1 stycznia - 
31 grudnia 2011</v>
          </cell>
          <cell r="D3" t="str">
            <v>1 stycznia - 
31 grudnia 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rkusz1"/>
      <sheetName val="Koszty biur"/>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Rozrachunki"/>
      <sheetName val="GSU (podsum)"/>
      <sheetName val="STER"/>
      <sheetName val="urzadzenia pzuz"/>
      <sheetName val="19b-lokaty"/>
    </sheetNames>
    <sheetDataSet>
      <sheetData sheetId="0" refreshError="1">
        <row r="5">
          <cell r="D5" t="str">
            <v>201-043</v>
          </cell>
          <cell r="E5" t="str">
            <v>C</v>
          </cell>
          <cell r="F5" t="str">
            <v>D</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lokaty"/>
      <sheetName val="TEST"/>
      <sheetName val="Prez_seg_old"/>
      <sheetName val="prezentacja (2)"/>
      <sheetName val="prezentacja"/>
      <sheetName val="Seg_NEW"/>
      <sheetName val="Segmenty"/>
      <sheetName val="M_GAAP"/>
      <sheetName val="Dane PSR_M"/>
      <sheetName val="Korekta_M"/>
      <sheetName val="Dane PSR_Z"/>
      <sheetName val="Z_GAAP"/>
      <sheetName val="Z_PROD"/>
      <sheetName val="Link"/>
      <sheetName val="Link2"/>
      <sheetName val="Link3"/>
      <sheetName val="SPV"/>
      <sheetName val="Arkusz1"/>
    </sheetNames>
    <sheetDataSet>
      <sheetData sheetId="0">
        <row r="24">
          <cell r="B24">
            <v>0</v>
          </cell>
        </row>
        <row r="38">
          <cell r="A38" t="str">
            <v>WYKONANIE</v>
          </cell>
          <cell r="B38">
            <v>2007</v>
          </cell>
          <cell r="C38" t="str">
            <v>STY</v>
          </cell>
          <cell r="D38" t="str">
            <v>YTD</v>
          </cell>
          <cell r="E38" t="str">
            <v>GRUPA_PZU</v>
          </cell>
          <cell r="F38" t="str">
            <v>PLN</v>
          </cell>
          <cell r="H38" t="str">
            <v>GRUPA_PZU</v>
          </cell>
          <cell r="I38" t="str">
            <v>AllCustom1</v>
          </cell>
          <cell r="J38" t="str">
            <v>AllCustom2</v>
          </cell>
          <cell r="K38" t="str">
            <v>AllCustom3</v>
          </cell>
          <cell r="L38" t="str">
            <v>AllCustom4</v>
          </cell>
        </row>
        <row r="39">
          <cell r="A39">
            <v>0</v>
          </cell>
          <cell r="B39">
            <v>2008</v>
          </cell>
          <cell r="C39" t="str">
            <v>LUT</v>
          </cell>
          <cell r="D39">
            <v>0</v>
          </cell>
          <cell r="E39" t="str">
            <v>Grupa_PZU.00111K</v>
          </cell>
          <cell r="F39" t="str">
            <v>[Elimination]</v>
          </cell>
          <cell r="H39" t="str">
            <v>00111K</v>
          </cell>
          <cell r="I39" t="str">
            <v>MPOZ_BZ</v>
          </cell>
          <cell r="J39" t="str">
            <v>[None]</v>
          </cell>
          <cell r="K39" t="str">
            <v>PSR_PLN</v>
          </cell>
          <cell r="L39" t="str">
            <v>SegmentyWejsciowe</v>
          </cell>
        </row>
        <row r="40">
          <cell r="A40">
            <v>0</v>
          </cell>
          <cell r="B40">
            <v>2009</v>
          </cell>
          <cell r="C40" t="str">
            <v>MAR</v>
          </cell>
          <cell r="D40">
            <v>0</v>
          </cell>
          <cell r="E40" t="str">
            <v>Grupa_PZU.00211K</v>
          </cell>
          <cell r="F40" t="str">
            <v>[Contribution Total]</v>
          </cell>
          <cell r="H40" t="str">
            <v>00211K</v>
          </cell>
          <cell r="I40">
            <v>0</v>
          </cell>
          <cell r="J40">
            <v>0</v>
          </cell>
          <cell r="K40" t="str">
            <v>ZakupSpolki</v>
          </cell>
          <cell r="L40">
            <v>0</v>
          </cell>
        </row>
        <row r="41">
          <cell r="A41">
            <v>0</v>
          </cell>
          <cell r="B41">
            <v>2010</v>
          </cell>
          <cell r="C41" t="str">
            <v>KWI</v>
          </cell>
          <cell r="D41">
            <v>0</v>
          </cell>
          <cell r="E41" t="str">
            <v>10411P</v>
          </cell>
          <cell r="F41" t="str">
            <v>[Elimination]</v>
          </cell>
          <cell r="H41" t="str">
            <v>10411P</v>
          </cell>
          <cell r="I41">
            <v>0</v>
          </cell>
          <cell r="J41">
            <v>0</v>
          </cell>
          <cell r="K41" t="str">
            <v>MSRSpolkiZew</v>
          </cell>
          <cell r="L41">
            <v>0</v>
          </cell>
        </row>
        <row r="42">
          <cell r="B42">
            <v>2011</v>
          </cell>
          <cell r="C42" t="str">
            <v>MAJ</v>
          </cell>
          <cell r="E42" t="str">
            <v>Grupa_PZU.SpolkaTEST</v>
          </cell>
          <cell r="F42" t="str">
            <v>[Parent Total]</v>
          </cell>
          <cell r="H42" t="str">
            <v>SpolkaTEST</v>
          </cell>
          <cell r="I42">
            <v>0</v>
          </cell>
          <cell r="J42">
            <v>0</v>
          </cell>
          <cell r="K42" t="str">
            <v>KorektyKapitalowe</v>
          </cell>
          <cell r="L42">
            <v>0</v>
          </cell>
        </row>
        <row r="43">
          <cell r="B43">
            <v>2012</v>
          </cell>
          <cell r="C43" t="str">
            <v>CZE</v>
          </cell>
          <cell r="E43" t="str">
            <v>Grupa_PZU.SpolkaTEST2</v>
          </cell>
          <cell r="F43">
            <v>0</v>
          </cell>
          <cell r="H43" t="str">
            <v>SpolkaTEST2</v>
          </cell>
          <cell r="I43">
            <v>0</v>
          </cell>
          <cell r="J43">
            <v>0</v>
          </cell>
          <cell r="K43" t="str">
            <v>KorektyKonsolidacyjne</v>
          </cell>
          <cell r="L43">
            <v>0</v>
          </cell>
        </row>
        <row r="44">
          <cell r="B44">
            <v>2013</v>
          </cell>
          <cell r="C44" t="str">
            <v>LIP</v>
          </cell>
          <cell r="E44">
            <v>0</v>
          </cell>
          <cell r="F44">
            <v>0</v>
          </cell>
          <cell r="H44" t="str">
            <v>[ICP TOP]</v>
          </cell>
          <cell r="I44">
            <v>0</v>
          </cell>
          <cell r="J44">
            <v>0</v>
          </cell>
          <cell r="K44" t="str">
            <v>DokupienieAkcji</v>
          </cell>
          <cell r="L44">
            <v>0</v>
          </cell>
        </row>
        <row r="45">
          <cell r="B45">
            <v>2014</v>
          </cell>
          <cell r="C45" t="str">
            <v>SIE</v>
          </cell>
          <cell r="E45">
            <v>0</v>
          </cell>
          <cell r="H45">
            <v>0</v>
          </cell>
          <cell r="I45">
            <v>0</v>
          </cell>
          <cell r="J45">
            <v>0</v>
          </cell>
          <cell r="K45" t="str">
            <v>EmisjaAkcji</v>
          </cell>
          <cell r="L45">
            <v>0</v>
          </cell>
        </row>
        <row r="46">
          <cell r="B46">
            <v>2015</v>
          </cell>
          <cell r="C46" t="str">
            <v>WRZ</v>
          </cell>
          <cell r="E46">
            <v>0</v>
          </cell>
          <cell r="H46">
            <v>0</v>
          </cell>
          <cell r="I46">
            <v>0</v>
          </cell>
          <cell r="J46">
            <v>0</v>
          </cell>
          <cell r="K46" t="str">
            <v>Dywidenda</v>
          </cell>
          <cell r="L46">
            <v>0</v>
          </cell>
        </row>
        <row r="47">
          <cell r="B47">
            <v>2016</v>
          </cell>
          <cell r="C47" t="str">
            <v>PAZ</v>
          </cell>
          <cell r="E47">
            <v>0</v>
          </cell>
          <cell r="H47">
            <v>0</v>
          </cell>
          <cell r="I47">
            <v>0</v>
          </cell>
          <cell r="J47">
            <v>0</v>
          </cell>
          <cell r="K47" t="str">
            <v>Odpisy</v>
          </cell>
          <cell r="L47">
            <v>0</v>
          </cell>
        </row>
        <row r="48">
          <cell r="B48">
            <v>2017</v>
          </cell>
          <cell r="C48" t="str">
            <v>LIS</v>
          </cell>
          <cell r="E48">
            <v>0</v>
          </cell>
          <cell r="H48">
            <v>0</v>
          </cell>
          <cell r="I48">
            <v>0</v>
          </cell>
          <cell r="J48">
            <v>0</v>
          </cell>
          <cell r="K48" t="str">
            <v>Dane_MSR</v>
          </cell>
          <cell r="L48">
            <v>0</v>
          </cell>
        </row>
        <row r="49">
          <cell r="B49">
            <v>2018</v>
          </cell>
          <cell r="C49" t="str">
            <v>GRU</v>
          </cell>
          <cell r="E49">
            <v>0</v>
          </cell>
          <cell r="H49">
            <v>0</v>
          </cell>
          <cell r="I49">
            <v>0</v>
          </cell>
          <cell r="J49">
            <v>0</v>
          </cell>
          <cell r="K49" t="str">
            <v>SprzedazAkcji</v>
          </cell>
          <cell r="L49">
            <v>0</v>
          </cell>
        </row>
        <row r="50">
          <cell r="B50">
            <v>2019</v>
          </cell>
          <cell r="C50" t="str">
            <v>KW1</v>
          </cell>
          <cell r="E50">
            <v>0</v>
          </cell>
          <cell r="H50">
            <v>0</v>
          </cell>
          <cell r="I50">
            <v>0</v>
          </cell>
          <cell r="J50">
            <v>0</v>
          </cell>
          <cell r="K50" t="str">
            <v>SprzedazSpolki</v>
          </cell>
          <cell r="L50">
            <v>0</v>
          </cell>
        </row>
        <row r="51">
          <cell r="C51" t="str">
            <v>KW2</v>
          </cell>
          <cell r="K51" t="str">
            <v>Alokacje</v>
          </cell>
        </row>
        <row r="52">
          <cell r="C52" t="str">
            <v>KW3</v>
          </cell>
          <cell r="K52" t="str">
            <v>AlokacjaABC</v>
          </cell>
        </row>
        <row r="53">
          <cell r="C53" t="str">
            <v>KW4</v>
          </cell>
          <cell r="K53" t="str">
            <v>Eliminacje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Założenia"/>
      <sheetName val="NBV"/>
      <sheetName val="Kont P"/>
      <sheetName val="KONT KanGUR"/>
      <sheetName val="KONT GUR"/>
      <sheetName val="NW +"/>
      <sheetName val="PP"/>
      <sheetName val="PP_NN"/>
      <sheetName val="IKE_"/>
      <sheetName val="disc"/>
      <sheetName val="data month"/>
      <sheetName val="data"/>
      <sheetName val="PJGR"/>
      <sheetName val="PJIN"/>
      <sheetName val="BCZ"/>
      <sheetName val="JNNJ"/>
      <sheetName val="JREG"/>
      <sheetName val="KOPG"/>
      <sheetName val="KOPK"/>
      <sheetName val="NWlada"/>
      <sheetName val="NWmailing"/>
      <sheetName val="PPE"/>
      <sheetName val="PPE_stats"/>
      <sheetName val="IKE"/>
      <sheetName val="IKEZ"/>
      <sheetName val="IKE60"/>
      <sheetName val="IKE50"/>
      <sheetName val="koszty_centrala"/>
      <sheetName val="dane_new"/>
      <sheetName val="ster"/>
      <sheetName val="sa_r"/>
      <sheetName val="lokaty"/>
      <sheetName val="Baza SWPS"/>
      <sheetName val="techniczny"/>
      <sheetName val="bil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D3">
            <v>9.7</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amp;L Input"/>
      <sheetName val="Balance Data"/>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oferta Przed 3550 i 2950 full"/>
      <sheetName val="oferta Przed 3550 i 2950"/>
      <sheetName val="oferta Przed 3550 i 2950 okroj"/>
      <sheetName val="do umowy"/>
      <sheetName val="do umowy CD"/>
      <sheetName val="GPL"/>
      <sheetName val="dane"/>
      <sheetName val="Arkusz1 (4)"/>
      <sheetName val="dodatki_statystyki"/>
      <sheetName val="współczynniki rezerwy"/>
      <sheetName val="Rozrachunki"/>
      <sheetName val="Sheet1"/>
      <sheetName val="koszty_centrala"/>
      <sheetName val="ster"/>
    </sheetNames>
    <sheetDataSet>
      <sheetData sheetId="0" refreshError="1"/>
      <sheetData sheetId="1" refreshError="1"/>
      <sheetData sheetId="2" refreshError="1"/>
      <sheetData sheetId="3" refreshError="1"/>
      <sheetData sheetId="4" refreshError="1"/>
      <sheetData sheetId="5" refreshError="1"/>
      <sheetData sheetId="6" refreshError="1">
        <row r="7">
          <cell r="C7">
            <v>0.22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ilot"/>
      <sheetName val="26 Inspektoratów"/>
      <sheetName val="372 Przedstawicielstwa"/>
      <sheetName val="Dane ogólne"/>
      <sheetName val="dane"/>
      <sheetName val="urzadzenia pzuz"/>
    </sheetNames>
    <sheetDataSet>
      <sheetData sheetId="0" refreshError="1"/>
      <sheetData sheetId="1" refreshError="1"/>
      <sheetData sheetId="2" refreshError="1"/>
      <sheetData sheetId="3" refreshError="1">
        <row r="1">
          <cell r="B1">
            <v>25</v>
          </cell>
        </row>
        <row r="3">
          <cell r="B3">
            <v>4.0875</v>
          </cell>
        </row>
        <row r="4">
          <cell r="B4">
            <v>0.15</v>
          </cell>
        </row>
        <row r="9">
          <cell r="B9">
            <v>0.16</v>
          </cell>
        </row>
      </sheetData>
      <sheetData sheetId="4" refreshError="1"/>
      <sheetData sheetId="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Opis"/>
      <sheetName val="Przykład"/>
      <sheetName val="Konwersja"/>
      <sheetName val="Formuły z &quot;Konwersja&quot;"/>
      <sheetName val="Nazwy w &quot;Konwersja&quot;"/>
      <sheetName val="Ryzyka"/>
      <sheetName val="Wypłacalność"/>
      <sheetName val="urzadzenia pzuz"/>
      <sheetName val="Main"/>
    </sheetNames>
    <sheetDataSet>
      <sheetData sheetId="0" refreshError="1"/>
      <sheetData sheetId="1" refreshError="1"/>
      <sheetData sheetId="2" refreshError="1">
        <row r="8">
          <cell r="K8" t="str">
            <v>trzydzieści trzy tysiące dwieście czterdzieści zł</v>
          </cell>
        </row>
        <row r="12">
          <cell r="K12" t="str">
            <v>36/100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Rozrachunki"/>
      <sheetName val="PLIKI"/>
      <sheetName val="Arkusz1"/>
      <sheetName val="oferta luxmat"/>
      <sheetName val="Dane"/>
      <sheetName val="PMQUALTY"/>
    </sheetNames>
    <sheetDataSet>
      <sheetData sheetId="0" refreshError="1">
        <row r="5">
          <cell r="D5" t="str">
            <v>201-043</v>
          </cell>
          <cell r="F5" t="str">
            <v>D</v>
          </cell>
        </row>
      </sheetData>
      <sheetData sheetId="1" refreshError="1"/>
      <sheetData sheetId="2" refreshError="1"/>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aza"/>
      <sheetName val="rankingi POU"/>
      <sheetName val="POU_total"/>
      <sheetName val="POU_Gdańsk"/>
      <sheetName val="POU_Katowice"/>
      <sheetName val="POU_Kraków"/>
      <sheetName val="POU_Lublin"/>
      <sheetName val="POU_Łódź"/>
      <sheetName val="POU_Poznań"/>
      <sheetName val="POU_Szczecin"/>
      <sheetName val="POU_Warszawa"/>
      <sheetName val="POU_Wrocław"/>
      <sheetName val="BUZ"/>
      <sheetName val="lokaty"/>
      <sheetName val="Baza SWPS"/>
      <sheetName val="techniczny"/>
      <sheetName val="bilans"/>
      <sheetName val="19b-lokaty"/>
      <sheetName val="PMCAPS"/>
      <sheetName val="KRYT3"/>
      <sheetName val="PMPROWS"/>
      <sheetName val="KRYT4"/>
      <sheetName val="PMBUY"/>
      <sheetName val="PMINV"/>
      <sheetName val="PMUNITOP"/>
      <sheetName val="PMUTLBUY"/>
      <sheetName val="PMUTLSEL"/>
      <sheetName val="PMSDSUM"/>
      <sheetName val="KRYT2"/>
      <sheetName val="AKCYZA"/>
      <sheetName val="EKONOMIKA"/>
      <sheetName val="plan(PIMS)"/>
      <sheetName val="PMSELL"/>
      <sheetName val="KRYT5"/>
      <sheetName val="KRYT8"/>
      <sheetName val="Ryzyka"/>
      <sheetName val="Wypłacalność"/>
      <sheetName val="disc"/>
      <sheetName val="zatwierdzenie"/>
    </sheetNames>
    <sheetDataSet>
      <sheetData sheetId="0" refreshError="1"/>
      <sheetData sheetId="1" refreshError="1"/>
      <sheetData sheetId="2" refreshError="1">
        <row r="10">
          <cell r="AQ10" t="str">
            <v>Styczeń</v>
          </cell>
        </row>
        <row r="11">
          <cell r="AQ11">
            <v>50.42379145518159</v>
          </cell>
          <cell r="AR11">
            <v>45.10544335830894</v>
          </cell>
          <cell r="AS11">
            <v>51.802800178103205</v>
          </cell>
          <cell r="AT11">
            <v>47.577385646687695</v>
          </cell>
          <cell r="AU11">
            <v>48.44374368702422</v>
          </cell>
          <cell r="AV11">
            <v>42.6169274555071</v>
          </cell>
          <cell r="AW11" t="e">
            <v>#DIV/0!</v>
          </cell>
          <cell r="AX11" t="e">
            <v>#DIV/0!</v>
          </cell>
          <cell r="AY11" t="e">
            <v>#DIV/0!</v>
          </cell>
          <cell r="AZ11" t="e">
            <v>#DIV/0!</v>
          </cell>
          <cell r="BA11" t="e">
            <v>#DIV/0!</v>
          </cell>
          <cell r="BB11" t="e">
            <v>#DIV/0!</v>
          </cell>
        </row>
        <row r="12">
          <cell r="AQ12">
            <v>1701.5867540531217</v>
          </cell>
          <cell r="AR12">
            <v>681.3690269438794</v>
          </cell>
          <cell r="AS12">
            <v>775.0665413347846</v>
          </cell>
          <cell r="AT12">
            <v>1349.2739550473186</v>
          </cell>
          <cell r="AU12">
            <v>648.0308442758247</v>
          </cell>
          <cell r="AV12">
            <v>754.4387848583679</v>
          </cell>
          <cell r="AW12" t="e">
            <v>#DIV/0!</v>
          </cell>
          <cell r="AX12" t="e">
            <v>#DIV/0!</v>
          </cell>
          <cell r="AY12" t="e">
            <v>#DIV/0!</v>
          </cell>
          <cell r="AZ12" t="e">
            <v>#DIV/0!</v>
          </cell>
          <cell r="BA12" t="e">
            <v>#DIV/0!</v>
          </cell>
          <cell r="BB12" t="e">
            <v>#DIV/0!</v>
          </cell>
        </row>
        <row r="13">
          <cell r="AQ13">
            <v>92.27812546198197</v>
          </cell>
          <cell r="AR13">
            <v>77.41775418051903</v>
          </cell>
          <cell r="AS13">
            <v>87.746499777371</v>
          </cell>
          <cell r="AT13">
            <v>81.04495268138801</v>
          </cell>
          <cell r="AU13">
            <v>83.77374294794413</v>
          </cell>
          <cell r="AV13">
            <v>75.541060500568</v>
          </cell>
          <cell r="AW13" t="e">
            <v>#DIV/0!</v>
          </cell>
          <cell r="AX13" t="e">
            <v>#DIV/0!</v>
          </cell>
          <cell r="AY13" t="e">
            <v>#DIV/0!</v>
          </cell>
          <cell r="AZ13" t="e">
            <v>#DIV/0!</v>
          </cell>
          <cell r="BA13" t="e">
            <v>#DIV/0!</v>
          </cell>
          <cell r="BB13" t="e">
            <v>#DIV/0!</v>
          </cell>
        </row>
        <row r="14">
          <cell r="AQ14">
            <v>3074.945547725817</v>
          </cell>
          <cell r="AR14">
            <v>3099.482955391257</v>
          </cell>
          <cell r="AS14">
            <v>3088.0195913521</v>
          </cell>
          <cell r="AT14">
            <v>3063.86238170347</v>
          </cell>
          <cell r="AU14">
            <v>3061.0504791702597</v>
          </cell>
          <cell r="AV14">
            <v>3031.4407514627383</v>
          </cell>
          <cell r="AW14" t="e">
            <v>#DIV/0!</v>
          </cell>
          <cell r="AX14" t="e">
            <v>#DIV/0!</v>
          </cell>
          <cell r="AY14" t="e">
            <v>#DIV/0!</v>
          </cell>
          <cell r="AZ14" t="e">
            <v>#DIV/0!</v>
          </cell>
          <cell r="BA14" t="e">
            <v>#DIV/0!</v>
          </cell>
          <cell r="BB14" t="e">
            <v>#DIV/0!</v>
          </cell>
        </row>
        <row r="15">
          <cell r="AQ15">
            <v>50.42379145518159</v>
          </cell>
          <cell r="AR15">
            <v>47.764617406745266</v>
          </cell>
          <cell r="AS15">
            <v>49.11067833053124</v>
          </cell>
          <cell r="AT15">
            <v>48.72735515957036</v>
          </cell>
          <cell r="AU15">
            <v>48.67063286506113</v>
          </cell>
          <cell r="AV15">
            <v>47.661681963468794</v>
          </cell>
          <cell r="AW15" t="e">
            <v>#DIV/0!</v>
          </cell>
          <cell r="AX15" t="e">
            <v>#DIV/0!</v>
          </cell>
          <cell r="AY15" t="e">
            <v>#DIV/0!</v>
          </cell>
          <cell r="AZ15" t="e">
            <v>#DIV/0!</v>
          </cell>
          <cell r="BA15" t="e">
            <v>#DIV/0!</v>
          </cell>
          <cell r="BB15" t="e">
            <v>#DIV/0!</v>
          </cell>
        </row>
        <row r="16">
          <cell r="AQ16">
            <v>1701.5867540531217</v>
          </cell>
          <cell r="AR16">
            <v>1191.4778904985005</v>
          </cell>
          <cell r="AS16">
            <v>1052.6741074439285</v>
          </cell>
          <cell r="AT16">
            <v>1126.824069344776</v>
          </cell>
          <cell r="AU16">
            <v>1031.065424330986</v>
          </cell>
          <cell r="AV16">
            <v>984.960984418883</v>
          </cell>
          <cell r="AW16" t="e">
            <v>#DIV/0!</v>
          </cell>
          <cell r="AX16" t="e">
            <v>#DIV/0!</v>
          </cell>
          <cell r="AY16" t="e">
            <v>#DIV/0!</v>
          </cell>
          <cell r="AZ16" t="e">
            <v>#DIV/0!</v>
          </cell>
          <cell r="BA16" t="e">
            <v>#DIV/0!</v>
          </cell>
          <cell r="BB16" t="e">
            <v>#DIV/0!</v>
          </cell>
        </row>
        <row r="17">
          <cell r="AQ17">
            <v>92.27812546198197</v>
          </cell>
          <cell r="AR17">
            <v>84.84793982125049</v>
          </cell>
          <cell r="AS17">
            <v>85.81412647329067</v>
          </cell>
          <cell r="AT17">
            <v>84.621833025315</v>
          </cell>
          <cell r="AU17">
            <v>84.45221500984083</v>
          </cell>
          <cell r="AV17">
            <v>82.96702259162869</v>
          </cell>
          <cell r="AW17" t="e">
            <v>#DIV/0!</v>
          </cell>
          <cell r="AX17" t="e">
            <v>#DIV/0!</v>
          </cell>
          <cell r="AY17" t="e">
            <v>#DIV/0!</v>
          </cell>
          <cell r="AZ17" t="e">
            <v>#DIV/0!</v>
          </cell>
          <cell r="BA17" t="e">
            <v>#DIV/0!</v>
          </cell>
          <cell r="BB17" t="e">
            <v>#DIV/0!</v>
          </cell>
        </row>
        <row r="55">
          <cell r="AQ55">
            <v>3074.945547725817</v>
          </cell>
          <cell r="AR55">
            <v>3087.214251558537</v>
          </cell>
          <cell r="AS55">
            <v>3087.4826981563915</v>
          </cell>
          <cell r="AT55">
            <v>3081.577619043161</v>
          </cell>
          <cell r="AU55">
            <v>3077.472191068581</v>
          </cell>
          <cell r="AV55">
            <v>3069.800284467607</v>
          </cell>
          <cell r="AW55" t="e">
            <v>#DIV/0!</v>
          </cell>
          <cell r="AX55" t="e">
            <v>#DIV/0!</v>
          </cell>
          <cell r="AY55" t="e">
            <v>#DIV/0!</v>
          </cell>
          <cell r="AZ55" t="e">
            <v>#DIV/0!</v>
          </cell>
          <cell r="BA55" t="e">
            <v>#DIV/0!</v>
          </cell>
        </row>
        <row r="70">
          <cell r="AQ70">
            <v>1837.2912112213307</v>
          </cell>
        </row>
        <row r="71">
          <cell r="AQ71">
            <v>117.3968534782334</v>
          </cell>
        </row>
        <row r="72">
          <cell r="AQ72">
            <v>3228.22063562267</v>
          </cell>
        </row>
      </sheetData>
      <sheetData sheetId="3" refreshError="1">
        <row r="11">
          <cell r="AQ11">
            <v>54.59975520195839</v>
          </cell>
        </row>
        <row r="12">
          <cell r="AQ12">
            <v>1708.0832313341493</v>
          </cell>
        </row>
        <row r="13">
          <cell r="AQ13">
            <v>91.36352509179926</v>
          </cell>
        </row>
        <row r="14">
          <cell r="AQ14">
            <v>3068.1664626682987</v>
          </cell>
        </row>
        <row r="15">
          <cell r="AQ15">
            <v>54.59975520195839</v>
          </cell>
        </row>
        <row r="16">
          <cell r="AQ16">
            <v>1708.0832313341493</v>
          </cell>
        </row>
        <row r="17">
          <cell r="AQ17">
            <v>91.36352509179926</v>
          </cell>
        </row>
        <row r="55">
          <cell r="AQ55">
            <v>3068.1664626682987</v>
          </cell>
        </row>
        <row r="70">
          <cell r="AQ70">
            <v>1812.1104140526977</v>
          </cell>
        </row>
        <row r="71">
          <cell r="AQ71">
            <v>98.28858218318695</v>
          </cell>
        </row>
        <row r="72">
          <cell r="AQ72">
            <v>3194.233375156838</v>
          </cell>
        </row>
      </sheetData>
      <sheetData sheetId="4" refreshError="1">
        <row r="11">
          <cell r="AQ11">
            <v>60.902404526166904</v>
          </cell>
          <cell r="AR11">
            <v>51.358543417366946</v>
          </cell>
          <cell r="AS11">
            <v>59.81754385964912</v>
          </cell>
          <cell r="AT11">
            <v>50.712290502793294</v>
          </cell>
          <cell r="AU11">
            <v>55.873772791023846</v>
          </cell>
          <cell r="AV11">
            <v>49.332402234636874</v>
          </cell>
          <cell r="AW11" t="e">
            <v>#DIV/0!</v>
          </cell>
          <cell r="AX11" t="e">
            <v>#DIV/0!</v>
          </cell>
          <cell r="AY11" t="e">
            <v>#DIV/0!</v>
          </cell>
          <cell r="AZ11" t="e">
            <v>#DIV/0!</v>
          </cell>
          <cell r="BA11" t="e">
            <v>#DIV/0!</v>
          </cell>
          <cell r="BB11" t="e">
            <v>#DIV/0!</v>
          </cell>
        </row>
        <row r="12">
          <cell r="AQ12">
            <v>1942.5544554455446</v>
          </cell>
          <cell r="AR12">
            <v>671.4649859943978</v>
          </cell>
          <cell r="AS12">
            <v>782.6077192982456</v>
          </cell>
          <cell r="AT12">
            <v>1329.7290502793296</v>
          </cell>
          <cell r="AU12">
            <v>607.9551192145863</v>
          </cell>
          <cell r="AV12">
            <v>759.927374301676</v>
          </cell>
          <cell r="AW12" t="e">
            <v>#DIV/0!</v>
          </cell>
          <cell r="AX12" t="e">
            <v>#DIV/0!</v>
          </cell>
          <cell r="AY12" t="e">
            <v>#DIV/0!</v>
          </cell>
          <cell r="AZ12" t="e">
            <v>#DIV/0!</v>
          </cell>
          <cell r="BA12" t="e">
            <v>#DIV/0!</v>
          </cell>
          <cell r="BB12" t="e">
            <v>#DIV/0!</v>
          </cell>
        </row>
        <row r="13">
          <cell r="AQ13">
            <v>93.93776520509194</v>
          </cell>
          <cell r="AR13">
            <v>96.0280112044818</v>
          </cell>
          <cell r="AS13">
            <v>95.32912280701754</v>
          </cell>
          <cell r="AT13">
            <v>88.58100558659218</v>
          </cell>
          <cell r="AU13">
            <v>93.29032258064517</v>
          </cell>
          <cell r="AV13">
            <v>81.75418994413408</v>
          </cell>
          <cell r="AW13" t="e">
            <v>#DIV/0!</v>
          </cell>
          <cell r="AX13" t="e">
            <v>#DIV/0!</v>
          </cell>
          <cell r="AY13" t="e">
            <v>#DIV/0!</v>
          </cell>
          <cell r="AZ13" t="e">
            <v>#DIV/0!</v>
          </cell>
          <cell r="BA13" t="e">
            <v>#DIV/0!</v>
          </cell>
          <cell r="BB13" t="e">
            <v>#DIV/0!</v>
          </cell>
        </row>
        <row r="14">
          <cell r="AQ14">
            <v>3430.6053748231966</v>
          </cell>
          <cell r="AR14">
            <v>3398.442577030812</v>
          </cell>
          <cell r="AS14">
            <v>3400.3059649122806</v>
          </cell>
          <cell r="AT14">
            <v>3365.2849162011175</v>
          </cell>
          <cell r="AU14">
            <v>3373.5035063113605</v>
          </cell>
          <cell r="AV14">
            <v>3354.832402234637</v>
          </cell>
          <cell r="AW14" t="e">
            <v>#DIV/0!</v>
          </cell>
          <cell r="AX14" t="e">
            <v>#DIV/0!</v>
          </cell>
          <cell r="AY14" t="e">
            <v>#DIV/0!</v>
          </cell>
          <cell r="AZ14" t="e">
            <v>#DIV/0!</v>
          </cell>
          <cell r="BA14" t="e">
            <v>#DIV/0!</v>
          </cell>
          <cell r="BB14" t="e">
            <v>#DIV/0!</v>
          </cell>
        </row>
        <row r="15">
          <cell r="AQ15">
            <v>60.902404526166904</v>
          </cell>
          <cell r="AR15">
            <v>56.130473971766925</v>
          </cell>
          <cell r="AS15">
            <v>57.359497267727654</v>
          </cell>
          <cell r="AT15">
            <v>55.69769557649407</v>
          </cell>
          <cell r="AU15">
            <v>55.73291101940002</v>
          </cell>
          <cell r="AV15">
            <v>54.66615955527283</v>
          </cell>
          <cell r="AW15" t="e">
            <v>#DIV/0!</v>
          </cell>
          <cell r="AX15" t="e">
            <v>#DIV/0!</v>
          </cell>
          <cell r="AY15" t="e">
            <v>#DIV/0!</v>
          </cell>
          <cell r="AZ15" t="e">
            <v>#DIV/0!</v>
          </cell>
          <cell r="BA15" t="e">
            <v>#DIV/0!</v>
          </cell>
          <cell r="BB15" t="e">
            <v>#DIV/0!</v>
          </cell>
        </row>
        <row r="16">
          <cell r="AQ16">
            <v>1942.5544554455446</v>
          </cell>
          <cell r="AR16">
            <v>1307.0097207199713</v>
          </cell>
          <cell r="AS16">
            <v>1132.2090535793961</v>
          </cell>
          <cell r="AT16">
            <v>1181.5890527543795</v>
          </cell>
          <cell r="AU16">
            <v>1066.862266046421</v>
          </cell>
          <cell r="AV16">
            <v>1015.70645075563</v>
          </cell>
          <cell r="AW16" t="e">
            <v>#DIV/0!</v>
          </cell>
          <cell r="AX16" t="e">
            <v>#DIV/0!</v>
          </cell>
          <cell r="AY16" t="e">
            <v>#DIV/0!</v>
          </cell>
          <cell r="AZ16" t="e">
            <v>#DIV/0!</v>
          </cell>
          <cell r="BA16" t="e">
            <v>#DIV/0!</v>
          </cell>
          <cell r="BB16" t="e">
            <v>#DIV/0!</v>
          </cell>
        </row>
        <row r="17">
          <cell r="AQ17">
            <v>93.93776520509194</v>
          </cell>
          <cell r="AR17">
            <v>94.98288820478686</v>
          </cell>
          <cell r="AS17">
            <v>95.09829973886376</v>
          </cell>
          <cell r="AT17">
            <v>93.46897620079586</v>
          </cell>
          <cell r="AU17">
            <v>93.43324547676573</v>
          </cell>
          <cell r="AV17">
            <v>91.48673622132712</v>
          </cell>
          <cell r="AW17" t="e">
            <v>#DIV/0!</v>
          </cell>
          <cell r="AX17" t="e">
            <v>#DIV/0!</v>
          </cell>
          <cell r="AY17" t="e">
            <v>#DIV/0!</v>
          </cell>
          <cell r="AZ17" t="e">
            <v>#DIV/0!</v>
          </cell>
          <cell r="BA17" t="e">
            <v>#DIV/0!</v>
          </cell>
          <cell r="BB17" t="e">
            <v>#DIV/0!</v>
          </cell>
        </row>
        <row r="55">
          <cell r="AQ55">
            <v>3430.6053748231966</v>
          </cell>
          <cell r="AR55">
            <v>3414.5239759270044</v>
          </cell>
          <cell r="AS55">
            <v>3409.7846389220963</v>
          </cell>
          <cell r="AT55">
            <v>3398.6597082418516</v>
          </cell>
          <cell r="AU55">
            <v>3393.628467855753</v>
          </cell>
          <cell r="AV55">
            <v>3387.1624569189007</v>
          </cell>
          <cell r="AW55" t="e">
            <v>#DIV/0!</v>
          </cell>
          <cell r="AX55" t="e">
            <v>#DIV/0!</v>
          </cell>
          <cell r="AY55" t="e">
            <v>#DIV/0!</v>
          </cell>
          <cell r="AZ55" t="e">
            <v>#DIV/0!</v>
          </cell>
          <cell r="BA55" t="e">
            <v>#DIV/0!</v>
          </cell>
        </row>
        <row r="70">
          <cell r="AQ70">
            <v>2080.8035190615838</v>
          </cell>
        </row>
        <row r="71">
          <cell r="AQ71">
            <v>121.633431085044</v>
          </cell>
        </row>
        <row r="72">
          <cell r="AQ72">
            <v>3697.6099706744867</v>
          </cell>
        </row>
      </sheetData>
      <sheetData sheetId="5" refreshError="1">
        <row r="11">
          <cell r="AQ11">
            <v>50.24892703862661</v>
          </cell>
          <cell r="AR11">
            <v>47.07070707070707</v>
          </cell>
          <cell r="AS11">
            <v>54.22222222222222</v>
          </cell>
          <cell r="AT11">
            <v>48.144717800289435</v>
          </cell>
          <cell r="AU11">
            <v>46.19061166429587</v>
          </cell>
          <cell r="AV11">
            <v>43.32951289398281</v>
          </cell>
          <cell r="AW11" t="e">
            <v>#DIV/0!</v>
          </cell>
          <cell r="AX11" t="e">
            <v>#DIV/0!</v>
          </cell>
          <cell r="AY11" t="e">
            <v>#DIV/0!</v>
          </cell>
          <cell r="AZ11" t="e">
            <v>#DIV/0!</v>
          </cell>
          <cell r="BA11" t="e">
            <v>#DIV/0!</v>
          </cell>
          <cell r="BB11" t="e">
            <v>#DIV/0!</v>
          </cell>
        </row>
        <row r="12">
          <cell r="AQ12">
            <v>1903.4678111587982</v>
          </cell>
          <cell r="AR12">
            <v>662.0663780663781</v>
          </cell>
          <cell r="AS12">
            <v>731.4227994227995</v>
          </cell>
          <cell r="AT12">
            <v>1428.3994211287988</v>
          </cell>
          <cell r="AU12">
            <v>593.4736842105264</v>
          </cell>
          <cell r="AV12">
            <v>732.4813753581661</v>
          </cell>
          <cell r="AW12" t="e">
            <v>#DIV/0!</v>
          </cell>
          <cell r="AX12" t="e">
            <v>#DIV/0!</v>
          </cell>
          <cell r="AY12" t="e">
            <v>#DIV/0!</v>
          </cell>
          <cell r="AZ12" t="e">
            <v>#DIV/0!</v>
          </cell>
          <cell r="BA12" t="e">
            <v>#DIV/0!</v>
          </cell>
          <cell r="BB12" t="e">
            <v>#DIV/0!</v>
          </cell>
        </row>
        <row r="13">
          <cell r="AQ13">
            <v>90.49499284692418</v>
          </cell>
          <cell r="AR13">
            <v>85.01010101010101</v>
          </cell>
          <cell r="AS13">
            <v>96.62914862914863</v>
          </cell>
          <cell r="AT13">
            <v>84.72937771345876</v>
          </cell>
          <cell r="AU13">
            <v>83.5049786628734</v>
          </cell>
          <cell r="AV13">
            <v>78.54441260744986</v>
          </cell>
          <cell r="AW13" t="e">
            <v>#DIV/0!</v>
          </cell>
          <cell r="AX13" t="e">
            <v>#DIV/0!</v>
          </cell>
          <cell r="AY13" t="e">
            <v>#DIV/0!</v>
          </cell>
          <cell r="AZ13" t="e">
            <v>#DIV/0!</v>
          </cell>
          <cell r="BA13" t="e">
            <v>#DIV/0!</v>
          </cell>
          <cell r="BB13" t="e">
            <v>#DIV/0!</v>
          </cell>
        </row>
        <row r="14">
          <cell r="AQ14">
            <v>3322.3576537911304</v>
          </cell>
          <cell r="AR14">
            <v>3353.910533910534</v>
          </cell>
          <cell r="AS14">
            <v>3352.184704184704</v>
          </cell>
          <cell r="AT14">
            <v>3347.9247467438495</v>
          </cell>
          <cell r="AU14">
            <v>3289.701280227596</v>
          </cell>
          <cell r="AV14">
            <v>3312.699140401146</v>
          </cell>
          <cell r="AW14" t="e">
            <v>#DIV/0!</v>
          </cell>
          <cell r="AX14" t="e">
            <v>#DIV/0!</v>
          </cell>
          <cell r="AY14" t="e">
            <v>#DIV/0!</v>
          </cell>
          <cell r="AZ14" t="e">
            <v>#DIV/0!</v>
          </cell>
          <cell r="BA14" t="e">
            <v>#DIV/0!</v>
          </cell>
          <cell r="BB14" t="e">
            <v>#DIV/0!</v>
          </cell>
        </row>
        <row r="15">
          <cell r="AQ15">
            <v>50.24892703862661</v>
          </cell>
          <cell r="AR15">
            <v>48.659817054666846</v>
          </cell>
          <cell r="AS15">
            <v>50.51395211051864</v>
          </cell>
          <cell r="AT15">
            <v>49.92164353296134</v>
          </cell>
          <cell r="AU15">
            <v>49.17543715922825</v>
          </cell>
          <cell r="AV15">
            <v>48.201116448354014</v>
          </cell>
          <cell r="AW15" t="e">
            <v>#DIV/0!</v>
          </cell>
          <cell r="AX15" t="e">
            <v>#DIV/0!</v>
          </cell>
          <cell r="AY15" t="e">
            <v>#DIV/0!</v>
          </cell>
          <cell r="AZ15" t="e">
            <v>#DIV/0!</v>
          </cell>
          <cell r="BA15" t="e">
            <v>#DIV/0!</v>
          </cell>
          <cell r="BB15" t="e">
            <v>#DIV/0!</v>
          </cell>
        </row>
        <row r="16">
          <cell r="AQ16">
            <v>1903.4678111587982</v>
          </cell>
          <cell r="AR16">
            <v>1282.7670946125882</v>
          </cell>
          <cell r="AS16">
            <v>1098.9856628826585</v>
          </cell>
          <cell r="AT16">
            <v>1181.3391024441937</v>
          </cell>
          <cell r="AU16">
            <v>1063.7660187974602</v>
          </cell>
          <cell r="AV16">
            <v>1008.551911557578</v>
          </cell>
          <cell r="AW16" t="e">
            <v>#DIV/0!</v>
          </cell>
          <cell r="AX16" t="e">
            <v>#DIV/0!</v>
          </cell>
          <cell r="AY16" t="e">
            <v>#DIV/0!</v>
          </cell>
          <cell r="AZ16" t="e">
            <v>#DIV/0!</v>
          </cell>
          <cell r="BA16" t="e">
            <v>#DIV/0!</v>
          </cell>
          <cell r="BB16" t="e">
            <v>#DIV/0!</v>
          </cell>
        </row>
        <row r="17">
          <cell r="AQ17">
            <v>90.49499284692418</v>
          </cell>
          <cell r="AR17">
            <v>87.7525469285126</v>
          </cell>
          <cell r="AS17">
            <v>90.71141416205795</v>
          </cell>
          <cell r="AT17">
            <v>89.21590504990814</v>
          </cell>
          <cell r="AU17">
            <v>88.07371977250119</v>
          </cell>
          <cell r="AV17">
            <v>86.4855019116593</v>
          </cell>
          <cell r="AW17" t="e">
            <v>#DIV/0!</v>
          </cell>
          <cell r="AX17" t="e">
            <v>#DIV/0!</v>
          </cell>
          <cell r="AY17" t="e">
            <v>#DIV/0!</v>
          </cell>
          <cell r="AZ17" t="e">
            <v>#DIV/0!</v>
          </cell>
          <cell r="BA17" t="e">
            <v>#DIV/0!</v>
          </cell>
          <cell r="BB17" t="e">
            <v>#DIV/0!</v>
          </cell>
        </row>
        <row r="55">
          <cell r="AQ55">
            <v>3322.3576537911304</v>
          </cell>
          <cell r="AR55">
            <v>3338.134093850832</v>
          </cell>
          <cell r="AS55">
            <v>3342.8176306287896</v>
          </cell>
          <cell r="AT55">
            <v>3344.0944096575545</v>
          </cell>
          <cell r="AU55">
            <v>3333.2157837715627</v>
          </cell>
          <cell r="AV55">
            <v>3329.7963432098263</v>
          </cell>
          <cell r="AW55" t="e">
            <v>#DIV/0!</v>
          </cell>
          <cell r="AX55" t="e">
            <v>#DIV/0!</v>
          </cell>
          <cell r="AY55" t="e">
            <v>#DIV/0!</v>
          </cell>
          <cell r="AZ55" t="e">
            <v>#DIV/0!</v>
          </cell>
          <cell r="BA55" t="e">
            <v>#DIV/0!</v>
          </cell>
        </row>
        <row r="70">
          <cell r="AQ70">
            <v>1994.4561403508771</v>
          </cell>
        </row>
        <row r="71">
          <cell r="AQ71">
            <v>113.71929824561404</v>
          </cell>
        </row>
        <row r="72">
          <cell r="AQ72">
            <v>3481.7251461988303</v>
          </cell>
        </row>
      </sheetData>
      <sheetData sheetId="6" refreshError="1">
        <row r="11">
          <cell r="AQ11">
            <v>52.427971622991166</v>
          </cell>
          <cell r="AR11">
            <v>46.181346403344385</v>
          </cell>
          <cell r="AS11">
            <v>53.92002293249247</v>
          </cell>
          <cell r="AT11">
            <v>48.12208562950402</v>
          </cell>
          <cell r="AU11">
            <v>51.00901674538428</v>
          </cell>
          <cell r="AV11">
            <v>39.06278794260892</v>
          </cell>
          <cell r="AW11" t="e">
            <v>#DIV/0!</v>
          </cell>
          <cell r="AX11" t="e">
            <v>#DIV/0!</v>
          </cell>
          <cell r="AY11" t="e">
            <v>#DIV/0!</v>
          </cell>
          <cell r="AZ11" t="e">
            <v>#DIV/0!</v>
          </cell>
          <cell r="BA11" t="e">
            <v>#DIV/0!</v>
          </cell>
          <cell r="BB11" t="e">
            <v>#DIV/0!</v>
          </cell>
        </row>
        <row r="12">
          <cell r="AQ12">
            <v>1464.1494136383378</v>
          </cell>
          <cell r="AR12">
            <v>537.3446734899812</v>
          </cell>
          <cell r="AS12">
            <v>611.1853232048157</v>
          </cell>
          <cell r="AT12">
            <v>1096.6680796947858</v>
          </cell>
          <cell r="AU12">
            <v>502.80807213396304</v>
          </cell>
          <cell r="AV12">
            <v>554.6873765960247</v>
          </cell>
          <cell r="AW12" t="e">
            <v>#DIV/0!</v>
          </cell>
          <cell r="AX12" t="e">
            <v>#DIV/0!</v>
          </cell>
          <cell r="AY12" t="e">
            <v>#DIV/0!</v>
          </cell>
          <cell r="AZ12" t="e">
            <v>#DIV/0!</v>
          </cell>
          <cell r="BA12" t="e">
            <v>#DIV/0!</v>
          </cell>
          <cell r="BB12" t="e">
            <v>#DIV/0!</v>
          </cell>
        </row>
        <row r="13">
          <cell r="AQ13">
            <v>95.67105834660488</v>
          </cell>
          <cell r="AR13">
            <v>82.35260198933256</v>
          </cell>
          <cell r="AS13">
            <v>93.82829296259136</v>
          </cell>
          <cell r="AT13">
            <v>83.32344213649851</v>
          </cell>
          <cell r="AU13">
            <v>86.12566194360956</v>
          </cell>
          <cell r="AV13">
            <v>74.13452678688955</v>
          </cell>
          <cell r="AW13" t="e">
            <v>#DIV/0!</v>
          </cell>
          <cell r="AX13" t="e">
            <v>#DIV/0!</v>
          </cell>
          <cell r="AY13" t="e">
            <v>#DIV/0!</v>
          </cell>
          <cell r="AZ13" t="e">
            <v>#DIV/0!</v>
          </cell>
          <cell r="BA13" t="e">
            <v>#DIV/0!</v>
          </cell>
          <cell r="BB13" t="e">
            <v>#DIV/0!</v>
          </cell>
        </row>
        <row r="14">
          <cell r="AQ14">
            <v>2423.054871869118</v>
          </cell>
          <cell r="AR14">
            <v>2418.2787948680984</v>
          </cell>
          <cell r="AS14">
            <v>2404.821556542927</v>
          </cell>
          <cell r="AT14">
            <v>2363.114313974848</v>
          </cell>
          <cell r="AU14">
            <v>2394.429655073708</v>
          </cell>
          <cell r="AV14">
            <v>2174.8900881927075</v>
          </cell>
          <cell r="AW14" t="e">
            <v>#DIV/0!</v>
          </cell>
          <cell r="AX14" t="e">
            <v>#DIV/0!</v>
          </cell>
          <cell r="AY14" t="e">
            <v>#DIV/0!</v>
          </cell>
          <cell r="AZ14" t="e">
            <v>#DIV/0!</v>
          </cell>
          <cell r="BA14" t="e">
            <v>#DIV/0!</v>
          </cell>
          <cell r="BB14" t="e">
            <v>#DIV/0!</v>
          </cell>
        </row>
        <row r="15">
          <cell r="AQ15">
            <v>52.427971622991166</v>
          </cell>
          <cell r="AR15">
            <v>49.30465901316778</v>
          </cell>
          <cell r="AS15">
            <v>50.84311365294267</v>
          </cell>
          <cell r="AT15">
            <v>50.16285664708301</v>
          </cell>
          <cell r="AU15">
            <v>50.33208866674327</v>
          </cell>
          <cell r="AV15">
            <v>48.45387187938754</v>
          </cell>
          <cell r="AW15" t="e">
            <v>#DIV/0!</v>
          </cell>
          <cell r="AX15" t="e">
            <v>#DIV/0!</v>
          </cell>
          <cell r="AY15" t="e">
            <v>#DIV/0!</v>
          </cell>
          <cell r="AZ15" t="e">
            <v>#DIV/0!</v>
          </cell>
          <cell r="BA15" t="e">
            <v>#DIV/0!</v>
          </cell>
          <cell r="BB15" t="e">
            <v>#DIV/0!</v>
          </cell>
        </row>
        <row r="16">
          <cell r="AQ16">
            <v>1464.1494136383378</v>
          </cell>
          <cell r="AR16">
            <v>1000.7470435641595</v>
          </cell>
          <cell r="AS16">
            <v>870.8931367777117</v>
          </cell>
          <cell r="AT16">
            <v>927.3368725069802</v>
          </cell>
          <cell r="AU16">
            <v>842.4311124323767</v>
          </cell>
          <cell r="AV16">
            <v>794.473823126318</v>
          </cell>
          <cell r="AW16" t="e">
            <v>#DIV/0!</v>
          </cell>
          <cell r="AX16" t="e">
            <v>#DIV/0!</v>
          </cell>
          <cell r="AY16" t="e">
            <v>#DIV/0!</v>
          </cell>
          <cell r="AZ16" t="e">
            <v>#DIV/0!</v>
          </cell>
          <cell r="BA16" t="e">
            <v>#DIV/0!</v>
          </cell>
          <cell r="BB16" t="e">
            <v>#DIV/0!</v>
          </cell>
        </row>
        <row r="17">
          <cell r="AQ17">
            <v>95.67105834660488</v>
          </cell>
          <cell r="AR17">
            <v>89.01183016796872</v>
          </cell>
          <cell r="AS17">
            <v>90.61731776617627</v>
          </cell>
          <cell r="AT17">
            <v>88.79384885875683</v>
          </cell>
          <cell r="AU17">
            <v>88.26021147572737</v>
          </cell>
          <cell r="AV17">
            <v>85.9059306942544</v>
          </cell>
          <cell r="AW17" t="e">
            <v>#DIV/0!</v>
          </cell>
          <cell r="AX17" t="e">
            <v>#DIV/0!</v>
          </cell>
          <cell r="AY17" t="e">
            <v>#DIV/0!</v>
          </cell>
          <cell r="AZ17" t="e">
            <v>#DIV/0!</v>
          </cell>
          <cell r="BA17" t="e">
            <v>#DIV/0!</v>
          </cell>
          <cell r="BB17" t="e">
            <v>#DIV/0!</v>
          </cell>
        </row>
        <row r="55">
          <cell r="AQ55">
            <v>2423.054871869118</v>
          </cell>
          <cell r="AR55">
            <v>2420.6668333686084</v>
          </cell>
          <cell r="AS55">
            <v>2415.3850744267147</v>
          </cell>
          <cell r="AT55">
            <v>2402.317384313748</v>
          </cell>
          <cell r="AU55">
            <v>2400.73983846574</v>
          </cell>
          <cell r="AV55">
            <v>2363.0982134202345</v>
          </cell>
          <cell r="AW55" t="e">
            <v>#DIV/0!</v>
          </cell>
          <cell r="AX55" t="e">
            <v>#DIV/0!</v>
          </cell>
          <cell r="AY55" t="e">
            <v>#DIV/0!</v>
          </cell>
          <cell r="AZ55" t="e">
            <v>#DIV/0!</v>
          </cell>
          <cell r="BA55" t="e">
            <v>#DIV/0!</v>
          </cell>
        </row>
        <row r="70">
          <cell r="AQ70">
            <v>1439.3333333333333</v>
          </cell>
        </row>
        <row r="71">
          <cell r="AQ71">
            <v>119.28205128205128</v>
          </cell>
        </row>
        <row r="72">
          <cell r="AQ72">
            <v>2400.3304843304845</v>
          </cell>
        </row>
      </sheetData>
      <sheetData sheetId="7" refreshError="1">
        <row r="11">
          <cell r="AQ11">
            <v>63.21568627450981</v>
          </cell>
          <cell r="AR11">
            <v>56.78797996661102</v>
          </cell>
          <cell r="AS11">
            <v>65.22259136212625</v>
          </cell>
          <cell r="AT11">
            <v>59.073891625615765</v>
          </cell>
          <cell r="AU11">
            <v>60.542148760330576</v>
          </cell>
          <cell r="AV11">
            <v>54.11570247933884</v>
          </cell>
          <cell r="AW11" t="e">
            <v>#DIV/0!</v>
          </cell>
          <cell r="AX11" t="e">
            <v>#DIV/0!</v>
          </cell>
          <cell r="AY11" t="e">
            <v>#DIV/0!</v>
          </cell>
          <cell r="AZ11" t="e">
            <v>#DIV/0!</v>
          </cell>
          <cell r="BA11" t="e">
            <v>#DIV/0!</v>
          </cell>
          <cell r="BB11" t="e">
            <v>#DIV/0!</v>
          </cell>
        </row>
        <row r="12">
          <cell r="AQ12">
            <v>2285.372549019608</v>
          </cell>
          <cell r="AR12">
            <v>829.1218697829717</v>
          </cell>
          <cell r="AS12">
            <v>1052.8837209302326</v>
          </cell>
          <cell r="AT12">
            <v>1851.008210180624</v>
          </cell>
          <cell r="AU12">
            <v>792.6809917355372</v>
          </cell>
          <cell r="AV12">
            <v>1060.8727272727272</v>
          </cell>
          <cell r="AW12" t="e">
            <v>#DIV/0!</v>
          </cell>
          <cell r="AX12" t="e">
            <v>#DIV/0!</v>
          </cell>
          <cell r="AY12" t="e">
            <v>#DIV/0!</v>
          </cell>
          <cell r="AZ12" t="e">
            <v>#DIV/0!</v>
          </cell>
          <cell r="BA12" t="e">
            <v>#DIV/0!</v>
          </cell>
          <cell r="BB12" t="e">
            <v>#DIV/0!</v>
          </cell>
        </row>
        <row r="13">
          <cell r="AQ13">
            <v>98.01307189542484</v>
          </cell>
          <cell r="AR13">
            <v>79.65275459098497</v>
          </cell>
          <cell r="AS13">
            <v>91.90033222591362</v>
          </cell>
          <cell r="AT13">
            <v>84.39408866995073</v>
          </cell>
          <cell r="AU13">
            <v>86.87603305785125</v>
          </cell>
          <cell r="AV13">
            <v>79.64297520661157</v>
          </cell>
          <cell r="AW13" t="e">
            <v>#DIV/0!</v>
          </cell>
          <cell r="AX13" t="e">
            <v>#DIV/0!</v>
          </cell>
          <cell r="AY13" t="e">
            <v>#DIV/0!</v>
          </cell>
          <cell r="AZ13" t="e">
            <v>#DIV/0!</v>
          </cell>
          <cell r="BA13" t="e">
            <v>#DIV/0!</v>
          </cell>
          <cell r="BB13" t="e">
            <v>#DIV/0!</v>
          </cell>
        </row>
        <row r="14">
          <cell r="AQ14">
            <v>3751.0196078431372</v>
          </cell>
          <cell r="AR14">
            <v>3835.6727879799664</v>
          </cell>
          <cell r="AS14">
            <v>3811.3820598006646</v>
          </cell>
          <cell r="AT14">
            <v>3756.7619047619046</v>
          </cell>
          <cell r="AU14">
            <v>3778.1619834710746</v>
          </cell>
          <cell r="AV14">
            <v>3776.8528925619835</v>
          </cell>
          <cell r="AW14" t="e">
            <v>#DIV/0!</v>
          </cell>
          <cell r="AX14" t="e">
            <v>#DIV/0!</v>
          </cell>
          <cell r="AY14" t="e">
            <v>#DIV/0!</v>
          </cell>
          <cell r="AZ14" t="e">
            <v>#DIV/0!</v>
          </cell>
          <cell r="BA14" t="e">
            <v>#DIV/0!</v>
          </cell>
          <cell r="BB14" t="e">
            <v>#DIV/0!</v>
          </cell>
        </row>
        <row r="15">
          <cell r="AQ15">
            <v>63.21568627450981</v>
          </cell>
          <cell r="AR15">
            <v>60.00183312056041</v>
          </cell>
          <cell r="AS15">
            <v>61.74208586774902</v>
          </cell>
          <cell r="AT15">
            <v>61.07503730721571</v>
          </cell>
          <cell r="AU15">
            <v>60.96845959783868</v>
          </cell>
          <cell r="AV15">
            <v>59.82633341142204</v>
          </cell>
          <cell r="AW15" t="e">
            <v>#DIV/0!</v>
          </cell>
          <cell r="AX15" t="e">
            <v>#DIV/0!</v>
          </cell>
          <cell r="AY15" t="e">
            <v>#DIV/0!</v>
          </cell>
          <cell r="AZ15" t="e">
            <v>#DIV/0!</v>
          </cell>
          <cell r="BA15" t="e">
            <v>#DIV/0!</v>
          </cell>
          <cell r="BB15" t="e">
            <v>#DIV/0!</v>
          </cell>
        </row>
        <row r="16">
          <cell r="AQ16">
            <v>2285.372549019608</v>
          </cell>
          <cell r="AR16">
            <v>1557.2472094012899</v>
          </cell>
          <cell r="AS16">
            <v>1389.126046577604</v>
          </cell>
          <cell r="AT16">
            <v>1504.596587478359</v>
          </cell>
          <cell r="AU16">
            <v>1362.2134683297948</v>
          </cell>
          <cell r="AV16">
            <v>1311.9900114869502</v>
          </cell>
          <cell r="AW16" t="e">
            <v>#DIV/0!</v>
          </cell>
          <cell r="AX16" t="e">
            <v>#DIV/0!</v>
          </cell>
          <cell r="AY16" t="e">
            <v>#DIV/0!</v>
          </cell>
          <cell r="AZ16" t="e">
            <v>#DIV/0!</v>
          </cell>
          <cell r="BA16" t="e">
            <v>#DIV/0!</v>
          </cell>
          <cell r="BB16" t="e">
            <v>#DIV/0!</v>
          </cell>
        </row>
        <row r="17">
          <cell r="AQ17">
            <v>98.01307189542484</v>
          </cell>
          <cell r="AR17">
            <v>88.8329132432049</v>
          </cell>
          <cell r="AS17">
            <v>89.85538623744112</v>
          </cell>
          <cell r="AT17">
            <v>88.49006184556853</v>
          </cell>
          <cell r="AU17">
            <v>88.16725608802508</v>
          </cell>
          <cell r="AV17">
            <v>86.7465426077895</v>
          </cell>
          <cell r="AW17" t="e">
            <v>#DIV/0!</v>
          </cell>
          <cell r="AX17" t="e">
            <v>#DIV/0!</v>
          </cell>
          <cell r="AY17" t="e">
            <v>#DIV/0!</v>
          </cell>
          <cell r="AZ17" t="e">
            <v>#DIV/0!</v>
          </cell>
          <cell r="BA17" t="e">
            <v>#DIV/0!</v>
          </cell>
          <cell r="BB17" t="e">
            <v>#DIV/0!</v>
          </cell>
        </row>
        <row r="55">
          <cell r="AQ55">
            <v>3751.0196078431372</v>
          </cell>
          <cell r="AR55">
            <v>3793.346197911552</v>
          </cell>
          <cell r="AS55">
            <v>3799.358151874589</v>
          </cell>
          <cell r="AT55">
            <v>3788.709090096418</v>
          </cell>
          <cell r="AU55">
            <v>3786.5996687713496</v>
          </cell>
          <cell r="AV55">
            <v>3784.9752060697883</v>
          </cell>
          <cell r="AW55" t="e">
            <v>#DIV/0!</v>
          </cell>
          <cell r="AX55" t="e">
            <v>#DIV/0!</v>
          </cell>
          <cell r="AY55" t="e">
            <v>#DIV/0!</v>
          </cell>
          <cell r="AZ55" t="e">
            <v>#DIV/0!</v>
          </cell>
          <cell r="BA55" t="e">
            <v>#DIV/0!</v>
          </cell>
        </row>
        <row r="70">
          <cell r="AQ70">
            <v>2586.0687160940324</v>
          </cell>
        </row>
        <row r="71">
          <cell r="AQ71">
            <v>120.2748643761302</v>
          </cell>
        </row>
        <row r="72">
          <cell r="AQ72">
            <v>4240.173598553345</v>
          </cell>
        </row>
      </sheetData>
      <sheetData sheetId="8" refreshError="1">
        <row r="11">
          <cell r="AQ11">
            <v>52.42663043478261</v>
          </cell>
          <cell r="AR11">
            <v>46.699656357388314</v>
          </cell>
          <cell r="AS11">
            <v>53.77257064093728</v>
          </cell>
          <cell r="AT11">
            <v>51.37850787132101</v>
          </cell>
          <cell r="AU11">
            <v>51.18422841604351</v>
          </cell>
          <cell r="AV11">
            <v>45.061444969615124</v>
          </cell>
          <cell r="AW11" t="e">
            <v>#DIV/0!</v>
          </cell>
          <cell r="AX11" t="e">
            <v>#DIV/0!</v>
          </cell>
          <cell r="AY11" t="e">
            <v>#DIV/0!</v>
          </cell>
          <cell r="AZ11" t="e">
            <v>#DIV/0!</v>
          </cell>
          <cell r="BA11" t="e">
            <v>#DIV/0!</v>
          </cell>
          <cell r="BB11" t="e">
            <v>#DIV/0!</v>
          </cell>
        </row>
        <row r="12">
          <cell r="AQ12">
            <v>1622.9375</v>
          </cell>
          <cell r="AR12">
            <v>711.4061855670103</v>
          </cell>
          <cell r="AS12">
            <v>815.9421088904204</v>
          </cell>
          <cell r="AT12">
            <v>1381.8535249828885</v>
          </cell>
          <cell r="AU12">
            <v>669.299796057104</v>
          </cell>
          <cell r="AV12">
            <v>775.8244429439568</v>
          </cell>
          <cell r="AW12" t="e">
            <v>#DIV/0!</v>
          </cell>
          <cell r="AX12" t="e">
            <v>#DIV/0!</v>
          </cell>
          <cell r="AY12" t="e">
            <v>#DIV/0!</v>
          </cell>
          <cell r="AZ12" t="e">
            <v>#DIV/0!</v>
          </cell>
          <cell r="BA12" t="e">
            <v>#DIV/0!</v>
          </cell>
          <cell r="BB12" t="e">
            <v>#DIV/0!</v>
          </cell>
        </row>
        <row r="13">
          <cell r="AQ13">
            <v>95.89673913043478</v>
          </cell>
          <cell r="AR13">
            <v>71.2</v>
          </cell>
          <cell r="AS13">
            <v>83.53135768435561</v>
          </cell>
          <cell r="AT13">
            <v>78.42026009582477</v>
          </cell>
          <cell r="AU13">
            <v>80.67165193745751</v>
          </cell>
          <cell r="AV13">
            <v>72.35111411208644</v>
          </cell>
          <cell r="AW13" t="e">
            <v>#DIV/0!</v>
          </cell>
          <cell r="AX13" t="e">
            <v>#DIV/0!</v>
          </cell>
          <cell r="AY13" t="e">
            <v>#DIV/0!</v>
          </cell>
          <cell r="AZ13" t="e">
            <v>#DIV/0!</v>
          </cell>
          <cell r="BA13" t="e">
            <v>#DIV/0!</v>
          </cell>
          <cell r="BB13" t="e">
            <v>#DIV/0!</v>
          </cell>
        </row>
        <row r="14">
          <cell r="AQ14">
            <v>3067.6766304347825</v>
          </cell>
          <cell r="AR14">
            <v>3107.1587628865977</v>
          </cell>
          <cell r="AS14">
            <v>3114.034458993797</v>
          </cell>
          <cell r="AT14">
            <v>3081.6043805612594</v>
          </cell>
          <cell r="AU14">
            <v>3060.603670972128</v>
          </cell>
          <cell r="AV14">
            <v>3038.9169480081027</v>
          </cell>
          <cell r="AW14" t="e">
            <v>#DIV/0!</v>
          </cell>
          <cell r="AX14" t="e">
            <v>#DIV/0!</v>
          </cell>
          <cell r="AY14" t="e">
            <v>#DIV/0!</v>
          </cell>
          <cell r="AZ14" t="e">
            <v>#DIV/0!</v>
          </cell>
          <cell r="BA14" t="e">
            <v>#DIV/0!</v>
          </cell>
          <cell r="BB14" t="e">
            <v>#DIV/0!</v>
          </cell>
        </row>
        <row r="15">
          <cell r="AQ15">
            <v>52.42663043478261</v>
          </cell>
          <cell r="AR15">
            <v>49.563143396085465</v>
          </cell>
          <cell r="AS15">
            <v>50.96628581103607</v>
          </cell>
          <cell r="AT15">
            <v>51.069341326107306</v>
          </cell>
          <cell r="AU15">
            <v>51.09231874409455</v>
          </cell>
          <cell r="AV15">
            <v>50.08717311501464</v>
          </cell>
          <cell r="AW15" t="e">
            <v>#DIV/0!</v>
          </cell>
          <cell r="AX15" t="e">
            <v>#DIV/0!</v>
          </cell>
          <cell r="AY15" t="e">
            <v>#DIV/0!</v>
          </cell>
          <cell r="AZ15" t="e">
            <v>#DIV/0!</v>
          </cell>
          <cell r="BA15" t="e">
            <v>#DIV/0!</v>
          </cell>
          <cell r="BB15" t="e">
            <v>#DIV/0!</v>
          </cell>
        </row>
        <row r="16">
          <cell r="AQ16">
            <v>1622.9375</v>
          </cell>
          <cell r="AR16">
            <v>1167.171842783505</v>
          </cell>
          <cell r="AS16">
            <v>1050.0952648191435</v>
          </cell>
          <cell r="AT16">
            <v>1133.0348298600798</v>
          </cell>
          <cell r="AU16">
            <v>1040.2878230994845</v>
          </cell>
          <cell r="AV16">
            <v>996.2105930735632</v>
          </cell>
          <cell r="AW16" t="e">
            <v>#DIV/0!</v>
          </cell>
          <cell r="AX16" t="e">
            <v>#DIV/0!</v>
          </cell>
          <cell r="AY16" t="e">
            <v>#DIV/0!</v>
          </cell>
          <cell r="AZ16" t="e">
            <v>#DIV/0!</v>
          </cell>
          <cell r="BA16" t="e">
            <v>#DIV/0!</v>
          </cell>
          <cell r="BB16" t="e">
            <v>#DIV/0!</v>
          </cell>
        </row>
        <row r="17">
          <cell r="AQ17">
            <v>95.89673913043478</v>
          </cell>
          <cell r="AR17">
            <v>83.5483695652174</v>
          </cell>
          <cell r="AS17">
            <v>83.54269893826347</v>
          </cell>
          <cell r="AT17">
            <v>82.2620892276538</v>
          </cell>
          <cell r="AU17">
            <v>81.94400176961454</v>
          </cell>
          <cell r="AV17">
            <v>80.34518716002653</v>
          </cell>
          <cell r="AW17" t="e">
            <v>#DIV/0!</v>
          </cell>
          <cell r="AX17" t="e">
            <v>#DIV/0!</v>
          </cell>
          <cell r="AY17" t="e">
            <v>#DIV/0!</v>
          </cell>
          <cell r="AZ17" t="e">
            <v>#DIV/0!</v>
          </cell>
          <cell r="BA17" t="e">
            <v>#DIV/0!</v>
          </cell>
          <cell r="BB17" t="e">
            <v>#DIV/0!</v>
          </cell>
        </row>
        <row r="55">
          <cell r="AQ55">
            <v>3067.6766304347825</v>
          </cell>
          <cell r="AR55">
            <v>3087.41769666069</v>
          </cell>
          <cell r="AS55">
            <v>3096.289950771726</v>
          </cell>
          <cell r="AT55">
            <v>3092.618558219109</v>
          </cell>
          <cell r="AU55">
            <v>3086.215580769713</v>
          </cell>
          <cell r="AV55">
            <v>3078.3324753094444</v>
          </cell>
          <cell r="AW55" t="e">
            <v>#DIV/0!</v>
          </cell>
          <cell r="AX55" t="e">
            <v>#DIV/0!</v>
          </cell>
          <cell r="AY55" t="e">
            <v>#DIV/0!</v>
          </cell>
          <cell r="AZ55" t="e">
            <v>#DIV/0!</v>
          </cell>
          <cell r="BA55" t="e">
            <v>#DIV/0!</v>
          </cell>
        </row>
        <row r="70">
          <cell r="AQ70">
            <v>1698.7154414351037</v>
          </cell>
        </row>
        <row r="71">
          <cell r="AQ71">
            <v>126.8125219838199</v>
          </cell>
        </row>
        <row r="72">
          <cell r="AQ72">
            <v>3230.3566654941965</v>
          </cell>
        </row>
      </sheetData>
      <sheetData sheetId="9" refreshError="1">
        <row r="11">
          <cell r="AQ11">
            <v>48.872964169381106</v>
          </cell>
          <cell r="AR11">
            <v>41.94039735099338</v>
          </cell>
          <cell r="AS11">
            <v>47.530944625407166</v>
          </cell>
          <cell r="AT11">
            <v>46.84577114427861</v>
          </cell>
          <cell r="AU11">
            <v>47.16417910447761</v>
          </cell>
          <cell r="AV11">
            <v>41.25769854132901</v>
          </cell>
          <cell r="AW11" t="e">
            <v>#DIV/0!</v>
          </cell>
          <cell r="AX11" t="e">
            <v>#DIV/0!</v>
          </cell>
          <cell r="AY11" t="e">
            <v>#DIV/0!</v>
          </cell>
          <cell r="AZ11" t="e">
            <v>#DIV/0!</v>
          </cell>
          <cell r="BA11" t="e">
            <v>#DIV/0!</v>
          </cell>
          <cell r="BB11" t="e">
            <v>#DIV/0!</v>
          </cell>
        </row>
        <row r="12">
          <cell r="AQ12">
            <v>1738.8469055374592</v>
          </cell>
          <cell r="AR12">
            <v>826.066225165563</v>
          </cell>
          <cell r="AS12">
            <v>894.9055374592834</v>
          </cell>
          <cell r="AT12">
            <v>1412.9751243781095</v>
          </cell>
          <cell r="AU12">
            <v>799.3698175787728</v>
          </cell>
          <cell r="AV12">
            <v>892.129659643436</v>
          </cell>
          <cell r="AW12" t="e">
            <v>#DIV/0!</v>
          </cell>
          <cell r="AX12" t="e">
            <v>#DIV/0!</v>
          </cell>
          <cell r="AY12" t="e">
            <v>#DIV/0!</v>
          </cell>
          <cell r="AZ12" t="e">
            <v>#DIV/0!</v>
          </cell>
          <cell r="BA12" t="e">
            <v>#DIV/0!</v>
          </cell>
          <cell r="BB12" t="e">
            <v>#DIV/0!</v>
          </cell>
        </row>
        <row r="13">
          <cell r="AQ13">
            <v>84.67752442996742</v>
          </cell>
          <cell r="AR13">
            <v>66.27152317880795</v>
          </cell>
          <cell r="AS13">
            <v>75.91530944625407</v>
          </cell>
          <cell r="AT13">
            <v>73.43946932006634</v>
          </cell>
          <cell r="AU13">
            <v>74.58706467661692</v>
          </cell>
          <cell r="AV13">
            <v>66.82658022690437</v>
          </cell>
          <cell r="AW13" t="e">
            <v>#DIV/0!</v>
          </cell>
          <cell r="AX13" t="e">
            <v>#DIV/0!</v>
          </cell>
          <cell r="AY13" t="e">
            <v>#DIV/0!</v>
          </cell>
          <cell r="AZ13" t="e">
            <v>#DIV/0!</v>
          </cell>
          <cell r="BA13" t="e">
            <v>#DIV/0!</v>
          </cell>
          <cell r="BB13" t="e">
            <v>#DIV/0!</v>
          </cell>
        </row>
        <row r="14">
          <cell r="AQ14">
            <v>2901.42671009772</v>
          </cell>
          <cell r="AR14">
            <v>2953.3112582781455</v>
          </cell>
          <cell r="AS14">
            <v>2903.1074918566774</v>
          </cell>
          <cell r="AT14">
            <v>2939.10447761194</v>
          </cell>
          <cell r="AU14">
            <v>2937.737976782753</v>
          </cell>
          <cell r="AV14">
            <v>2869.847649918963</v>
          </cell>
          <cell r="AW14" t="e">
            <v>#DIV/0!</v>
          </cell>
          <cell r="AX14" t="e">
            <v>#DIV/0!</v>
          </cell>
          <cell r="AY14" t="e">
            <v>#DIV/0!</v>
          </cell>
          <cell r="AZ14" t="e">
            <v>#DIV/0!</v>
          </cell>
          <cell r="BA14" t="e">
            <v>#DIV/0!</v>
          </cell>
          <cell r="BB14" t="e">
            <v>#DIV/0!</v>
          </cell>
        </row>
        <row r="15">
          <cell r="AQ15">
            <v>48.872964169381106</v>
          </cell>
          <cell r="AR15">
            <v>45.40668076018724</v>
          </cell>
          <cell r="AS15">
            <v>46.114768715260546</v>
          </cell>
          <cell r="AT15">
            <v>46.297519322515065</v>
          </cell>
          <cell r="AU15">
            <v>46.470851278907574</v>
          </cell>
          <cell r="AV15">
            <v>45.60199248931115</v>
          </cell>
          <cell r="AW15" t="e">
            <v>#DIV/0!</v>
          </cell>
          <cell r="AX15" t="e">
            <v>#DIV/0!</v>
          </cell>
          <cell r="AY15" t="e">
            <v>#DIV/0!</v>
          </cell>
          <cell r="AZ15" t="e">
            <v>#DIV/0!</v>
          </cell>
          <cell r="BA15" t="e">
            <v>#DIV/0!</v>
          </cell>
          <cell r="BB15" t="e">
            <v>#DIV/0!</v>
          </cell>
        </row>
        <row r="16">
          <cell r="AQ16">
            <v>1738.8469055374592</v>
          </cell>
          <cell r="AR16">
            <v>1282.456565351511</v>
          </cell>
          <cell r="AS16">
            <v>1153.2728893874353</v>
          </cell>
          <cell r="AT16">
            <v>1218.1984481351037</v>
          </cell>
          <cell r="AU16">
            <v>1134.4327220238376</v>
          </cell>
          <cell r="AV16">
            <v>1094.0488782937707</v>
          </cell>
          <cell r="AW16" t="e">
            <v>#DIV/0!</v>
          </cell>
          <cell r="AX16" t="e">
            <v>#DIV/0!</v>
          </cell>
          <cell r="AY16" t="e">
            <v>#DIV/0!</v>
          </cell>
          <cell r="AZ16" t="e">
            <v>#DIV/0!</v>
          </cell>
          <cell r="BA16" t="e">
            <v>#DIV/0!</v>
          </cell>
          <cell r="BB16" t="e">
            <v>#DIV/0!</v>
          </cell>
        </row>
        <row r="17">
          <cell r="AQ17">
            <v>84.67752442996742</v>
          </cell>
          <cell r="AR17">
            <v>75.47452380438769</v>
          </cell>
          <cell r="AS17">
            <v>75.62145235167648</v>
          </cell>
          <cell r="AT17">
            <v>75.07595659377395</v>
          </cell>
          <cell r="AU17">
            <v>74.97817821034255</v>
          </cell>
          <cell r="AV17">
            <v>73.61957854643619</v>
          </cell>
          <cell r="AW17" t="e">
            <v>#DIV/0!</v>
          </cell>
          <cell r="AX17" t="e">
            <v>#DIV/0!</v>
          </cell>
          <cell r="AY17" t="e">
            <v>#DIV/0!</v>
          </cell>
          <cell r="AZ17" t="e">
            <v>#DIV/0!</v>
          </cell>
          <cell r="BA17" t="e">
            <v>#DIV/0!</v>
          </cell>
          <cell r="BB17" t="e">
            <v>#DIV/0!</v>
          </cell>
        </row>
        <row r="55">
          <cell r="AQ55">
            <v>2901.42671009772</v>
          </cell>
          <cell r="AR55">
            <v>2927.3689841879327</v>
          </cell>
          <cell r="AS55">
            <v>2919.2818200775146</v>
          </cell>
          <cell r="AT55">
            <v>2924.237484461121</v>
          </cell>
          <cell r="AU55">
            <v>2926.9375829254473</v>
          </cell>
          <cell r="AV55">
            <v>2917.4225940910333</v>
          </cell>
          <cell r="AW55" t="e">
            <v>#DIV/0!</v>
          </cell>
          <cell r="AX55" t="e">
            <v>#DIV/0!</v>
          </cell>
          <cell r="AY55" t="e">
            <v>#DIV/0!</v>
          </cell>
          <cell r="AZ55" t="e">
            <v>#DIV/0!</v>
          </cell>
          <cell r="BA55" t="e">
            <v>#DIV/0!</v>
          </cell>
        </row>
        <row r="70">
          <cell r="AQ70">
            <v>1867.8184764991897</v>
          </cell>
        </row>
        <row r="71">
          <cell r="AQ71">
            <v>112.34359805510535</v>
          </cell>
        </row>
        <row r="72">
          <cell r="AQ72">
            <v>2939.714748784441</v>
          </cell>
        </row>
      </sheetData>
      <sheetData sheetId="10" refreshError="1">
        <row r="11">
          <cell r="AQ11">
            <v>30.262697022767075</v>
          </cell>
          <cell r="AR11">
            <v>34.769503546099294</v>
          </cell>
          <cell r="AS11">
            <v>37.66549295774648</v>
          </cell>
          <cell r="AT11">
            <v>35.905676855895194</v>
          </cell>
          <cell r="AU11">
            <v>35.11267605633803</v>
          </cell>
          <cell r="AV11">
            <v>-40.908127208480565</v>
          </cell>
          <cell r="AW11" t="e">
            <v>#DIV/0!</v>
          </cell>
          <cell r="AX11" t="e">
            <v>#DIV/0!</v>
          </cell>
          <cell r="AY11" t="e">
            <v>#DIV/0!</v>
          </cell>
          <cell r="AZ11" t="e">
            <v>#DIV/0!</v>
          </cell>
          <cell r="BA11" t="e">
            <v>#DIV/0!</v>
          </cell>
          <cell r="BB11" t="e">
            <v>#DIV/0!</v>
          </cell>
        </row>
        <row r="12">
          <cell r="AQ12">
            <v>1236.6970227670754</v>
          </cell>
          <cell r="AR12">
            <v>635.0283687943263</v>
          </cell>
          <cell r="AS12">
            <v>702.0035211267606</v>
          </cell>
          <cell r="AT12">
            <v>1128.3528384279475</v>
          </cell>
          <cell r="AU12">
            <v>684.5669014084507</v>
          </cell>
          <cell r="AV12">
            <v>-1167.1095406360423</v>
          </cell>
          <cell r="AW12" t="e">
            <v>#DIV/0!</v>
          </cell>
          <cell r="AX12" t="e">
            <v>#DIV/0!</v>
          </cell>
          <cell r="AY12" t="e">
            <v>#DIV/0!</v>
          </cell>
          <cell r="AZ12" t="e">
            <v>#DIV/0!</v>
          </cell>
          <cell r="BA12" t="e">
            <v>#DIV/0!</v>
          </cell>
          <cell r="BB12" t="e">
            <v>#DIV/0!</v>
          </cell>
        </row>
        <row r="13">
          <cell r="AQ13">
            <v>89.15236427320491</v>
          </cell>
          <cell r="AR13">
            <v>67.84397163120568</v>
          </cell>
          <cell r="AS13">
            <v>82.03169014084507</v>
          </cell>
          <cell r="AT13">
            <v>75.9825327510917</v>
          </cell>
          <cell r="AU13">
            <v>80.70070422535211</v>
          </cell>
          <cell r="AV13">
            <v>72.7279151943463</v>
          </cell>
          <cell r="AW13" t="e">
            <v>#DIV/0!</v>
          </cell>
          <cell r="AX13" t="e">
            <v>#DIV/0!</v>
          </cell>
          <cell r="AY13" t="e">
            <v>#DIV/0!</v>
          </cell>
          <cell r="AZ13" t="e">
            <v>#DIV/0!</v>
          </cell>
          <cell r="BA13" t="e">
            <v>#DIV/0!</v>
          </cell>
          <cell r="BB13" t="e">
            <v>#DIV/0!</v>
          </cell>
        </row>
        <row r="14">
          <cell r="AQ14">
            <v>2837.2539404553413</v>
          </cell>
          <cell r="AR14">
            <v>2875.3936170212764</v>
          </cell>
          <cell r="AS14">
            <v>2854.6654929577467</v>
          </cell>
          <cell r="AT14">
            <v>2824.0069868995633</v>
          </cell>
          <cell r="AU14">
            <v>2845.693661971831</v>
          </cell>
          <cell r="AV14">
            <v>2856.5759717314486</v>
          </cell>
          <cell r="AW14" t="e">
            <v>#DIV/0!</v>
          </cell>
          <cell r="AX14" t="e">
            <v>#DIV/0!</v>
          </cell>
          <cell r="AY14" t="e">
            <v>#DIV/0!</v>
          </cell>
          <cell r="AZ14" t="e">
            <v>#DIV/0!</v>
          </cell>
          <cell r="BA14" t="e">
            <v>#DIV/0!</v>
          </cell>
          <cell r="BB14" t="e">
            <v>#DIV/0!</v>
          </cell>
        </row>
        <row r="15">
          <cell r="AQ15">
            <v>30.262697022767075</v>
          </cell>
          <cell r="AR15">
            <v>32.516100284433186</v>
          </cell>
          <cell r="AS15">
            <v>34.23256450887095</v>
          </cell>
          <cell r="AT15">
            <v>34.65084259562701</v>
          </cell>
          <cell r="AU15">
            <v>34.74320928776922</v>
          </cell>
          <cell r="AV15">
            <v>22.134653205060925</v>
          </cell>
          <cell r="AW15" t="e">
            <v>#DIV/0!</v>
          </cell>
          <cell r="AX15" t="e">
            <v>#DIV/0!</v>
          </cell>
          <cell r="AY15" t="e">
            <v>#DIV/0!</v>
          </cell>
          <cell r="AZ15" t="e">
            <v>#DIV/0!</v>
          </cell>
          <cell r="BA15" t="e">
            <v>#DIV/0!</v>
          </cell>
          <cell r="BB15" t="e">
            <v>#DIV/0!</v>
          </cell>
        </row>
        <row r="16">
          <cell r="AQ16">
            <v>1236.6970227670754</v>
          </cell>
          <cell r="AR16">
            <v>935.8626957807008</v>
          </cell>
          <cell r="AS16">
            <v>857.9096375627208</v>
          </cell>
          <cell r="AT16">
            <v>925.5204377790275</v>
          </cell>
          <cell r="AU16">
            <v>877.3297305049122</v>
          </cell>
          <cell r="AV16">
            <v>536.5898519814198</v>
          </cell>
          <cell r="AW16" t="e">
            <v>#DIV/0!</v>
          </cell>
          <cell r="AX16" t="e">
            <v>#DIV/0!</v>
          </cell>
          <cell r="AY16" t="e">
            <v>#DIV/0!</v>
          </cell>
          <cell r="AZ16" t="e">
            <v>#DIV/0!</v>
          </cell>
          <cell r="BA16" t="e">
            <v>#DIV/0!</v>
          </cell>
          <cell r="BB16" t="e">
            <v>#DIV/0!</v>
          </cell>
        </row>
        <row r="17">
          <cell r="AQ17">
            <v>89.15236427320491</v>
          </cell>
          <cell r="AR17">
            <v>78.49816795220529</v>
          </cell>
          <cell r="AS17">
            <v>79.6760086817519</v>
          </cell>
          <cell r="AT17">
            <v>78.75263969908684</v>
          </cell>
          <cell r="AU17">
            <v>79.1422526043399</v>
          </cell>
          <cell r="AV17">
            <v>78.07319636934096</v>
          </cell>
          <cell r="AW17" t="e">
            <v>#DIV/0!</v>
          </cell>
          <cell r="AX17" t="e">
            <v>#DIV/0!</v>
          </cell>
          <cell r="AY17" t="e">
            <v>#DIV/0!</v>
          </cell>
          <cell r="AZ17" t="e">
            <v>#DIV/0!</v>
          </cell>
          <cell r="BA17" t="e">
            <v>#DIV/0!</v>
          </cell>
          <cell r="BB17" t="e">
            <v>#DIV/0!</v>
          </cell>
        </row>
        <row r="55">
          <cell r="AQ55">
            <v>2837.2539404553413</v>
          </cell>
          <cell r="AR55">
            <v>2856.3237787383086</v>
          </cell>
          <cell r="AS55">
            <v>2855.771016811455</v>
          </cell>
          <cell r="AT55">
            <v>2847.830009333482</v>
          </cell>
          <cell r="AU55">
            <v>2847.4027398611515</v>
          </cell>
          <cell r="AV55">
            <v>2848.9316118395345</v>
          </cell>
          <cell r="AW55" t="e">
            <v>#DIV/0!</v>
          </cell>
          <cell r="AX55" t="e">
            <v>#DIV/0!</v>
          </cell>
          <cell r="AY55" t="e">
            <v>#DIV/0!</v>
          </cell>
          <cell r="AZ55" t="e">
            <v>#DIV/0!</v>
          </cell>
          <cell r="BA55" t="e">
            <v>#DIV/0!</v>
          </cell>
        </row>
        <row r="70">
          <cell r="AQ70">
            <v>1598.081300813008</v>
          </cell>
        </row>
        <row r="71">
          <cell r="AQ71">
            <v>124.97560975609755</v>
          </cell>
        </row>
        <row r="72">
          <cell r="AQ72">
            <v>2967.085817524842</v>
          </cell>
        </row>
      </sheetData>
      <sheetData sheetId="11" refreshError="1">
        <row r="11">
          <cell r="AQ11">
            <v>40.84082254379284</v>
          </cell>
          <cell r="AR11">
            <v>36.582883577486506</v>
          </cell>
          <cell r="AS11">
            <v>41.63899466869764</v>
          </cell>
          <cell r="AT11">
            <v>37.83040488922842</v>
          </cell>
          <cell r="AU11">
            <v>39.46867924528302</v>
          </cell>
          <cell r="AV11">
            <v>159.62519201228878</v>
          </cell>
          <cell r="AW11" t="e">
            <v>#DIV/0!</v>
          </cell>
          <cell r="AX11" t="e">
            <v>#DIV/0!</v>
          </cell>
          <cell r="AY11" t="e">
            <v>#DIV/0!</v>
          </cell>
          <cell r="AZ11" t="e">
            <v>#DIV/0!</v>
          </cell>
          <cell r="BA11" t="e">
            <v>#DIV/0!</v>
          </cell>
          <cell r="BB11" t="e">
            <v>#DIV/0!</v>
          </cell>
        </row>
        <row r="12">
          <cell r="AQ12">
            <v>1615.3236862147753</v>
          </cell>
          <cell r="AR12">
            <v>669.1811873554357</v>
          </cell>
          <cell r="AS12">
            <v>697.8827113480579</v>
          </cell>
          <cell r="AT12">
            <v>1313.2100840336134</v>
          </cell>
          <cell r="AU12">
            <v>619.2603773584906</v>
          </cell>
          <cell r="AV12">
            <v>3921.179723502304</v>
          </cell>
          <cell r="AW12" t="e">
            <v>#DIV/0!</v>
          </cell>
          <cell r="AX12" t="e">
            <v>#DIV/0!</v>
          </cell>
          <cell r="AY12" t="e">
            <v>#DIV/0!</v>
          </cell>
          <cell r="AZ12" t="e">
            <v>#DIV/0!</v>
          </cell>
          <cell r="BA12" t="e">
            <v>#DIV/0!</v>
          </cell>
          <cell r="BB12" t="e">
            <v>#DIV/0!</v>
          </cell>
        </row>
        <row r="13">
          <cell r="AQ13">
            <v>87.25666412795125</v>
          </cell>
          <cell r="AR13">
            <v>73.1781033153431</v>
          </cell>
          <cell r="AS13">
            <v>88.08530083777609</v>
          </cell>
          <cell r="AT13">
            <v>76.44919786096257</v>
          </cell>
          <cell r="AU13">
            <v>83.90641509433962</v>
          </cell>
          <cell r="AV13">
            <v>75.65591397849462</v>
          </cell>
          <cell r="AW13" t="e">
            <v>#DIV/0!</v>
          </cell>
          <cell r="AX13" t="e">
            <v>#DIV/0!</v>
          </cell>
          <cell r="AY13" t="e">
            <v>#DIV/0!</v>
          </cell>
          <cell r="AZ13" t="e">
            <v>#DIV/0!</v>
          </cell>
          <cell r="BA13" t="e">
            <v>#DIV/0!</v>
          </cell>
          <cell r="BB13" t="e">
            <v>#DIV/0!</v>
          </cell>
        </row>
        <row r="14">
          <cell r="AQ14">
            <v>2701.5750190403655</v>
          </cell>
          <cell r="AR14">
            <v>2734.969930609098</v>
          </cell>
          <cell r="AS14">
            <v>2697.1576542269613</v>
          </cell>
          <cell r="AT14">
            <v>2688.4339190221544</v>
          </cell>
          <cell r="AU14">
            <v>2652.2264150943397</v>
          </cell>
          <cell r="AV14">
            <v>2692.8970814132103</v>
          </cell>
          <cell r="AW14" t="e">
            <v>#DIV/0!</v>
          </cell>
          <cell r="AX14" t="e">
            <v>#DIV/0!</v>
          </cell>
          <cell r="AY14" t="e">
            <v>#DIV/0!</v>
          </cell>
          <cell r="AZ14" t="e">
            <v>#DIV/0!</v>
          </cell>
          <cell r="BA14" t="e">
            <v>#DIV/0!</v>
          </cell>
          <cell r="BB14" t="e">
            <v>#DIV/0!</v>
          </cell>
        </row>
        <row r="15">
          <cell r="AQ15">
            <v>40.84082254379284</v>
          </cell>
          <cell r="AR15">
            <v>38.71185306063967</v>
          </cell>
          <cell r="AS15">
            <v>39.68756692999233</v>
          </cell>
          <cell r="AT15">
            <v>39.22327641980135</v>
          </cell>
          <cell r="AU15">
            <v>39.272356984897684</v>
          </cell>
          <cell r="AV15">
            <v>59.331162822796195</v>
          </cell>
          <cell r="AW15" t="e">
            <v>#DIV/0!</v>
          </cell>
          <cell r="AX15" t="e">
            <v>#DIV/0!</v>
          </cell>
          <cell r="AY15" t="e">
            <v>#DIV/0!</v>
          </cell>
          <cell r="AZ15" t="e">
            <v>#DIV/0!</v>
          </cell>
          <cell r="BA15" t="e">
            <v>#DIV/0!</v>
          </cell>
          <cell r="BB15" t="e">
            <v>#DIV/0!</v>
          </cell>
        </row>
        <row r="16">
          <cell r="AQ16">
            <v>1615.3236862147753</v>
          </cell>
          <cell r="AR16">
            <v>1142.2524367851056</v>
          </cell>
          <cell r="AS16">
            <v>994.1291949727564</v>
          </cell>
          <cell r="AT16">
            <v>1073.8994172379707</v>
          </cell>
          <cell r="AU16">
            <v>982.9716092620747</v>
          </cell>
          <cell r="AV16">
            <v>1472.6729616354462</v>
          </cell>
          <cell r="AW16" t="e">
            <v>#DIV/0!</v>
          </cell>
          <cell r="AX16" t="e">
            <v>#DIV/0!</v>
          </cell>
          <cell r="AY16" t="e">
            <v>#DIV/0!</v>
          </cell>
          <cell r="AZ16" t="e">
            <v>#DIV/0!</v>
          </cell>
          <cell r="BA16" t="e">
            <v>#DIV/0!</v>
          </cell>
          <cell r="BB16" t="e">
            <v>#DIV/0!</v>
          </cell>
        </row>
        <row r="17">
          <cell r="AQ17">
            <v>87.25666412795125</v>
          </cell>
          <cell r="AR17">
            <v>80.21738372164717</v>
          </cell>
          <cell r="AS17">
            <v>82.8400227603568</v>
          </cell>
          <cell r="AT17">
            <v>81.24231653550825</v>
          </cell>
          <cell r="AU17">
            <v>81.77513624727453</v>
          </cell>
          <cell r="AV17">
            <v>80.75526586914454</v>
          </cell>
          <cell r="AW17" t="e">
            <v>#DIV/0!</v>
          </cell>
          <cell r="AX17" t="e">
            <v>#DIV/0!</v>
          </cell>
          <cell r="AY17" t="e">
            <v>#DIV/0!</v>
          </cell>
          <cell r="AZ17" t="e">
            <v>#DIV/0!</v>
          </cell>
          <cell r="BA17" t="e">
            <v>#DIV/0!</v>
          </cell>
          <cell r="BB17" t="e">
            <v>#DIV/0!</v>
          </cell>
        </row>
        <row r="55">
          <cell r="AQ55">
            <v>2701.5750190403655</v>
          </cell>
          <cell r="AR55">
            <v>2718.272474824732</v>
          </cell>
          <cell r="AS55">
            <v>2711.2342012921417</v>
          </cell>
          <cell r="AT55">
            <v>2705.534130724645</v>
          </cell>
          <cell r="AU55">
            <v>2694.872587598584</v>
          </cell>
          <cell r="AV55">
            <v>2694.543336567688</v>
          </cell>
          <cell r="AW55" t="e">
            <v>#DIV/0!</v>
          </cell>
          <cell r="AX55" t="e">
            <v>#DIV/0!</v>
          </cell>
          <cell r="AY55" t="e">
            <v>#DIV/0!</v>
          </cell>
          <cell r="AZ55" t="e">
            <v>#DIV/0!</v>
          </cell>
          <cell r="BA55" t="e">
            <v>#DIV/0!</v>
          </cell>
        </row>
        <row r="70">
          <cell r="AQ70">
            <v>1670.622754491018</v>
          </cell>
        </row>
        <row r="71">
          <cell r="AQ71">
            <v>103.01796407185628</v>
          </cell>
        </row>
        <row r="72">
          <cell r="AQ72">
            <v>2777.7125748502995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rojekty"/>
      <sheetName val="zrzut 31-12-2005 piony"/>
      <sheetName val="zrz 31-12-2005 pion-praktyki"/>
      <sheetName val="31-12-05"/>
    </sheetNames>
    <sheetDataSet>
      <sheetData sheetId="0" refreshError="1">
        <row r="1">
          <cell r="A1" t="str">
            <v>nazwisko data urodzenia</v>
          </cell>
          <cell r="B1" t="str">
            <v>pion</v>
          </cell>
        </row>
        <row r="2">
          <cell r="A2" t="str">
            <v>ŁOBODZIŃSKI 27402</v>
          </cell>
          <cell r="B2" t="str">
            <v>Pion Likwidacji Szkód</v>
          </cell>
        </row>
        <row r="3">
          <cell r="A3" t="str">
            <v>JANA 27244</v>
          </cell>
          <cell r="B3" t="str">
            <v>Pion Likwidacji Szkód</v>
          </cell>
        </row>
        <row r="4">
          <cell r="A4" t="str">
            <v>DĘBOWCZYK 28179</v>
          </cell>
          <cell r="B4" t="str">
            <v>Pion Likwidacji Szkód</v>
          </cell>
        </row>
        <row r="5">
          <cell r="A5" t="str">
            <v>WOJTKOWIAK 28695</v>
          </cell>
          <cell r="B5" t="str">
            <v>Pion Likwidacji Szkód</v>
          </cell>
        </row>
        <row r="6">
          <cell r="A6" t="str">
            <v>SZCZUDRAWA 26773</v>
          </cell>
          <cell r="B6" t="str">
            <v>Pion Likwidacji Szkód</v>
          </cell>
        </row>
        <row r="7">
          <cell r="A7" t="str">
            <v>CHACHUŁA 26397</v>
          </cell>
          <cell r="B7" t="str">
            <v>Pion Likwidacji Szkód</v>
          </cell>
        </row>
        <row r="8">
          <cell r="A8" t="str">
            <v>TRZECIAK 25934</v>
          </cell>
          <cell r="B8" t="str">
            <v>Pion Zarządzania Korporacyjnego</v>
          </cell>
        </row>
        <row r="9">
          <cell r="A9" t="str">
            <v>SZCZEPANIAK 26247</v>
          </cell>
          <cell r="B9" t="str">
            <v>Pion Likwidacji Szkód</v>
          </cell>
        </row>
        <row r="10">
          <cell r="A10" t="str">
            <v>KĄDZIEL 27284</v>
          </cell>
          <cell r="B10" t="str">
            <v>Pion Zarządzania Korporacyjnego</v>
          </cell>
        </row>
        <row r="11">
          <cell r="A11" t="str">
            <v>WALCZEWSKI 26828</v>
          </cell>
          <cell r="B11" t="str">
            <v>Pion Operacji i Technologii</v>
          </cell>
        </row>
        <row r="12">
          <cell r="A12" t="str">
            <v>STOLARSKI 27266</v>
          </cell>
          <cell r="B12" t="str">
            <v>Pion Likwidacji Szkód</v>
          </cell>
        </row>
        <row r="13">
          <cell r="A13" t="str">
            <v>LUDWA 27382</v>
          </cell>
          <cell r="B13" t="str">
            <v>Pion Likwidacji Szkód</v>
          </cell>
        </row>
        <row r="14">
          <cell r="A14" t="str">
            <v>RYŚ 28370</v>
          </cell>
          <cell r="B14" t="str">
            <v>Pion Likwidacji Szkód</v>
          </cell>
        </row>
        <row r="15">
          <cell r="A15" t="str">
            <v>POLEWANY 29379</v>
          </cell>
          <cell r="B15" t="str">
            <v>Pion Likwidacji Szkód</v>
          </cell>
        </row>
        <row r="16">
          <cell r="A16" t="str">
            <v>JAGIEŁŁO 29452</v>
          </cell>
          <cell r="B16" t="str">
            <v>Pion Likwidacji Szkód</v>
          </cell>
        </row>
        <row r="17">
          <cell r="A17" t="str">
            <v>WOSZCZYNA 29923</v>
          </cell>
          <cell r="B17" t="str">
            <v>Pion Likwidacji Szkód</v>
          </cell>
        </row>
        <row r="18">
          <cell r="A18" t="str">
            <v>KAŁA 29881</v>
          </cell>
          <cell r="B18" t="str">
            <v>Pion Likwidacji Szkód</v>
          </cell>
        </row>
        <row r="19">
          <cell r="A19" t="str">
            <v>JUSIĘGA 23212</v>
          </cell>
          <cell r="B19" t="str">
            <v>Pion Operacji i Technologii</v>
          </cell>
        </row>
        <row r="20">
          <cell r="A20" t="str">
            <v>BOROWIEC 27276</v>
          </cell>
          <cell r="B20" t="str">
            <v>Pion Operacji i Technologii</v>
          </cell>
        </row>
        <row r="21">
          <cell r="A21" t="str">
            <v>POLAK 29713</v>
          </cell>
          <cell r="B21" t="str">
            <v>Pion Operacji i Technologii</v>
          </cell>
        </row>
        <row r="22">
          <cell r="A22" t="str">
            <v>BEREJ 29780</v>
          </cell>
          <cell r="B22" t="str">
            <v>Pion Operacji i Technologii</v>
          </cell>
        </row>
        <row r="23">
          <cell r="A23" t="str">
            <v>STOLAREK 29874</v>
          </cell>
          <cell r="B23" t="str">
            <v>Pion Klienta Masowego</v>
          </cell>
        </row>
        <row r="24">
          <cell r="A24" t="str">
            <v>ŻÓŁKOWSKA 26348</v>
          </cell>
          <cell r="B24" t="str">
            <v>Pion Operacji i Technologii</v>
          </cell>
        </row>
        <row r="25">
          <cell r="A25" t="str">
            <v>KIEŁB 27200</v>
          </cell>
          <cell r="B25" t="str">
            <v>Pion Operacji i Technologii</v>
          </cell>
        </row>
        <row r="26">
          <cell r="A26" t="str">
            <v>CZYŻ 29775</v>
          </cell>
          <cell r="B26" t="str">
            <v>Program praktyki i staże</v>
          </cell>
        </row>
        <row r="27">
          <cell r="A27" t="str">
            <v>KOŁODZIEJ 29568</v>
          </cell>
          <cell r="B27" t="str">
            <v>Program praktyki i staże</v>
          </cell>
        </row>
        <row r="28">
          <cell r="A28" t="str">
            <v>LASKOWNICKI 26202</v>
          </cell>
          <cell r="B28" t="str">
            <v>Pion Operacji i Technologii</v>
          </cell>
        </row>
        <row r="29">
          <cell r="A29" t="str">
            <v>GÓRAL 25949</v>
          </cell>
          <cell r="B29" t="str">
            <v>Pion Likwidacji Szkód</v>
          </cell>
        </row>
        <row r="30">
          <cell r="A30" t="str">
            <v>MACIASZCZYK 25369</v>
          </cell>
          <cell r="B30" t="str">
            <v>Pion Likwidacji Szkód</v>
          </cell>
        </row>
        <row r="31">
          <cell r="A31" t="str">
            <v>PIECHOCKA 28372</v>
          </cell>
          <cell r="B31" t="str">
            <v>Pion Likwidacji Szkód</v>
          </cell>
        </row>
        <row r="32">
          <cell r="A32" t="str">
            <v>KAŹMIERCZAK 26236</v>
          </cell>
          <cell r="B32" t="str">
            <v>Pion Likwidacji Szkód</v>
          </cell>
        </row>
        <row r="33">
          <cell r="A33" t="str">
            <v>GŁOWACKA 27804</v>
          </cell>
          <cell r="B33" t="str">
            <v>Pion Zarządzania Korporacyjnego</v>
          </cell>
        </row>
        <row r="34">
          <cell r="A34" t="str">
            <v>KWAŚNIEWSKI 23461</v>
          </cell>
          <cell r="B34" t="str">
            <v>Pion Likwidacji Szkód</v>
          </cell>
        </row>
        <row r="35">
          <cell r="A35" t="str">
            <v>KULIGOWSKA 27581</v>
          </cell>
          <cell r="B35" t="str">
            <v>Pion Finansowy</v>
          </cell>
        </row>
        <row r="36">
          <cell r="A36" t="str">
            <v>ŻUK 26469</v>
          </cell>
          <cell r="B36" t="str">
            <v>Pion Likwidacji Szkód</v>
          </cell>
        </row>
        <row r="37">
          <cell r="A37" t="str">
            <v>WAWRUK 26988</v>
          </cell>
          <cell r="B37" t="str">
            <v>Pion Likwidacji Szkód</v>
          </cell>
        </row>
        <row r="38">
          <cell r="A38" t="str">
            <v>OSIŃSKI 25722</v>
          </cell>
          <cell r="B38" t="str">
            <v>Pion Likwidacji Szkód</v>
          </cell>
        </row>
        <row r="39">
          <cell r="A39" t="str">
            <v>POLITOWSKA 24595</v>
          </cell>
          <cell r="B39" t="str">
            <v>Pion Administracji i Logistyki</v>
          </cell>
        </row>
        <row r="40">
          <cell r="A40" t="str">
            <v>KOWALSKA-RYBAK 24583</v>
          </cell>
          <cell r="B40" t="str">
            <v>Pion Zarządzania Korporacyjnego</v>
          </cell>
        </row>
        <row r="41">
          <cell r="A41" t="str">
            <v>PIROS 24884</v>
          </cell>
          <cell r="B41" t="str">
            <v>Pion Likwidacji Szkód</v>
          </cell>
        </row>
        <row r="42">
          <cell r="A42" t="str">
            <v>ŁAPIŃSKI 26935</v>
          </cell>
          <cell r="B42" t="str">
            <v>Pion Likwidacji Szkód</v>
          </cell>
        </row>
        <row r="43">
          <cell r="A43" t="str">
            <v>KRZYŻEWSKI 27852</v>
          </cell>
          <cell r="B43" t="str">
            <v>Pion Likwidacji Szkód</v>
          </cell>
        </row>
        <row r="44">
          <cell r="A44" t="str">
            <v>RAWA 27779</v>
          </cell>
          <cell r="B44" t="str">
            <v>Pion Likwidacji Szkód</v>
          </cell>
        </row>
        <row r="45">
          <cell r="A45" t="str">
            <v>SŁOWIK 24828</v>
          </cell>
          <cell r="B45" t="str">
            <v>Pion Zarządzania Korporacyjnego</v>
          </cell>
        </row>
        <row r="46">
          <cell r="A46" t="str">
            <v>MAJEWSKI 26610</v>
          </cell>
          <cell r="B46" t="str">
            <v>Pion Likwidacji Szkód</v>
          </cell>
        </row>
        <row r="47">
          <cell r="A47" t="str">
            <v>DRÓŻDŻ 27847</v>
          </cell>
          <cell r="B47" t="str">
            <v>Pion Likwidacji Szkód</v>
          </cell>
        </row>
        <row r="48">
          <cell r="A48" t="str">
            <v>ZAJĄC 28312</v>
          </cell>
          <cell r="B48" t="str">
            <v>Pion Likwidacji Szkód</v>
          </cell>
        </row>
      </sheetData>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UMA"/>
      <sheetName val="RAZEM"/>
      <sheetName val="442"/>
      <sheetName val="469"/>
      <sheetName val="478"/>
      <sheetName val="535"/>
      <sheetName val="536"/>
      <sheetName val="486"/>
      <sheetName val="487"/>
      <sheetName val="583"/>
      <sheetName val="59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terujący"/>
      <sheetName val="normy"/>
      <sheetName val="Razem"/>
      <sheetName val="Centrala"/>
      <sheetName val="Oddziały"/>
      <sheetName val="Etaty_FWZ_DK"/>
      <sheetName val="Etaty_FWZ_MK"/>
      <sheetName val="Etaty_FWZ_PK"/>
      <sheetName val="Zatrudnienie"/>
      <sheetName val="FWZ"/>
      <sheetName val="Wynagr_zasadnicze"/>
      <sheetName val="Premie zad"/>
      <sheetName val="nagroda roczna"/>
      <sheetName val="nagroda_wyniki"/>
      <sheetName val="Fund prow"/>
      <sheetName val="nagroda za wyk PS"/>
      <sheetName val="ZFSS"/>
      <sheetName val="PFRON"/>
      <sheetName val="ZUS"/>
      <sheetName val="PPE"/>
      <sheetName val="pozostale ele wyn"/>
      <sheetName val="Bezosobowe"/>
      <sheetName val="Spotkania dla agentów"/>
      <sheetName val="Spotkania biznesowe"/>
      <sheetName val="Spotkania okolicznościowe"/>
      <sheetName val="Inne koszty reprezentacji"/>
      <sheetName val="Gadżety"/>
      <sheetName val="Szkol prac etat Cent"/>
      <sheetName val="szkol_Oddz_org_Cent"/>
      <sheetName val="szkol dla prac ter org Odd"/>
      <sheetName val="Szkol dla podm zew"/>
      <sheetName val="szkol ogólnofirmowe"/>
      <sheetName val="ekspl_sprzętu_biurowego"/>
      <sheetName val="papier"/>
      <sheetName val="prasa i książki"/>
      <sheetName val="mat biur pozostałe (z IT)"/>
      <sheetName val="druki"/>
      <sheetName val="tonery"/>
      <sheetName val="przed o niskiej wartości"/>
      <sheetName val="Ochrona mienia"/>
      <sheetName val="Usługi firm sprząt"/>
      <sheetName val="usługi transportowe"/>
      <sheetName val="ubezpi wyposażenia biur i IT"/>
      <sheetName val="inne pozostałe usługi obce"/>
      <sheetName val="nakłady na adm"/>
      <sheetName val="L_ryczałt"/>
      <sheetName val="koszty rycz sam"/>
      <sheetName val="L_samochodów"/>
      <sheetName val="zużycie paliwa"/>
      <sheetName val="poz koszty utrzymania floty"/>
      <sheetName val="nakłady-flota"/>
      <sheetName val="Marketing"/>
      <sheetName val="Czynsze"/>
      <sheetName val="pozostałe_nieruchomości"/>
      <sheetName val="Usługi konsultingowe"/>
      <sheetName val="LICZBA KOM"/>
      <sheetName val="tel_komórkowe"/>
      <sheetName val="tel_stacjonarne"/>
      <sheetName val="podróże służbowe"/>
      <sheetName val="poczta"/>
      <sheetName val="koszty usług medycznych"/>
      <sheetName val="obrót_pieniężny"/>
      <sheetName val="IT"/>
      <sheetName val="Pozostałe koszty"/>
      <sheetName val="Arkusz1"/>
      <sheetName val="PSA"/>
      <sheetName val="Podatki, opłaty, amort"/>
      <sheetName val="Dane"/>
      <sheetName val="dodatki_statystyki"/>
      <sheetName val="współczynniki rezerwy"/>
      <sheetName val="ANALIZA_WYBORU"/>
      <sheetName val="Kursy"/>
    </sheetNames>
    <sheetDataSet>
      <sheetData sheetId="0" refreshError="1">
        <row r="7">
          <cell r="B7" t="str">
            <v>Pion Zarządzania Sprzedażą Agencyjną</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ER"/>
      <sheetName val="Sprawdzenia"/>
      <sheetName val="SAUPS"/>
      <sheetName val="T1"/>
      <sheetName val="T2"/>
      <sheetName val="T3"/>
      <sheetName val="T4"/>
      <sheetName val="T5"/>
      <sheetName val="T6"/>
      <sheetName val="T7"/>
      <sheetName val="T8"/>
      <sheetName val="uwagi_robocze"/>
      <sheetName val="Map&amp;Restate_20020630 (hard)"/>
      <sheetName val="Map&amp;Restate_20020630_(hard)"/>
      <sheetName val="Konwersja"/>
      <sheetName val="ANALIZA_WYBORU"/>
      <sheetName val="TB 06 2011"/>
      <sheetName val="TB 04 2011"/>
      <sheetName val="TB 07 2011"/>
      <sheetName val="TB 02 2011"/>
      <sheetName val="TB 05 2011"/>
      <sheetName val="TB 03 2011"/>
      <sheetName val="TB 01 2011"/>
      <sheetName val="depreciación"/>
    </sheetNames>
    <sheetDataSet>
      <sheetData sheetId="0" refreshError="1">
        <row r="28">
          <cell r="B2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tart"/>
      <sheetName val="Produkcja"/>
      <sheetName val="kalkulator"/>
      <sheetName val="Widownia Import"/>
      <sheetName val="Cennik Import"/>
      <sheetName val="MediaPlan"/>
      <sheetName val="Legenda"/>
      <sheetName val="Cennik_bazowy"/>
      <sheetName val="Cennik_Pakietow"/>
      <sheetName val="Dane-Emisje"/>
      <sheetName val="Dane-Kampania"/>
      <sheetName val="BIN2DEC"/>
      <sheetName val="Pakiety"/>
      <sheetName val="Pomocnicze"/>
      <sheetName val="Kopie"/>
      <sheetName val="Wartości"/>
      <sheetName val="Widownia"/>
      <sheetName val="booking"/>
      <sheetName val="WspWid"/>
      <sheetName val="Słownik_stan 31.01.2014"/>
    </sheetNames>
    <sheetDataSet>
      <sheetData sheetId="0" refreshError="1">
        <row r="4">
          <cell r="B4" t="str">
            <v>HOUSE</v>
          </cell>
        </row>
        <row r="13">
          <cell r="A13" t="str">
            <v>Rabat4</v>
          </cell>
          <cell r="B1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DANE"/>
      <sheetName val="Language"/>
      <sheetName val="Cover"/>
      <sheetName val="Contents"/>
      <sheetName val="Approval"/>
      <sheetName val="control"/>
      <sheetName val="input"/>
      <sheetName val="WNiP"/>
      <sheetName val="środki tr"/>
      <sheetName val="inwest"/>
      <sheetName val="rezerwy"/>
      <sheetName val="pod odroczony"/>
      <sheetName val="pod. biez."/>
      <sheetName val="BSheet1"/>
      <sheetName val="BSheet2"/>
      <sheetName val="P&amp;LAcc"/>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USA changes in HC"/>
      <sheetName val="New employees"/>
      <sheetName val="New employees - by CC"/>
      <sheetName val="Temp Consulting"/>
      <sheetName val="Company Outings &amp; Parties"/>
      <sheetName val="Training"/>
      <sheetName val="Summary"/>
      <sheetName val="Ex Pat"/>
      <sheetName val="SA"/>
      <sheetName val="Marketing"/>
      <sheetName val="Headcount end of January"/>
      <sheetName val="P&amp;L 2001 2002 2003"/>
      <sheetName val="Summary  Q303"/>
      <sheetName val="2003  Summery"/>
      <sheetName val="2003  Summery Highlights"/>
      <sheetName val="2003 Quarterly Summery"/>
      <sheetName val="From Tamie received 160603"/>
      <sheetName val="OR by Region Yearly projection"/>
      <sheetName val="Op. Report  02 VS 03 Q3"/>
      <sheetName val="Op. Report  02 VS 03 YTD"/>
      <sheetName val="Op. Report  02 VS 03 YTD PROFOR"/>
      <sheetName val="Op. Report  02 VS 03 Q4"/>
      <sheetName val="Op. Report  2002 VS 2003"/>
      <sheetName val="Op. Report  2002 VS 2003 PROFOR"/>
      <sheetName val="Cash Flow"/>
      <sheetName val="AR &amp; DSO"/>
      <sheetName val="2003 Forecast (2)"/>
      <sheetName val="2003 Forecast"/>
      <sheetName val="Per Employee"/>
      <sheetName val="2003  by type of expense"/>
      <sheetName val="Summary 2003 revised"/>
      <sheetName val="Cash Flow 2003 Forecast 040603"/>
      <sheetName val="Balance Sheet 2001-2003"/>
      <sheetName val="DSO"/>
      <sheetName val="2003 Forecast PROFORMA"/>
      <sheetName val="2003 Forecast PROFORMA (2)"/>
      <sheetName val="2003 Forecast PROFORMA (3)"/>
      <sheetName val="St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GY2" t="str">
            <v>Corporate</v>
          </cell>
          <cell r="HS2" t="str">
            <v>R&amp;D</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AZA"/>
      <sheetName val="OGÓŁEM_Polanica"/>
      <sheetName val="OGÓŁEM_PZU"/>
      <sheetName val="AKWIZ_PZU"/>
      <sheetName val="AKWIZ_BEZP_PZU"/>
      <sheetName val="AKWIZ_POŚR_PZU"/>
      <sheetName val="LIKW_PZU"/>
      <sheetName val="LIKW_BEZP_PZU"/>
      <sheetName val="LIKW_POŚR_PZU"/>
      <sheetName val="ADMIN_PZU"/>
      <sheetName val="OGÓŁEM_OO"/>
      <sheetName val="AKWIZ_BEZP_OO"/>
      <sheetName val="AKWIZ_POŚR_OO"/>
      <sheetName val="LIKW_OO"/>
      <sheetName val="LIKW_BEZP_OO"/>
      <sheetName val="LIKW_POŚR_OO"/>
      <sheetName val="ADMIN_OO"/>
      <sheetName val="OGÓŁEM_C"/>
      <sheetName val="AKWIZ_BEZP_C"/>
      <sheetName val="AKWIZ_POŚR_C"/>
      <sheetName val="LIKW_C"/>
      <sheetName val="LIKW_BEZP_C"/>
      <sheetName val="LIKW_POŚR_C"/>
      <sheetName val="ADMIN_C"/>
      <sheetName val="LOKACYJNE"/>
      <sheetName val="OGÓŁEM_PZU_IIIQ"/>
      <sheetName val="AKWIZ_PZU_IIIQ"/>
      <sheetName val="AKWIZ_BEZP_PZU_IIIQ"/>
      <sheetName val="AKWIZ_POŚR_PZU_IIIQ"/>
      <sheetName val="LIKW_PZU_IIIQ"/>
      <sheetName val="LIKW_BEZP_PZU_IIIQ"/>
      <sheetName val="LIKW_POŚR_PZU_IIIQ"/>
      <sheetName val="ADMIN_PZU_IIIQ"/>
      <sheetName val="LOKACYJNE_IIIQ"/>
      <sheetName val="OGÓŁEM_PZU_IIQ"/>
      <sheetName val="AKWIZ_PZU_IIQ"/>
      <sheetName val="AKWIZ_BEZP_PZU_IIQ"/>
      <sheetName val="AKWIZ_POŚR_PZU_IIQ"/>
      <sheetName val="LIKW_PZU_IIQ"/>
      <sheetName val="LIKW_BEZP_PZU_IIQ"/>
      <sheetName val="LIKW_POŚR_PZU_IIQ"/>
      <sheetName val="ADMIN_PZU_IIQ"/>
      <sheetName val="LOKACYJNE_IIQ"/>
      <sheetName val="OGÓŁEM_PZU_IQ"/>
      <sheetName val="AKWIZ_PZU_IQ"/>
      <sheetName val="AKWIZ_BEZP_PZU_IQ"/>
      <sheetName val="AKWIZ_POŚR_PZU_IQ"/>
      <sheetName val="LIKW_PZU_IQ"/>
      <sheetName val="LIKW_BEZP_PZU_IQ"/>
      <sheetName val="LIKW_POŚR_PZU_IQ"/>
      <sheetName val="ADMIN_PZU_IQ"/>
      <sheetName val="LOKACYJNE_IQ"/>
      <sheetName val="składk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row r="2">
          <cell r="B2">
            <v>7518410376</v>
          </cell>
        </row>
        <row r="4">
          <cell r="B4">
            <v>7730192508</v>
          </cell>
        </row>
        <row r="5">
          <cell r="B5">
            <v>7145327181</v>
          </cell>
        </row>
        <row r="6">
          <cell r="B6">
            <v>7150063435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zbiorcza11v7"/>
      <sheetName val="2006 08-09 is Thruputso"/>
      <sheetName val="Segmentacja"/>
      <sheetName val="Dane"/>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ytuł"/>
      <sheetName val="Spis tabel"/>
      <sheetName val="1 - makro"/>
      <sheetName val="2 - rynek"/>
      <sheetName val="3 - składka"/>
      <sheetName val="4-grup typ P"/>
      <sheetName val="5 _kontynuowane P i D"/>
      <sheetName val="6 _ indywidualne"/>
      <sheetName val="7 _bankowe"/>
      <sheetName val="8 - NS składka"/>
      <sheetName val="9 - NS ryzyka"/>
      <sheetName val="10-portfel razem"/>
      <sheetName val="11-gr.ochronne"/>
      <sheetName val="12-gr.inwestycyjne"/>
      <sheetName val="13 - bank_zdrow"/>
      <sheetName val="14-indywidualne"/>
      <sheetName val="15-st_portfel"/>
      <sheetName val="16-rezerwy"/>
      <sheetName val="17-lokaty"/>
      <sheetName val="25-techniczny"/>
      <sheetName val="26-techniczny_prod"/>
      <sheetName val="27-techniczny_prod_mth"/>
      <sheetName val="28-bilans"/>
      <sheetName val="29-wsk_bezp"/>
      <sheetName val="PMQUALTY"/>
      <sheetName val="arkusz9"/>
      <sheetName val="TB 06 2011"/>
      <sheetName val="TB 04 2011"/>
      <sheetName val="TB 07 2011"/>
      <sheetName val="TB 02 2011"/>
      <sheetName val="TB 05 2011"/>
      <sheetName val="TB 03 2011"/>
      <sheetName val="TB 01 2011"/>
      <sheetName val="GSU (podsum)"/>
      <sheetName val="Wykresy_Portf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9">
          <cell r="AJ9">
            <v>24483824366.25736</v>
          </cell>
          <cell r="AK9">
            <v>24478322425.14479</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AS Solutions Worksheet Hidden"/>
      <sheetName val="sterujący"/>
      <sheetName val="z_bazy"/>
      <sheetName val="Tytuł"/>
      <sheetName val="Spis tabel"/>
      <sheetName val="1 - makro"/>
      <sheetName val="2 - rynek"/>
      <sheetName val="3 - składka"/>
      <sheetName val="3 - składka_odch_prognozy"/>
      <sheetName val="4-grup typ P"/>
      <sheetName val="5 _kontynuowane P i D"/>
      <sheetName val="6 _ indywidualne"/>
      <sheetName val="7 _bankowe"/>
      <sheetName val="8 - NS składka"/>
      <sheetName val="9 - NS ryzyka"/>
      <sheetName val="10-portfel razem"/>
      <sheetName val="11-gr.ochronne"/>
      <sheetName val="12-gr.inwestycyjne"/>
      <sheetName val="13 - bank_zdrow"/>
      <sheetName val="14-indywidualne"/>
      <sheetName val="15-st_portfel"/>
      <sheetName val="16-rezerwy"/>
      <sheetName val="17-lokaty"/>
      <sheetName val="25-techniczny"/>
      <sheetName val="26-techniczny_prod"/>
      <sheetName val="27-techniczny_prod_mth"/>
      <sheetName val="26-RT_prod_odch_prog"/>
      <sheetName val="27-RT_prod_mth_odch_prog"/>
      <sheetName val="28-bilans"/>
      <sheetName val="29-wsk_bezp"/>
      <sheetName val="koszty_nakłady"/>
      <sheetName val="19b-lokaty"/>
      <sheetName val="pomocniczy_RT"/>
      <sheetName val="kopia Prognoza 2008_2009_v73"/>
      <sheetName val="EKONOMIKA"/>
      <sheetName val="ZAPASY"/>
      <sheetName val="Company"/>
      <sheetName val="POU_Gdańsk"/>
      <sheetName val="POU_Katowice"/>
      <sheetName val="POU_Kraków"/>
      <sheetName val="POU_Lublin"/>
      <sheetName val="POU_Poznań"/>
      <sheetName val="POU_Szczecin"/>
      <sheetName val="POU_total"/>
      <sheetName val="POU_Warszawa"/>
      <sheetName val="POU_Wrocław"/>
      <sheetName val="POU_Łódź"/>
      <sheetName val="Struktura portfela produktów(m)"/>
      <sheetName val="Struktura portfela produktów(r)"/>
      <sheetName val="Rentowność(m1)"/>
      <sheetName val="Rentowność(m2)"/>
      <sheetName val="Rentowność(r)"/>
      <sheetName val="Świadczenia"/>
      <sheetName val="Nowe produkty"/>
      <sheetName val="Założenia produktowe vs. wy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BM9">
            <v>28030876085.58647</v>
          </cell>
          <cell r="BN9">
            <v>27361326104.27676</v>
          </cell>
          <cell r="BO9">
            <v>27564736575.829926</v>
          </cell>
          <cell r="BP9">
            <v>27849180612.031067</v>
          </cell>
          <cell r="BQ9">
            <v>28274842214.60158</v>
          </cell>
          <cell r="BR9">
            <v>29019888084.14134</v>
          </cell>
          <cell r="BS9">
            <v>26938271953.137344</v>
          </cell>
          <cell r="BT9">
            <v>27045522034.19842</v>
          </cell>
          <cell r="BU9">
            <v>27847504387.599777</v>
          </cell>
          <cell r="BV9">
            <v>26473422661.039173</v>
          </cell>
          <cell r="BW9">
            <v>26582820422.73247</v>
          </cell>
          <cell r="BX9">
            <v>26648382324.566437</v>
          </cell>
        </row>
        <row r="57">
          <cell r="BM57">
            <v>0</v>
          </cell>
          <cell r="BN57">
            <v>0</v>
          </cell>
          <cell r="BO57">
            <v>0</v>
          </cell>
          <cell r="BP57">
            <v>0</v>
          </cell>
          <cell r="BQ57">
            <v>0</v>
          </cell>
          <cell r="BR57">
            <v>0</v>
          </cell>
          <cell r="BS57">
            <v>0</v>
          </cell>
          <cell r="BT57">
            <v>0</v>
          </cell>
          <cell r="BU57">
            <v>0</v>
          </cell>
          <cell r="BV57">
            <v>0</v>
          </cell>
          <cell r="BW57">
            <v>0</v>
          </cell>
          <cell r="BX57">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ane"/>
      <sheetName val="makro"/>
      <sheetName val="total"/>
      <sheetName val="sprzedaż"/>
      <sheetName val="s_grup_jedn_ryzyka"/>
      <sheetName val="s_grup_jedn_uroczniona"/>
      <sheetName val="s_ind_jedn_sprzedaż"/>
      <sheetName val="razem_ubezp"/>
      <sheetName val="g_ochronne"/>
      <sheetName val="G_ochronne_jednostki"/>
      <sheetName val="G_ochronne_prowije"/>
      <sheetName val="g_inwest"/>
      <sheetName val="G_inwest_jednostki"/>
      <sheetName val="bank_zdrow"/>
      <sheetName val="indyw"/>
      <sheetName val="indyw_jednostki_portfel"/>
      <sheetName val="st_portfel"/>
      <sheetName val="rezerwy"/>
      <sheetName val="lokaty"/>
      <sheetName val="techniczny"/>
      <sheetName val="techniczny_prod_przeniesienie"/>
      <sheetName val="bilans"/>
      <sheetName val="Aktywa_MW"/>
      <sheetName val="koszty_nakłady"/>
      <sheetName val="koszty_obszary"/>
      <sheetName val="BIN"/>
      <sheetName val="projekty"/>
      <sheetName val="zatrudnienie_et"/>
      <sheetName val="FWZ"/>
      <sheetName val="koszty_obszary_MPK"/>
      <sheetName val="rzeczowy_teren"/>
      <sheetName val="razem_szt"/>
      <sheetName val="razem_PLN"/>
      <sheetName val="wyn_zas"/>
      <sheetName val="Premie"/>
      <sheetName val="Fund_prow"/>
      <sheetName val="poz_el_wyn"/>
      <sheetName val="narzuty"/>
      <sheetName val="bezosobowe"/>
      <sheetName val="Marketing"/>
      <sheetName val="PKR"/>
      <sheetName val="szkolenia"/>
      <sheetName val="Medyczne"/>
      <sheetName val="Flota"/>
      <sheetName val="Administracja"/>
      <sheetName val="nieruchomości"/>
      <sheetName val="konsulting"/>
      <sheetName val="tel_podr"/>
      <sheetName val="IT"/>
      <sheetName val="poczta"/>
      <sheetName val="Obrót"/>
      <sheetName val="pozostałe koszty"/>
      <sheetName val="sprawdzenie"/>
      <sheetName val="techniczny_prod"/>
      <sheetName val="koszty_obszary_linki"/>
      <sheetName val="koszty_obszary_IB"/>
      <sheetName val="PF_2006_v8"/>
      <sheetName val="pozostałe_koszty"/>
      <sheetName val="Rozrachunki"/>
      <sheetName val="PMQUALTY"/>
      <sheetName val="PPT"/>
      <sheetName val="Zarządzanie aktywami"/>
      <sheetName val="OPIS"/>
      <sheetName val="dodatki_statystyki"/>
      <sheetName val="współczynniki rezerw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7">
          <cell r="K7">
            <v>21919718455.10549</v>
          </cell>
          <cell r="L7">
            <v>21945434062.434017</v>
          </cell>
          <cell r="M7">
            <v>21982505753.162796</v>
          </cell>
          <cell r="N7">
            <v>22148516992.50486</v>
          </cell>
          <cell r="O7">
            <v>22136966649.986843</v>
          </cell>
          <cell r="P7">
            <v>22416087240.700474</v>
          </cell>
          <cell r="Q7">
            <v>22638199186.0874</v>
          </cell>
          <cell r="R7">
            <v>22558174214.992203</v>
          </cell>
          <cell r="S7">
            <v>22771338052.625023</v>
          </cell>
          <cell r="T7">
            <v>22961866921.549706</v>
          </cell>
          <cell r="U7">
            <v>23062011314.35553</v>
          </cell>
          <cell r="V7">
            <v>21818898803.612896</v>
          </cell>
        </row>
        <row r="55">
          <cell r="K55">
            <v>0</v>
          </cell>
          <cell r="L55">
            <v>0</v>
          </cell>
          <cell r="M55">
            <v>0</v>
          </cell>
          <cell r="N55">
            <v>0</v>
          </cell>
          <cell r="O55">
            <v>0</v>
          </cell>
          <cell r="P55">
            <v>0</v>
          </cell>
          <cell r="Q55">
            <v>0</v>
          </cell>
          <cell r="R55">
            <v>0</v>
          </cell>
          <cell r="S55">
            <v>0</v>
          </cell>
          <cell r="T55">
            <v>0</v>
          </cell>
          <cell r="U55">
            <v>0</v>
          </cell>
          <cell r="V55">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Wyniki"/>
      <sheetName val="Parametry"/>
      <sheetName val="Główny"/>
      <sheetName val="Wsp_rezerw"/>
      <sheetName val="outWL"/>
      <sheetName val="outYRT"/>
      <sheetName val="do umowy cd"/>
      <sheetName val="dane"/>
      <sheetName val="GSU (podsum)"/>
      <sheetName val="oil consumption – barrels"/>
      <sheetName val="report"/>
    </sheetNames>
    <sheetDataSet>
      <sheetData sheetId="0" refreshError="1"/>
      <sheetData sheetId="1" refreshError="1"/>
      <sheetData sheetId="2" refreshError="1"/>
      <sheetData sheetId="3" refreshError="1">
        <row r="12">
          <cell r="C12">
            <v>0.007360795094264461</v>
          </cell>
        </row>
        <row r="13">
          <cell r="C13">
            <v>0.006442042839526652</v>
          </cell>
        </row>
        <row r="14">
          <cell r="C14">
            <v>0.006888399536387757</v>
          </cell>
        </row>
        <row r="15">
          <cell r="C15">
            <v>0.009209976611953552</v>
          </cell>
        </row>
        <row r="19">
          <cell r="C19">
            <v>0.0021361794403074175</v>
          </cell>
        </row>
        <row r="21">
          <cell r="C21">
            <v>0.0006742611586223468</v>
          </cell>
        </row>
        <row r="22">
          <cell r="C22">
            <v>0.0008315708459658566</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zatwierdzenie"/>
      <sheetName val="Przychody"/>
      <sheetName val="Zatrudnienie"/>
      <sheetName val="Szkolenia"/>
      <sheetName val="Usługi obce"/>
      <sheetName val="Materiały"/>
      <sheetName val="Inwestycje"/>
    </sheetNames>
    <sheetDataSet>
      <sheetData sheetId="0" refreshError="1">
        <row r="17">
          <cell r="B17">
            <v>4.5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lokaty"/>
      <sheetName val="TEST"/>
      <sheetName val="prezentacja (3)"/>
      <sheetName val="prezentacja (2)"/>
      <sheetName val="prezentacja"/>
      <sheetName val="Seg_CY"/>
      <sheetName val="Seg_PY"/>
      <sheetName val="MSR_CY"/>
      <sheetName val="MSR_PY"/>
      <sheetName val="M_GAAP_CY"/>
      <sheetName val="M_GAAP_PY"/>
      <sheetName val="PSR_M_CY"/>
      <sheetName val="PSR_M_PY"/>
      <sheetName val="Korekta_M"/>
      <sheetName val="PSR_Z_CY"/>
      <sheetName val="PSR_Z_PY"/>
      <sheetName val="Z_GAAP_CY"/>
      <sheetName val="Z_GAAP_PY"/>
      <sheetName val="Z_PROD_CY"/>
      <sheetName val="Z_PROD_PY"/>
      <sheetName val="Link"/>
      <sheetName val="Link_PY"/>
      <sheetName val="Link_PSR_CY"/>
      <sheetName val="Link_PSR_PY"/>
      <sheetName val="TUW_CY"/>
      <sheetName val="TUW_PY"/>
      <sheetName val="SPV_CY"/>
      <sheetName val="SPV_PY"/>
      <sheetName val="Arkusz1"/>
    </sheetNames>
    <sheetDataSet>
      <sheetData sheetId="0">
        <row r="24">
          <cell r="B24">
            <v>0</v>
          </cell>
        </row>
        <row r="26">
          <cell r="B26">
            <v>1</v>
          </cell>
        </row>
        <row r="27">
          <cell r="B27">
            <v>1000</v>
          </cell>
        </row>
        <row r="28">
          <cell r="B28">
            <v>1000000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Dane stałe"/>
      <sheetName val="Tabele"/>
      <sheetName val="Plan kapitałowy 2009-2013"/>
      <sheetName val="SF"/>
      <sheetName val="Podział kosztów"/>
      <sheetName val="Dane 2008"/>
      <sheetName val="Dynamiki"/>
      <sheetName val="Przychody"/>
      <sheetName val="Koszty operacyjne"/>
      <sheetName val="Koszty osobowe"/>
      <sheetName val="Srodki trwałe"/>
      <sheetName val="Operacje finansowe"/>
      <sheetName val="VAT"/>
      <sheetName val="Biuro"/>
      <sheetName val="Serwisy informacyjne, RMDS"/>
      <sheetName val="IT (w tym K+)"/>
      <sheetName val="Szkolenia"/>
      <sheetName val="Opłaty notarialne itp"/>
      <sheetName val="PR, marketing, reprezentacja"/>
      <sheetName val="Koszty eksploatacji samochodów"/>
      <sheetName val="Ksiegowość i kadry"/>
      <sheetName val="Pozostałe wydatki"/>
      <sheetName val="Telekomunikacja"/>
      <sheetName val="Arkusz1"/>
    </sheetNames>
    <sheetDataSet>
      <sheetData sheetId="0" refreshError="1">
        <row r="1">
          <cell r="B1">
            <v>0.22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ER"/>
      <sheetName val="FX"/>
      <sheetName val="Financial"/>
      <sheetName val="EQUITY"/>
      <sheetName val="T12"/>
      <sheetName val="T13"/>
      <sheetName val="T79"/>
      <sheetName val="T161"/>
      <sheetName val="prezentacja"/>
      <sheetName val="prospekt"/>
      <sheetName val="uzgodnienie zmian"/>
      <sheetName val="Segmenty"/>
    </sheetNames>
    <sheetDataSet>
      <sheetData sheetId="0" refreshError="1">
        <row r="15">
          <cell r="C15">
            <v>40179</v>
          </cell>
        </row>
        <row r="16">
          <cell r="C16">
            <v>40359</v>
          </cell>
        </row>
        <row r="23">
          <cell r="C23" t="str">
            <v>PLN</v>
          </cell>
        </row>
        <row r="26">
          <cell r="C26" t="str">
            <v>dd.mm.rrrr</v>
          </cell>
        </row>
        <row r="33">
          <cell r="C33" t="str">
            <v>01.01.2011</v>
          </cell>
        </row>
        <row r="36">
          <cell r="C36" t="str">
            <v>01.01.2011 - 31.03.2011</v>
          </cell>
        </row>
        <row r="42">
          <cell r="C42" t="str">
            <v>30.06.2010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ne_new"/>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ytuł"/>
      <sheetName val="Spis_treści"/>
      <sheetName val="prezentacja_składka"/>
      <sheetName val="P"/>
      <sheetName val="kont_1"/>
      <sheetName val="kont_2"/>
      <sheetName val="bankowe"/>
      <sheetName val="Ub. indywidualne"/>
      <sheetName val="prezentacja_RT"/>
      <sheetName val="prezentacja_RW"/>
      <sheetName val="Zarządzanie aktywami"/>
      <sheetName val="koszty"/>
      <sheetName val="kadry"/>
      <sheetName val="wacaty"/>
      <sheetName val="IT"/>
      <sheetName val="Projekty"/>
      <sheetName val="FILA"/>
      <sheetName val="MURASZKO"/>
      <sheetName val="Arkusz2"/>
      <sheetName val="Lista"/>
      <sheetName val="koszty_centr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SU (podsum) (2)"/>
      <sheetName val="GSU (szkodowość) (2)"/>
      <sheetName val="GSU (szkodowość)"/>
      <sheetName val="GSU (grupy)"/>
      <sheetName val="GSU (podsum)"/>
      <sheetName val="GSU (poIDrepr)"/>
      <sheetName val="GSU (podsum) (NAU)"/>
      <sheetName val="GSU (podsum) (JSU)"/>
      <sheetName val="Arkusz1"/>
      <sheetName val="2006 08"/>
      <sheetName val="2006 08-09 is Thruputso"/>
      <sheetName val="MPK"/>
      <sheetName val="MPK_new_CMM"/>
      <sheetName val="koszty_centrala"/>
      <sheetName val="koszty_spółka"/>
      <sheetName val="2006"/>
      <sheetName val="MAP"/>
      <sheetName val="MAGAZYN"/>
      <sheetName val="listy"/>
      <sheetName val="Arkusz2"/>
      <sheetName val="GSU_(podsum)_(2)"/>
      <sheetName val="GSU_(szkodowość)_(2)"/>
      <sheetName val="GSU_(szkodowość)"/>
      <sheetName val="GSU_(grupy)"/>
      <sheetName val="GSU_(podsum)"/>
      <sheetName val="GSU_(poIDrepr)"/>
      <sheetName val="GSU_(podsum)_(NAU)"/>
      <sheetName val="GSU_(podsum)_(JSU)"/>
      <sheetName val="2006_08"/>
      <sheetName val="2006_08-09_is_Thruputso"/>
    </sheetNames>
    <sheetDataSet>
      <sheetData sheetId="0" refreshError="1"/>
      <sheetData sheetId="1" refreshError="1"/>
      <sheetData sheetId="2" refreshError="1"/>
      <sheetData sheetId="3" refreshError="1"/>
      <sheetData sheetId="4" refreshError="1">
        <row r="10">
          <cell r="B10" t="str">
            <v>OKRES2</v>
          </cell>
        </row>
        <row r="11">
          <cell r="A11" t="str">
            <v>Dane</v>
          </cell>
          <cell r="B11" t="str">
            <v>2006-01-01</v>
          </cell>
        </row>
        <row r="12">
          <cell r="A12" t="str">
            <v>Liczba ubezpieczonych</v>
          </cell>
          <cell r="B12">
            <v>23049</v>
          </cell>
        </row>
        <row r="13">
          <cell r="A13" t="str">
            <v>Składka uroczniona</v>
          </cell>
          <cell r="B13">
            <v>12906750.359999992</v>
          </cell>
        </row>
        <row r="14">
          <cell r="A14" t="str">
            <v>Przypis narastająco</v>
          </cell>
          <cell r="B14">
            <v>1112517.21</v>
          </cell>
        </row>
        <row r="15">
          <cell r="A15" t="str">
            <v>Inkaso składki</v>
          </cell>
          <cell r="B15">
            <v>0</v>
          </cell>
        </row>
        <row r="16">
          <cell r="A16" t="str">
            <v>Prowizja osób fizycznych</v>
          </cell>
          <cell r="B16">
            <v>0</v>
          </cell>
        </row>
        <row r="17">
          <cell r="A17" t="str">
            <v>Prowizja osób prawnych</v>
          </cell>
          <cell r="B17">
            <v>112439.27</v>
          </cell>
        </row>
        <row r="18">
          <cell r="A18" t="str">
            <v>Liczba grup czynnych w zakładzie</v>
          </cell>
          <cell r="B18">
            <v>258</v>
          </cell>
        </row>
        <row r="19">
          <cell r="A19" t="str">
            <v>Liczba ubezpieczonych w zakładzie</v>
          </cell>
          <cell r="B19">
            <v>23050</v>
          </cell>
        </row>
        <row r="20">
          <cell r="A20" t="str">
            <v>Liczba zatrudnionych w zakładzie (stała w roku)</v>
          </cell>
          <cell r="B20">
            <v>3455</v>
          </cell>
        </row>
        <row r="21">
          <cell r="A21" t="str">
            <v>Liczba zatrudnionych w zakładzie</v>
          </cell>
          <cell r="B21">
            <v>3455</v>
          </cell>
        </row>
        <row r="22">
          <cell r="A22" t="str">
            <v>Suma z SWYPLATA</v>
          </cell>
          <cell r="B22">
            <v>643955</v>
          </cell>
        </row>
        <row r="23">
          <cell r="A23" t="str">
            <v>Suma z SKOSZTY</v>
          </cell>
          <cell r="B23">
            <v>993.65</v>
          </cell>
        </row>
        <row r="24">
          <cell r="A24" t="str">
            <v>Suma z SREZERWA</v>
          </cell>
          <cell r="B24">
            <v>0</v>
          </cell>
        </row>
        <row r="25">
          <cell r="A25" t="str">
            <v>Suma z SWIADCZ</v>
          </cell>
          <cell r="B25">
            <v>643955</v>
          </cell>
        </row>
        <row r="28">
          <cell r="A28" t="str">
            <v>% inkaso / przypis</v>
          </cell>
          <cell r="B28">
            <v>0</v>
          </cell>
        </row>
        <row r="29">
          <cell r="A29" t="str">
            <v>prowizja łącznie</v>
          </cell>
          <cell r="B29">
            <v>112439.27</v>
          </cell>
        </row>
        <row r="30">
          <cell r="A30" t="str">
            <v>prowizja mies</v>
          </cell>
          <cell r="B30">
            <v>112439.27</v>
          </cell>
        </row>
        <row r="31">
          <cell r="A31" t="str">
            <v>% prowizji</v>
          </cell>
          <cell r="B31">
            <v>0.10106744326229344</v>
          </cell>
        </row>
        <row r="33">
          <cell r="A33" t="str">
            <v>zmiana liczby ubezpieczonych w miesiącu</v>
          </cell>
        </row>
        <row r="34">
          <cell r="A34" t="str">
            <v>zmiana liczby ubezpieczonych w roku</v>
          </cell>
        </row>
        <row r="35">
          <cell r="A35" t="str">
            <v>przypis miesięczny</v>
          </cell>
          <cell r="B35">
            <v>1075562.5299999993</v>
          </cell>
        </row>
        <row r="36">
          <cell r="A36" t="str">
            <v>zmiana przypisu miesięcznie</v>
          </cell>
        </row>
        <row r="37">
          <cell r="A37" t="str">
            <v>zmiana przypisu roczna</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Motyw pakietu Office">
  <a:themeElements>
    <a:clrScheme name="Granatowy">
      <a:dk1>
        <a:srgbClr val="000000"/>
      </a:dk1>
      <a:lt1>
        <a:sysClr val="window" lastClr="FFFFFF"/>
      </a:lt1>
      <a:dk2>
        <a:srgbClr val="002346"/>
      </a:dk2>
      <a:lt2>
        <a:srgbClr val="FFFFFF"/>
      </a:lt2>
      <a:accent1>
        <a:srgbClr val="E6E6E6"/>
      </a:accent1>
      <a:accent2>
        <a:srgbClr val="5ABEEB"/>
      </a:accent2>
      <a:accent3>
        <a:srgbClr val="0096DC"/>
      </a:accent3>
      <a:accent4>
        <a:srgbClr val="0064AF"/>
      </a:accent4>
      <a:accent5>
        <a:srgbClr val="003C7D"/>
      </a:accent5>
      <a:accent6>
        <a:srgbClr val="002346"/>
      </a:accent6>
      <a:hlink>
        <a:srgbClr val="008CE6"/>
      </a:hlink>
      <a:folHlink>
        <a:srgbClr val="000A14"/>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DEE01-5C8F-4682-AAE9-C14666D3A1F5}">
  <sheetPr>
    <outlinePr summaryRight="0"/>
  </sheetPr>
  <dimension ref="A1:Q186"/>
  <sheetViews>
    <sheetView tabSelected="1" zoomScale="85" zoomScaleNormal="85" workbookViewId="0" topLeftCell="A1">
      <pane xSplit="3" topLeftCell="D1" activePane="topRight" state="frozen"/>
      <selection pane="topLeft" activeCell="BN17" sqref="BN17"/>
      <selection pane="topRight" activeCell="R16" sqref="R16"/>
    </sheetView>
  </sheetViews>
  <sheetFormatPr defaultColWidth="9.00390625" defaultRowHeight="14.25" outlineLevelCol="1"/>
  <cols>
    <col min="1" max="1" width="40.875" style="513" customWidth="1"/>
    <col min="2" max="2" width="2.75390625" style="513" customWidth="1" collapsed="1"/>
    <col min="3" max="3" width="36.75390625" style="513" hidden="1" customWidth="1" outlineLevel="1"/>
    <col min="4" max="4" width="12.625" style="525" customWidth="1"/>
    <col min="5" max="5" width="12.625" style="525" customWidth="1" collapsed="1"/>
    <col min="6" max="6" width="12.625" style="525" hidden="1" customWidth="1" outlineLevel="1"/>
    <col min="7" max="7" width="10.75390625" style="525" customWidth="1" collapsed="1"/>
    <col min="8" max="8" width="12.50390625" style="525" hidden="1" customWidth="1" outlineLevel="1"/>
    <col min="9" max="9" width="12.50390625" style="525" customWidth="1" collapsed="1"/>
    <col min="10" max="10" width="12.50390625" style="525" hidden="1" customWidth="1" outlineLevel="1"/>
    <col min="11" max="11" width="12.625" style="525" customWidth="1"/>
    <col min="12" max="12" width="12.625" style="525" customWidth="1" collapsed="1"/>
    <col min="13" max="13" width="12.625" style="525" hidden="1" customWidth="1" outlineLevel="1"/>
    <col min="14" max="14" width="12.625" style="525" customWidth="1" collapsed="1"/>
    <col min="15" max="15" width="12.625" style="525" hidden="1" customWidth="1" outlineLevel="1"/>
    <col min="16" max="16" width="12.625" style="525" customWidth="1"/>
    <col min="17" max="17" width="12.625" style="525" customWidth="1" outlineLevel="1"/>
    <col min="18" max="16384" width="9.00390625" style="525" customWidth="1"/>
  </cols>
  <sheetData>
    <row r="1" spans="1:17" ht="22.5" customHeight="1" thickBot="1">
      <c r="A1" s="632" t="s">
        <v>747</v>
      </c>
      <c r="B1" s="633" t="s">
        <v>781</v>
      </c>
      <c r="C1" s="596"/>
      <c r="D1" s="630" t="s">
        <v>649</v>
      </c>
      <c r="E1" s="630" t="s">
        <v>849</v>
      </c>
      <c r="F1" s="630" t="s">
        <v>856</v>
      </c>
      <c r="G1" s="630" t="s">
        <v>863</v>
      </c>
      <c r="H1" s="630" t="s">
        <v>864</v>
      </c>
      <c r="I1" s="630" t="s">
        <v>876</v>
      </c>
      <c r="J1" s="630" t="s">
        <v>878</v>
      </c>
      <c r="K1" s="630" t="s">
        <v>650</v>
      </c>
      <c r="L1" s="630" t="s">
        <v>847</v>
      </c>
      <c r="M1" s="630" t="s">
        <v>855</v>
      </c>
      <c r="N1" s="630" t="s">
        <v>859</v>
      </c>
      <c r="O1" s="630" t="s">
        <v>860</v>
      </c>
      <c r="P1" s="631" t="s">
        <v>877</v>
      </c>
      <c r="Q1" s="631" t="s">
        <v>879</v>
      </c>
    </row>
    <row r="2" spans="1:17" ht="27">
      <c r="A2" s="513" t="s">
        <v>655</v>
      </c>
      <c r="B2" s="605"/>
      <c r="C2" s="605" t="s">
        <v>760</v>
      </c>
      <c r="D2" s="618">
        <v>975</v>
      </c>
      <c r="E2" s="618">
        <v>1186</v>
      </c>
      <c r="F2" s="618">
        <v>2161</v>
      </c>
      <c r="G2" s="618">
        <v>1249</v>
      </c>
      <c r="H2" s="618">
        <v>3410</v>
      </c>
      <c r="I2" s="594">
        <v>173</v>
      </c>
      <c r="J2" s="618">
        <v>3600</v>
      </c>
      <c r="K2" s="618">
        <v>-125</v>
      </c>
      <c r="L2" s="618">
        <v>1425</v>
      </c>
      <c r="M2" s="618">
        <v>1300</v>
      </c>
      <c r="N2" s="618">
        <v>1474</v>
      </c>
      <c r="O2" s="618">
        <v>2774</v>
      </c>
      <c r="P2" s="618">
        <v>1283</v>
      </c>
      <c r="Q2" s="618">
        <v>4122</v>
      </c>
    </row>
    <row r="3" spans="1:17" ht="14.25">
      <c r="A3" s="513" t="s">
        <v>692</v>
      </c>
      <c r="B3" s="605"/>
      <c r="C3" s="605" t="s">
        <v>819</v>
      </c>
      <c r="D3" s="618">
        <v>5999</v>
      </c>
      <c r="E3" s="618">
        <v>6046</v>
      </c>
      <c r="F3" s="618">
        <v>12045</v>
      </c>
      <c r="G3" s="618">
        <v>6298</v>
      </c>
      <c r="H3" s="618">
        <v>18343</v>
      </c>
      <c r="I3" s="594">
        <v>6389</v>
      </c>
      <c r="J3" s="618">
        <v>24745</v>
      </c>
      <c r="K3" s="618">
        <v>6401</v>
      </c>
      <c r="L3" s="618">
        <v>6601</v>
      </c>
      <c r="M3" s="618">
        <v>13002</v>
      </c>
      <c r="N3" s="618">
        <v>6915</v>
      </c>
      <c r="O3" s="618">
        <v>19917</v>
      </c>
      <c r="P3" s="618">
        <v>6909</v>
      </c>
      <c r="Q3" s="618">
        <v>26868</v>
      </c>
    </row>
    <row r="4" spans="1:17" ht="14.25">
      <c r="A4" s="513" t="s">
        <v>693</v>
      </c>
      <c r="B4" s="605"/>
      <c r="C4" s="605" t="s">
        <v>820</v>
      </c>
      <c r="D4" s="618">
        <v>-5024</v>
      </c>
      <c r="E4" s="618">
        <v>-4860</v>
      </c>
      <c r="F4" s="618">
        <v>-9884</v>
      </c>
      <c r="G4" s="618">
        <v>-5049</v>
      </c>
      <c r="H4" s="618">
        <v>-14933</v>
      </c>
      <c r="I4" s="594">
        <v>-6216</v>
      </c>
      <c r="J4" s="618">
        <v>-21145</v>
      </c>
      <c r="K4" s="618">
        <v>-6526</v>
      </c>
      <c r="L4" s="618">
        <v>-5176</v>
      </c>
      <c r="M4" s="618">
        <v>-11702</v>
      </c>
      <c r="N4" s="618">
        <v>-5441</v>
      </c>
      <c r="O4" s="618">
        <v>-17143</v>
      </c>
      <c r="P4" s="618">
        <v>-5626</v>
      </c>
      <c r="Q4" s="618">
        <v>-22746</v>
      </c>
    </row>
    <row r="5" spans="1:17" ht="14.25">
      <c r="A5" s="513" t="s">
        <v>691</v>
      </c>
      <c r="B5" s="605"/>
      <c r="C5" s="605" t="s">
        <v>762</v>
      </c>
      <c r="D5" s="618">
        <v>-116</v>
      </c>
      <c r="E5" s="618">
        <v>-144</v>
      </c>
      <c r="F5" s="618">
        <v>-260</v>
      </c>
      <c r="G5" s="618">
        <v>-207</v>
      </c>
      <c r="H5" s="618">
        <v>-467</v>
      </c>
      <c r="I5" s="594">
        <v>526</v>
      </c>
      <c r="J5" s="618">
        <v>63</v>
      </c>
      <c r="K5" s="618">
        <v>979</v>
      </c>
      <c r="L5" s="618">
        <v>-304</v>
      </c>
      <c r="M5" s="618">
        <v>675</v>
      </c>
      <c r="N5" s="618">
        <v>-447</v>
      </c>
      <c r="O5" s="618">
        <v>228</v>
      </c>
      <c r="P5" s="618">
        <v>-337</v>
      </c>
      <c r="Q5" s="618">
        <v>-103</v>
      </c>
    </row>
    <row r="6" spans="1:17" ht="14.25">
      <c r="A6" s="513" t="s">
        <v>694</v>
      </c>
      <c r="B6" s="605"/>
      <c r="C6" s="605" t="s">
        <v>821</v>
      </c>
      <c r="D6" s="618">
        <v>-248</v>
      </c>
      <c r="E6" s="618">
        <v>-289</v>
      </c>
      <c r="F6" s="618">
        <v>-537</v>
      </c>
      <c r="G6" s="618">
        <v>-295</v>
      </c>
      <c r="H6" s="618">
        <v>-832</v>
      </c>
      <c r="I6" s="594">
        <v>-302</v>
      </c>
      <c r="J6" s="618">
        <v>-1126</v>
      </c>
      <c r="K6" s="618">
        <v>-366</v>
      </c>
      <c r="L6" s="618">
        <v>-360</v>
      </c>
      <c r="M6" s="618">
        <v>-726</v>
      </c>
      <c r="N6" s="618">
        <v>-389</v>
      </c>
      <c r="O6" s="618">
        <v>-1115</v>
      </c>
      <c r="P6" s="618">
        <v>-400</v>
      </c>
      <c r="Q6" s="618">
        <v>-1514</v>
      </c>
    </row>
    <row r="7" spans="1:17" ht="14.25">
      <c r="A7" s="606" t="s">
        <v>695</v>
      </c>
      <c r="B7" s="607"/>
      <c r="C7" s="607" t="s">
        <v>822</v>
      </c>
      <c r="D7" s="618">
        <v>132</v>
      </c>
      <c r="E7" s="618">
        <v>145</v>
      </c>
      <c r="F7" s="618">
        <v>277</v>
      </c>
      <c r="G7" s="618">
        <v>88</v>
      </c>
      <c r="H7" s="618">
        <v>365</v>
      </c>
      <c r="I7" s="594">
        <v>828</v>
      </c>
      <c r="J7" s="618">
        <v>1189</v>
      </c>
      <c r="K7" s="618">
        <v>1345</v>
      </c>
      <c r="L7" s="618">
        <v>57</v>
      </c>
      <c r="M7" s="618">
        <v>1402</v>
      </c>
      <c r="N7" s="618">
        <v>-58</v>
      </c>
      <c r="O7" s="618">
        <v>1344</v>
      </c>
      <c r="P7" s="618">
        <v>63</v>
      </c>
      <c r="Q7" s="618">
        <v>1411</v>
      </c>
    </row>
    <row r="8" spans="1:16" ht="27">
      <c r="A8" s="606" t="s">
        <v>857</v>
      </c>
      <c r="B8" s="607"/>
      <c r="C8" s="607" t="s">
        <v>852</v>
      </c>
      <c r="D8" s="618">
        <v>0</v>
      </c>
      <c r="E8" s="618">
        <v>0</v>
      </c>
      <c r="F8" s="594">
        <v>0</v>
      </c>
      <c r="G8" s="594" t="s">
        <v>69</v>
      </c>
      <c r="H8" s="594" t="s">
        <v>69</v>
      </c>
      <c r="I8" s="594" t="s">
        <v>69</v>
      </c>
      <c r="J8" s="594" t="s">
        <v>69</v>
      </c>
      <c r="K8" s="594">
        <v>0</v>
      </c>
      <c r="L8" s="618">
        <v>-1</v>
      </c>
      <c r="M8" s="618">
        <v>-1</v>
      </c>
      <c r="N8" s="618" t="s">
        <v>69</v>
      </c>
      <c r="O8" s="618">
        <v>-1</v>
      </c>
      <c r="P8" s="618"/>
    </row>
    <row r="9" spans="1:17" ht="14.25">
      <c r="A9" s="608" t="s">
        <v>659</v>
      </c>
      <c r="B9" s="609"/>
      <c r="C9" s="609" t="s">
        <v>764</v>
      </c>
      <c r="D9" s="619">
        <v>859</v>
      </c>
      <c r="E9" s="619">
        <v>1042</v>
      </c>
      <c r="F9" s="619">
        <v>1901</v>
      </c>
      <c r="G9" s="619">
        <v>1042</v>
      </c>
      <c r="H9" s="619">
        <v>2943</v>
      </c>
      <c r="I9" s="595">
        <v>699</v>
      </c>
      <c r="J9" s="619">
        <v>3663</v>
      </c>
      <c r="K9" s="619">
        <v>854</v>
      </c>
      <c r="L9" s="619">
        <v>1121</v>
      </c>
      <c r="M9" s="619">
        <v>1975</v>
      </c>
      <c r="N9" s="619">
        <v>1027</v>
      </c>
      <c r="O9" s="619">
        <v>3002</v>
      </c>
      <c r="P9" s="619">
        <v>946</v>
      </c>
      <c r="Q9" s="619">
        <v>4019</v>
      </c>
    </row>
    <row r="10" spans="2:17" ht="14.25">
      <c r="B10" s="605"/>
      <c r="C10" s="605"/>
      <c r="D10" s="618"/>
      <c r="E10" s="618"/>
      <c r="F10" s="618">
        <v>0</v>
      </c>
      <c r="G10" s="618"/>
      <c r="H10" s="618"/>
      <c r="I10" s="594"/>
      <c r="J10" s="618"/>
      <c r="K10" s="618"/>
      <c r="L10" s="618"/>
      <c r="M10" s="618">
        <v>0</v>
      </c>
      <c r="N10" s="618"/>
      <c r="O10" s="618"/>
      <c r="P10" s="618"/>
      <c r="Q10" s="618"/>
    </row>
    <row r="11" spans="1:17" ht="27">
      <c r="A11" s="513" t="s">
        <v>660</v>
      </c>
      <c r="B11" s="605"/>
      <c r="C11" s="605" t="s">
        <v>767</v>
      </c>
      <c r="D11" s="618">
        <v>-42</v>
      </c>
      <c r="E11" s="618">
        <v>273</v>
      </c>
      <c r="F11" s="618">
        <v>231</v>
      </c>
      <c r="G11" s="618">
        <v>-145</v>
      </c>
      <c r="H11" s="618">
        <v>86</v>
      </c>
      <c r="I11" s="594">
        <v>-511</v>
      </c>
      <c r="J11" s="618">
        <v>-408</v>
      </c>
      <c r="K11" s="618">
        <v>-475</v>
      </c>
      <c r="L11" s="618">
        <v>-400</v>
      </c>
      <c r="M11" s="618">
        <v>-875</v>
      </c>
      <c r="N11" s="618">
        <v>-357</v>
      </c>
      <c r="O11" s="618">
        <v>-1232</v>
      </c>
      <c r="P11" s="618">
        <v>-542</v>
      </c>
      <c r="Q11" s="618">
        <v>-1786</v>
      </c>
    </row>
    <row r="12" spans="1:17" ht="14.25">
      <c r="A12" s="513" t="s">
        <v>661</v>
      </c>
      <c r="B12" s="605"/>
      <c r="C12" s="605" t="s">
        <v>768</v>
      </c>
      <c r="D12" s="618">
        <v>10</v>
      </c>
      <c r="E12" s="618">
        <v>8</v>
      </c>
      <c r="F12" s="618">
        <v>18</v>
      </c>
      <c r="G12" s="618">
        <v>15</v>
      </c>
      <c r="H12" s="618">
        <v>33</v>
      </c>
      <c r="I12" s="594">
        <v>-5</v>
      </c>
      <c r="J12" s="618">
        <v>30</v>
      </c>
      <c r="K12" s="618">
        <v>14</v>
      </c>
      <c r="L12" s="618">
        <v>-1</v>
      </c>
      <c r="M12" s="618">
        <v>13</v>
      </c>
      <c r="N12" s="618">
        <v>38</v>
      </c>
      <c r="O12" s="618">
        <v>51</v>
      </c>
      <c r="P12" s="618">
        <v>-10</v>
      </c>
      <c r="Q12" s="618">
        <v>38</v>
      </c>
    </row>
    <row r="13" spans="1:17" ht="40.5">
      <c r="A13" s="513" t="s">
        <v>662</v>
      </c>
      <c r="B13" s="605"/>
      <c r="C13" s="605" t="s">
        <v>769</v>
      </c>
      <c r="D13" s="618">
        <v>3660</v>
      </c>
      <c r="E13" s="618">
        <v>4822</v>
      </c>
      <c r="F13" s="618">
        <v>8482</v>
      </c>
      <c r="G13" s="618">
        <v>3038</v>
      </c>
      <c r="H13" s="618">
        <v>11520</v>
      </c>
      <c r="I13" s="653">
        <v>6179</v>
      </c>
      <c r="J13" s="618">
        <v>18265</v>
      </c>
      <c r="K13" s="618">
        <v>6568</v>
      </c>
      <c r="L13" s="618">
        <v>6958</v>
      </c>
      <c r="M13" s="618">
        <v>13526</v>
      </c>
      <c r="N13" s="618">
        <v>7048</v>
      </c>
      <c r="O13" s="618">
        <v>20574</v>
      </c>
      <c r="P13" s="618">
        <v>7005</v>
      </c>
      <c r="Q13" s="618">
        <v>27579</v>
      </c>
    </row>
    <row r="14" spans="1:17" ht="14.25">
      <c r="A14" s="513" t="s">
        <v>663</v>
      </c>
      <c r="B14" s="605"/>
      <c r="C14" s="605" t="s">
        <v>770</v>
      </c>
      <c r="D14" s="618">
        <v>-78</v>
      </c>
      <c r="E14" s="618">
        <v>-184</v>
      </c>
      <c r="F14" s="618">
        <v>-262</v>
      </c>
      <c r="G14" s="618">
        <v>-209</v>
      </c>
      <c r="H14" s="618">
        <v>-471</v>
      </c>
      <c r="I14" s="653"/>
      <c r="J14" s="618">
        <v>-57</v>
      </c>
      <c r="K14" s="618">
        <v>173</v>
      </c>
      <c r="L14" s="618">
        <v>116</v>
      </c>
      <c r="M14" s="618">
        <v>289</v>
      </c>
      <c r="N14" s="618">
        <v>141</v>
      </c>
      <c r="O14" s="618">
        <v>430</v>
      </c>
      <c r="P14" s="618">
        <v>-24</v>
      </c>
      <c r="Q14" s="618">
        <v>406</v>
      </c>
    </row>
    <row r="15" spans="1:17" ht="27">
      <c r="A15" s="513" t="s">
        <v>403</v>
      </c>
      <c r="B15" s="605"/>
      <c r="C15" s="605" t="s">
        <v>771</v>
      </c>
      <c r="D15" s="618">
        <v>-91</v>
      </c>
      <c r="E15" s="618">
        <v>-84</v>
      </c>
      <c r="F15" s="618">
        <v>-175</v>
      </c>
      <c r="G15" s="618">
        <v>-154</v>
      </c>
      <c r="H15" s="618">
        <v>-329</v>
      </c>
      <c r="I15" s="653"/>
      <c r="J15" s="618">
        <v>-366</v>
      </c>
      <c r="K15" s="618">
        <v>171</v>
      </c>
      <c r="L15" s="618">
        <v>196</v>
      </c>
      <c r="M15" s="618">
        <v>367</v>
      </c>
      <c r="N15" s="618">
        <v>117</v>
      </c>
      <c r="O15" s="618">
        <v>484</v>
      </c>
      <c r="P15" s="618">
        <v>108</v>
      </c>
      <c r="Q15" s="618">
        <v>592</v>
      </c>
    </row>
    <row r="16" spans="1:17" ht="40.5">
      <c r="A16" s="513" t="s">
        <v>317</v>
      </c>
      <c r="B16" s="605"/>
      <c r="C16" s="605" t="s">
        <v>772</v>
      </c>
      <c r="D16" s="618">
        <v>-375</v>
      </c>
      <c r="E16" s="618">
        <v>-859</v>
      </c>
      <c r="F16" s="618">
        <v>-1234</v>
      </c>
      <c r="G16" s="618">
        <v>-566</v>
      </c>
      <c r="H16" s="618">
        <v>-1800</v>
      </c>
      <c r="I16" s="653"/>
      <c r="J16" s="618">
        <v>-3193</v>
      </c>
      <c r="K16" s="618">
        <v>-349</v>
      </c>
      <c r="L16" s="618">
        <v>-448</v>
      </c>
      <c r="M16" s="618">
        <v>-797</v>
      </c>
      <c r="N16" s="618">
        <v>-337</v>
      </c>
      <c r="O16" s="618">
        <v>-1134</v>
      </c>
      <c r="P16" s="618">
        <v>-102</v>
      </c>
      <c r="Q16" s="618">
        <v>-1225</v>
      </c>
    </row>
    <row r="17" spans="1:17" ht="27">
      <c r="A17" s="513" t="s">
        <v>318</v>
      </c>
      <c r="B17" s="605"/>
      <c r="C17" s="605" t="s">
        <v>773</v>
      </c>
      <c r="D17" s="618">
        <v>79</v>
      </c>
      <c r="E17" s="618">
        <v>-122</v>
      </c>
      <c r="F17" s="618">
        <v>-43</v>
      </c>
      <c r="G17" s="618">
        <v>249</v>
      </c>
      <c r="H17" s="618">
        <v>206</v>
      </c>
      <c r="I17" s="653"/>
      <c r="J17" s="618">
        <v>704</v>
      </c>
      <c r="K17" s="618">
        <v>160</v>
      </c>
      <c r="L17" s="618">
        <v>159</v>
      </c>
      <c r="M17" s="618">
        <v>319</v>
      </c>
      <c r="N17" s="618">
        <v>-27</v>
      </c>
      <c r="O17" s="618">
        <v>292</v>
      </c>
      <c r="P17" s="618">
        <v>571</v>
      </c>
      <c r="Q17" s="618">
        <v>863</v>
      </c>
    </row>
    <row r="18" spans="2:17" ht="14.25">
      <c r="B18" s="605"/>
      <c r="C18" s="605"/>
      <c r="D18" s="618"/>
      <c r="E18" s="618"/>
      <c r="F18" s="618">
        <v>0</v>
      </c>
      <c r="G18" s="618"/>
      <c r="H18" s="618"/>
      <c r="I18" s="594"/>
      <c r="J18" s="618"/>
      <c r="K18" s="618"/>
      <c r="L18" s="618"/>
      <c r="M18" s="618">
        <v>0</v>
      </c>
      <c r="N18" s="618"/>
      <c r="O18" s="618"/>
      <c r="P18" s="618"/>
      <c r="Q18" s="618"/>
    </row>
    <row r="19" spans="1:17" ht="15" customHeight="1">
      <c r="A19" s="513" t="s">
        <v>664</v>
      </c>
      <c r="B19" s="605"/>
      <c r="C19" s="605" t="s">
        <v>774</v>
      </c>
      <c r="D19" s="618">
        <v>919</v>
      </c>
      <c r="E19" s="618">
        <v>967</v>
      </c>
      <c r="F19" s="618">
        <v>1886</v>
      </c>
      <c r="G19" s="618">
        <v>935</v>
      </c>
      <c r="H19" s="618">
        <v>2821</v>
      </c>
      <c r="I19" s="594">
        <v>867</v>
      </c>
      <c r="J19" s="618">
        <f>5136-1449</f>
        <v>3687</v>
      </c>
      <c r="K19" s="618">
        <v>909</v>
      </c>
      <c r="L19" s="618">
        <v>945</v>
      </c>
      <c r="M19" s="618">
        <v>1854</v>
      </c>
      <c r="N19" s="618">
        <v>924</v>
      </c>
      <c r="O19" s="618">
        <v>2778</v>
      </c>
      <c r="P19" s="618">
        <v>1008</v>
      </c>
      <c r="Q19" s="618">
        <v>3786</v>
      </c>
    </row>
    <row r="20" spans="1:17" ht="14.25">
      <c r="A20" s="513" t="s">
        <v>665</v>
      </c>
      <c r="B20" s="605"/>
      <c r="C20" s="605" t="s">
        <v>775</v>
      </c>
      <c r="D20" s="618">
        <v>-1266</v>
      </c>
      <c r="E20" s="618">
        <v>-1427</v>
      </c>
      <c r="F20" s="618">
        <v>-2693</v>
      </c>
      <c r="G20" s="618">
        <v>-1299</v>
      </c>
      <c r="H20" s="618">
        <v>-3992</v>
      </c>
      <c r="I20" s="594">
        <v>-1458</v>
      </c>
      <c r="J20" s="618">
        <v>-5450</v>
      </c>
      <c r="K20" s="618">
        <v>-1489</v>
      </c>
      <c r="L20" s="618">
        <v>-1606</v>
      </c>
      <c r="M20" s="618">
        <v>-3095</v>
      </c>
      <c r="N20" s="618">
        <v>-1533</v>
      </c>
      <c r="O20" s="618">
        <v>-4628</v>
      </c>
      <c r="P20" s="618">
        <v>-1649</v>
      </c>
      <c r="Q20" s="618">
        <v>-6332</v>
      </c>
    </row>
    <row r="21" spans="2:17" ht="14.25">
      <c r="B21" s="605"/>
      <c r="C21" s="605"/>
      <c r="D21" s="618"/>
      <c r="E21" s="618"/>
      <c r="F21" s="618"/>
      <c r="G21" s="618"/>
      <c r="H21" s="618"/>
      <c r="I21" s="594"/>
      <c r="J21" s="618"/>
      <c r="K21" s="618"/>
      <c r="L21" s="618"/>
      <c r="M21" s="618"/>
      <c r="N21" s="618"/>
      <c r="O21" s="618"/>
      <c r="P21" s="618"/>
      <c r="Q21" s="618"/>
    </row>
    <row r="22" spans="1:17" ht="14.25">
      <c r="A22" s="513" t="s">
        <v>46</v>
      </c>
      <c r="B22" s="605"/>
      <c r="C22" s="605" t="s">
        <v>756</v>
      </c>
      <c r="D22" s="618">
        <v>-368</v>
      </c>
      <c r="E22" s="618">
        <v>-883</v>
      </c>
      <c r="F22" s="618">
        <v>-1251</v>
      </c>
      <c r="G22" s="618">
        <v>-1596</v>
      </c>
      <c r="H22" s="618">
        <v>-2847</v>
      </c>
      <c r="I22" s="594">
        <v>-1920</v>
      </c>
      <c r="J22" s="618">
        <v>-4767</v>
      </c>
      <c r="K22" s="618">
        <v>-2196</v>
      </c>
      <c r="L22" s="618">
        <v>-2290</v>
      </c>
      <c r="M22" s="618">
        <v>-4486</v>
      </c>
      <c r="N22" s="618">
        <v>-2319</v>
      </c>
      <c r="O22" s="618">
        <v>-6805</v>
      </c>
      <c r="P22" s="618">
        <v>-2085</v>
      </c>
      <c r="Q22" s="618">
        <v>-8890</v>
      </c>
    </row>
    <row r="23" spans="1:17" ht="14.25">
      <c r="A23" s="513" t="s">
        <v>666</v>
      </c>
      <c r="B23" s="605"/>
      <c r="C23" s="605" t="s">
        <v>757</v>
      </c>
      <c r="D23" s="618">
        <v>-930</v>
      </c>
      <c r="E23" s="618">
        <v>-1380</v>
      </c>
      <c r="F23" s="618">
        <v>-2310</v>
      </c>
      <c r="G23" s="618">
        <v>-867</v>
      </c>
      <c r="H23" s="618">
        <v>-3177</v>
      </c>
      <c r="I23" s="594">
        <v>-704</v>
      </c>
      <c r="J23" s="618">
        <f>1662-5608</f>
        <v>-3946</v>
      </c>
      <c r="K23" s="618">
        <v>-930</v>
      </c>
      <c r="L23" s="618">
        <v>-586</v>
      </c>
      <c r="M23" s="618">
        <v>-1516</v>
      </c>
      <c r="N23" s="618">
        <v>-566</v>
      </c>
      <c r="O23" s="618">
        <v>-2082</v>
      </c>
      <c r="P23" s="618">
        <v>-870</v>
      </c>
      <c r="Q23" s="618">
        <v>-2983</v>
      </c>
    </row>
    <row r="24" spans="2:17" ht="14.25">
      <c r="B24" s="605"/>
      <c r="C24" s="605"/>
      <c r="D24" s="618"/>
      <c r="E24" s="618"/>
      <c r="F24" s="618">
        <v>0</v>
      </c>
      <c r="G24" s="618"/>
      <c r="H24" s="618"/>
      <c r="I24" s="594"/>
      <c r="J24" s="618"/>
      <c r="K24" s="618"/>
      <c r="L24" s="618"/>
      <c r="M24" s="618">
        <v>0</v>
      </c>
      <c r="N24" s="618"/>
      <c r="O24" s="618"/>
      <c r="P24" s="618"/>
      <c r="Q24" s="618"/>
    </row>
    <row r="25" spans="1:17" ht="14.25">
      <c r="A25" s="513" t="s">
        <v>114</v>
      </c>
      <c r="B25" s="605"/>
      <c r="C25" s="605" t="s">
        <v>776</v>
      </c>
      <c r="D25" s="618">
        <v>2377</v>
      </c>
      <c r="E25" s="618">
        <v>2173</v>
      </c>
      <c r="F25" s="618">
        <v>4550</v>
      </c>
      <c r="G25" s="618">
        <v>443</v>
      </c>
      <c r="H25" s="618">
        <v>4993</v>
      </c>
      <c r="I25" s="594">
        <v>3147</v>
      </c>
      <c r="J25" s="618">
        <v>8162</v>
      </c>
      <c r="K25" s="618">
        <v>3410</v>
      </c>
      <c r="L25" s="618">
        <v>4164</v>
      </c>
      <c r="M25" s="618">
        <v>7574</v>
      </c>
      <c r="N25" s="618">
        <v>4156</v>
      </c>
      <c r="O25" s="618">
        <v>11730</v>
      </c>
      <c r="P25" s="618">
        <v>4356</v>
      </c>
      <c r="Q25" s="618">
        <v>16067</v>
      </c>
    </row>
    <row r="26" spans="1:17" ht="27">
      <c r="A26" s="513" t="s">
        <v>667</v>
      </c>
      <c r="B26" s="605"/>
      <c r="C26" s="605" t="s">
        <v>777</v>
      </c>
      <c r="D26" s="618">
        <v>-11</v>
      </c>
      <c r="E26" s="618">
        <v>-6</v>
      </c>
      <c r="F26" s="618">
        <v>-17</v>
      </c>
      <c r="G26" s="618">
        <v>-5</v>
      </c>
      <c r="H26" s="618">
        <v>-22</v>
      </c>
      <c r="I26" s="594">
        <v>-3</v>
      </c>
      <c r="J26" s="618">
        <v>-25</v>
      </c>
      <c r="K26" s="618">
        <v>2</v>
      </c>
      <c r="L26" s="618">
        <v>2</v>
      </c>
      <c r="M26" s="618">
        <v>4</v>
      </c>
      <c r="N26" s="618">
        <v>2</v>
      </c>
      <c r="O26" s="618">
        <v>6</v>
      </c>
      <c r="P26" s="618">
        <v>4</v>
      </c>
      <c r="Q26" s="618">
        <v>10</v>
      </c>
    </row>
    <row r="27" spans="1:17" ht="14.25">
      <c r="A27" s="513" t="s">
        <v>90</v>
      </c>
      <c r="B27" s="605"/>
      <c r="C27" s="605" t="s">
        <v>758</v>
      </c>
      <c r="D27" s="618">
        <v>2366</v>
      </c>
      <c r="E27" s="618">
        <v>2167</v>
      </c>
      <c r="F27" s="618">
        <v>4533</v>
      </c>
      <c r="G27" s="618">
        <v>438</v>
      </c>
      <c r="H27" s="618">
        <v>4971</v>
      </c>
      <c r="I27" s="594">
        <v>3144</v>
      </c>
      <c r="J27" s="618">
        <v>8137</v>
      </c>
      <c r="K27" s="618">
        <v>3412</v>
      </c>
      <c r="L27" s="618">
        <v>4166</v>
      </c>
      <c r="M27" s="618">
        <v>7578</v>
      </c>
      <c r="N27" s="618">
        <v>4158</v>
      </c>
      <c r="O27" s="618">
        <v>11736</v>
      </c>
      <c r="P27" s="618">
        <v>4360</v>
      </c>
      <c r="Q27" s="618">
        <v>16077</v>
      </c>
    </row>
    <row r="28" spans="1:17" ht="14.25">
      <c r="A28" s="513" t="s">
        <v>64</v>
      </c>
      <c r="B28" s="605"/>
      <c r="C28" s="605" t="s">
        <v>759</v>
      </c>
      <c r="D28" s="618">
        <v>-630</v>
      </c>
      <c r="E28" s="618">
        <v>-682</v>
      </c>
      <c r="F28" s="618">
        <v>-1312</v>
      </c>
      <c r="G28" s="618">
        <v>-185</v>
      </c>
      <c r="H28" s="618">
        <v>-1497</v>
      </c>
      <c r="I28" s="594">
        <v>-970</v>
      </c>
      <c r="J28" s="618">
        <v>-2471</v>
      </c>
      <c r="K28" s="618">
        <v>-835</v>
      </c>
      <c r="L28" s="618">
        <v>-907</v>
      </c>
      <c r="M28" s="618">
        <v>-1742</v>
      </c>
      <c r="N28" s="618">
        <v>-945</v>
      </c>
      <c r="O28" s="618">
        <v>-2687</v>
      </c>
      <c r="P28" s="618">
        <v>-934</v>
      </c>
      <c r="Q28" s="618">
        <v>-3625</v>
      </c>
    </row>
    <row r="29" spans="1:17" ht="14.25">
      <c r="A29" s="513" t="s">
        <v>117</v>
      </c>
      <c r="B29" s="605"/>
      <c r="C29" s="605" t="s">
        <v>778</v>
      </c>
      <c r="D29" s="618">
        <v>1736</v>
      </c>
      <c r="E29" s="618">
        <v>1485</v>
      </c>
      <c r="F29" s="618">
        <v>3221</v>
      </c>
      <c r="G29" s="618">
        <v>253</v>
      </c>
      <c r="H29" s="618">
        <v>3474</v>
      </c>
      <c r="I29" s="594">
        <v>2174</v>
      </c>
      <c r="J29" s="618">
        <v>5666</v>
      </c>
      <c r="K29" s="618">
        <v>2577</v>
      </c>
      <c r="L29" s="618">
        <v>3259</v>
      </c>
      <c r="M29" s="618">
        <v>5836</v>
      </c>
      <c r="N29" s="618">
        <v>3213</v>
      </c>
      <c r="O29" s="618">
        <v>9049</v>
      </c>
      <c r="P29" s="618">
        <v>3426</v>
      </c>
      <c r="Q29" s="618">
        <v>12452</v>
      </c>
    </row>
    <row r="30" spans="1:17" ht="27">
      <c r="A30" s="615" t="s">
        <v>668</v>
      </c>
      <c r="B30" s="616"/>
      <c r="C30" s="616" t="s">
        <v>779</v>
      </c>
      <c r="D30" s="620">
        <v>884</v>
      </c>
      <c r="E30" s="620">
        <v>949</v>
      </c>
      <c r="F30" s="620">
        <v>1833</v>
      </c>
      <c r="G30" s="620">
        <v>727</v>
      </c>
      <c r="H30" s="620">
        <v>2560</v>
      </c>
      <c r="I30" s="651">
        <v>1203.3217911236125</v>
      </c>
      <c r="J30" s="620">
        <v>3781</v>
      </c>
      <c r="K30" s="620">
        <v>1155</v>
      </c>
      <c r="L30" s="620">
        <v>1545</v>
      </c>
      <c r="M30" s="620">
        <v>2700</v>
      </c>
      <c r="N30" s="620">
        <v>1458</v>
      </c>
      <c r="O30" s="620">
        <v>4158</v>
      </c>
      <c r="P30" s="620">
        <v>1631</v>
      </c>
      <c r="Q30" s="620">
        <v>5766</v>
      </c>
    </row>
    <row r="31" spans="1:17" ht="27">
      <c r="A31" s="513" t="s">
        <v>669</v>
      </c>
      <c r="B31" s="605"/>
      <c r="C31" s="605" t="s">
        <v>780</v>
      </c>
      <c r="D31" s="618">
        <v>852</v>
      </c>
      <c r="E31" s="618">
        <v>536</v>
      </c>
      <c r="F31" s="618">
        <v>1388</v>
      </c>
      <c r="G31" s="618">
        <v>-474</v>
      </c>
      <c r="H31" s="618">
        <v>914</v>
      </c>
      <c r="I31" s="594">
        <f>I29-I30</f>
        <v>970.6782088763875</v>
      </c>
      <c r="J31" s="618">
        <v>1885</v>
      </c>
      <c r="K31" s="618">
        <v>1422</v>
      </c>
      <c r="L31" s="618">
        <v>1714</v>
      </c>
      <c r="M31" s="618">
        <v>3136</v>
      </c>
      <c r="N31" s="618">
        <v>1755</v>
      </c>
      <c r="O31" s="618">
        <v>4891</v>
      </c>
      <c r="P31" s="618">
        <v>1795</v>
      </c>
      <c r="Q31" s="618">
        <v>6686</v>
      </c>
    </row>
    <row r="32" spans="1:17" ht="14.25">
      <c r="A32" s="646"/>
      <c r="B32" s="647"/>
      <c r="C32" s="647"/>
      <c r="D32" s="648"/>
      <c r="E32" s="648"/>
      <c r="F32" s="648">
        <v>0</v>
      </c>
      <c r="G32" s="648"/>
      <c r="H32" s="648"/>
      <c r="I32" s="648"/>
      <c r="J32" s="648"/>
      <c r="K32" s="648"/>
      <c r="L32" s="648"/>
      <c r="M32" s="648">
        <v>0</v>
      </c>
      <c r="N32" s="648"/>
      <c r="O32" s="648"/>
      <c r="P32" s="648"/>
      <c r="Q32" s="648"/>
    </row>
    <row r="33" spans="1:17" ht="14.25">
      <c r="A33" s="608" t="s">
        <v>670</v>
      </c>
      <c r="B33" s="609"/>
      <c r="C33" s="609" t="s">
        <v>782</v>
      </c>
      <c r="D33" s="619">
        <v>-511</v>
      </c>
      <c r="E33" s="619">
        <v>-1087</v>
      </c>
      <c r="F33" s="619">
        <v>-1598</v>
      </c>
      <c r="G33" s="619">
        <v>437</v>
      </c>
      <c r="H33" s="619">
        <v>-1161</v>
      </c>
      <c r="I33" s="594" t="s">
        <v>197</v>
      </c>
      <c r="J33" s="619">
        <v>350</v>
      </c>
      <c r="K33" s="619">
        <v>1121</v>
      </c>
      <c r="L33" s="619">
        <v>778</v>
      </c>
      <c r="M33" s="619">
        <v>1899</v>
      </c>
      <c r="N33" s="619">
        <v>1443</v>
      </c>
      <c r="O33" s="619">
        <v>3342</v>
      </c>
      <c r="P33" s="594" t="s">
        <v>197</v>
      </c>
      <c r="Q33" s="619">
        <v>2812</v>
      </c>
    </row>
    <row r="34" spans="1:17" ht="27">
      <c r="A34" s="513" t="s">
        <v>696</v>
      </c>
      <c r="B34" s="605"/>
      <c r="C34" s="605" t="s">
        <v>823</v>
      </c>
      <c r="D34" s="618">
        <v>-589</v>
      </c>
      <c r="E34" s="618">
        <v>-1027</v>
      </c>
      <c r="F34" s="618">
        <v>-1616</v>
      </c>
      <c r="G34" s="618">
        <v>522</v>
      </c>
      <c r="H34" s="618">
        <v>-1094</v>
      </c>
      <c r="I34" s="594" t="s">
        <v>197</v>
      </c>
      <c r="J34" s="618">
        <v>238</v>
      </c>
      <c r="K34" s="618">
        <v>1189</v>
      </c>
      <c r="L34" s="618">
        <v>783</v>
      </c>
      <c r="M34" s="618">
        <v>1972</v>
      </c>
      <c r="N34" s="618">
        <v>1450</v>
      </c>
      <c r="O34" s="618">
        <v>3422</v>
      </c>
      <c r="P34" s="594" t="s">
        <v>197</v>
      </c>
      <c r="Q34" s="618">
        <v>2807</v>
      </c>
    </row>
    <row r="35" spans="1:17" ht="14.25">
      <c r="A35" s="513" t="s">
        <v>697</v>
      </c>
      <c r="B35" s="605"/>
      <c r="C35" s="605" t="s">
        <v>824</v>
      </c>
      <c r="D35" s="618">
        <v>-1364</v>
      </c>
      <c r="E35" s="618">
        <v>-1080</v>
      </c>
      <c r="F35" s="618">
        <v>-2444</v>
      </c>
      <c r="G35" s="618">
        <v>-309</v>
      </c>
      <c r="H35" s="618">
        <v>-2753</v>
      </c>
      <c r="I35" s="594" t="s">
        <v>197</v>
      </c>
      <c r="J35" s="618">
        <v>-2228</v>
      </c>
      <c r="K35" s="618">
        <v>838</v>
      </c>
      <c r="L35" s="618">
        <v>299</v>
      </c>
      <c r="M35" s="618">
        <v>1137</v>
      </c>
      <c r="N35" s="618">
        <v>300</v>
      </c>
      <c r="O35" s="618">
        <v>1437</v>
      </c>
      <c r="P35" s="594" t="s">
        <v>197</v>
      </c>
      <c r="Q35" s="618">
        <v>2064</v>
      </c>
    </row>
    <row r="36" spans="1:17" ht="27">
      <c r="A36" s="513" t="s">
        <v>873</v>
      </c>
      <c r="B36" s="605"/>
      <c r="C36" s="605" t="s">
        <v>872</v>
      </c>
      <c r="D36" s="618"/>
      <c r="E36" s="618"/>
      <c r="F36" s="618"/>
      <c r="G36" s="618"/>
      <c r="H36" s="618"/>
      <c r="I36" s="594" t="s">
        <v>197</v>
      </c>
      <c r="J36" s="618">
        <v>29</v>
      </c>
      <c r="K36" s="618"/>
      <c r="L36" s="618"/>
      <c r="M36" s="618"/>
      <c r="N36" s="618"/>
      <c r="O36" s="618"/>
      <c r="P36" s="594" t="s">
        <v>197</v>
      </c>
      <c r="Q36" s="618">
        <v>39</v>
      </c>
    </row>
    <row r="37" spans="1:17" ht="14.25">
      <c r="A37" s="513" t="s">
        <v>698</v>
      </c>
      <c r="B37" s="605"/>
      <c r="C37" s="605" t="s">
        <v>825</v>
      </c>
      <c r="D37" s="618">
        <v>-1</v>
      </c>
      <c r="E37" s="618">
        <v>-4</v>
      </c>
      <c r="F37" s="618">
        <v>-5</v>
      </c>
      <c r="G37" s="618">
        <v>-4</v>
      </c>
      <c r="H37" s="618">
        <v>-9</v>
      </c>
      <c r="I37" s="594" t="s">
        <v>197</v>
      </c>
      <c r="J37" s="618">
        <v>-5</v>
      </c>
      <c r="K37" s="618">
        <v>-1</v>
      </c>
      <c r="L37" s="618">
        <v>5</v>
      </c>
      <c r="M37" s="618">
        <v>4</v>
      </c>
      <c r="N37" s="618">
        <v>-2</v>
      </c>
      <c r="O37" s="618">
        <v>2</v>
      </c>
      <c r="P37" s="594" t="s">
        <v>197</v>
      </c>
      <c r="Q37" s="618">
        <v>5</v>
      </c>
    </row>
    <row r="38" spans="1:17" ht="14.25">
      <c r="A38" s="513" t="s">
        <v>699</v>
      </c>
      <c r="B38" s="605"/>
      <c r="C38" s="605" t="s">
        <v>826</v>
      </c>
      <c r="D38" s="618">
        <v>2314</v>
      </c>
      <c r="E38" s="618">
        <v>1947</v>
      </c>
      <c r="F38" s="618">
        <v>4261</v>
      </c>
      <c r="G38" s="618">
        <v>399</v>
      </c>
      <c r="H38" s="618">
        <v>4660</v>
      </c>
      <c r="I38" s="594" t="s">
        <v>197</v>
      </c>
      <c r="J38" s="618">
        <v>4144</v>
      </c>
      <c r="K38" s="618">
        <v>-734</v>
      </c>
      <c r="L38" s="618">
        <v>-335</v>
      </c>
      <c r="M38" s="618">
        <v>-1069</v>
      </c>
      <c r="N38" s="618">
        <v>84</v>
      </c>
      <c r="O38" s="618">
        <v>-985</v>
      </c>
      <c r="P38" s="594" t="s">
        <v>197</v>
      </c>
      <c r="Q38" s="618">
        <v>-1678</v>
      </c>
    </row>
    <row r="39" spans="1:17" ht="14.25">
      <c r="A39" s="513" t="s">
        <v>700</v>
      </c>
      <c r="B39" s="605"/>
      <c r="C39" s="605" t="s">
        <v>827</v>
      </c>
      <c r="D39" s="618">
        <v>-66</v>
      </c>
      <c r="E39" s="618">
        <v>-51</v>
      </c>
      <c r="F39" s="618">
        <v>-117</v>
      </c>
      <c r="G39" s="618">
        <v>-18</v>
      </c>
      <c r="H39" s="618">
        <v>-135</v>
      </c>
      <c r="I39" s="594" t="s">
        <v>197</v>
      </c>
      <c r="J39" s="618">
        <v>-120</v>
      </c>
      <c r="K39" s="618">
        <v>-12</v>
      </c>
      <c r="L39" s="618">
        <v>-7</v>
      </c>
      <c r="M39" s="618">
        <v>-19</v>
      </c>
      <c r="N39" s="618">
        <v>3</v>
      </c>
      <c r="O39" s="618">
        <v>-16</v>
      </c>
      <c r="P39" s="594" t="s">
        <v>197</v>
      </c>
      <c r="Q39" s="618">
        <v>38</v>
      </c>
    </row>
    <row r="40" spans="1:17" ht="14.25">
      <c r="A40" s="513" t="s">
        <v>701</v>
      </c>
      <c r="B40" s="605"/>
      <c r="C40" s="605" t="s">
        <v>828</v>
      </c>
      <c r="D40" s="618">
        <v>18</v>
      </c>
      <c r="E40" s="618">
        <v>9</v>
      </c>
      <c r="F40" s="618">
        <v>27</v>
      </c>
      <c r="G40" s="618">
        <v>60</v>
      </c>
      <c r="H40" s="618">
        <v>87</v>
      </c>
      <c r="I40" s="594" t="s">
        <v>197</v>
      </c>
      <c r="J40" s="618">
        <v>22</v>
      </c>
      <c r="K40" s="618">
        <v>-6</v>
      </c>
      <c r="L40" s="618">
        <v>-85</v>
      </c>
      <c r="M40" s="618">
        <v>-91</v>
      </c>
      <c r="N40" s="618">
        <v>72</v>
      </c>
      <c r="O40" s="618">
        <v>-19</v>
      </c>
      <c r="P40" s="594" t="s">
        <v>197</v>
      </c>
      <c r="Q40" s="618">
        <v>-137</v>
      </c>
    </row>
    <row r="41" spans="1:17" ht="14.25">
      <c r="A41" s="513" t="s">
        <v>702</v>
      </c>
      <c r="B41" s="605"/>
      <c r="C41" s="605" t="s">
        <v>829</v>
      </c>
      <c r="D41" s="618">
        <v>-1490</v>
      </c>
      <c r="E41" s="618">
        <v>-1848</v>
      </c>
      <c r="F41" s="618">
        <v>-3338</v>
      </c>
      <c r="G41" s="618">
        <v>394</v>
      </c>
      <c r="H41" s="618">
        <v>-2944</v>
      </c>
      <c r="I41" s="594" t="s">
        <v>197</v>
      </c>
      <c r="J41" s="618">
        <v>-1551</v>
      </c>
      <c r="K41" s="618">
        <v>1104</v>
      </c>
      <c r="L41" s="618">
        <v>906</v>
      </c>
      <c r="M41" s="618">
        <v>2010</v>
      </c>
      <c r="N41" s="618">
        <v>993</v>
      </c>
      <c r="O41" s="618">
        <v>3003</v>
      </c>
      <c r="P41" s="594" t="s">
        <v>197</v>
      </c>
      <c r="Q41" s="618">
        <v>3160</v>
      </c>
    </row>
    <row r="42" spans="1:17" ht="14.25">
      <c r="A42" s="513" t="s">
        <v>875</v>
      </c>
      <c r="B42" s="605"/>
      <c r="C42" s="525" t="s">
        <v>874</v>
      </c>
      <c r="D42" s="618"/>
      <c r="E42" s="618"/>
      <c r="F42" s="618"/>
      <c r="G42" s="618"/>
      <c r="H42" s="618"/>
      <c r="I42" s="594" t="s">
        <v>197</v>
      </c>
      <c r="J42" s="618">
        <v>-53</v>
      </c>
      <c r="K42" s="618"/>
      <c r="L42" s="618"/>
      <c r="M42" s="618"/>
      <c r="N42" s="618"/>
      <c r="O42" s="618"/>
      <c r="P42" s="594" t="s">
        <v>197</v>
      </c>
      <c r="Q42" s="618">
        <v>-684</v>
      </c>
    </row>
    <row r="43" spans="1:17" ht="27">
      <c r="A43" s="513" t="s">
        <v>672</v>
      </c>
      <c r="B43" s="605"/>
      <c r="C43" s="605" t="s">
        <v>783</v>
      </c>
      <c r="D43" s="618">
        <v>78</v>
      </c>
      <c r="E43" s="618">
        <v>-60</v>
      </c>
      <c r="F43" s="618">
        <v>18</v>
      </c>
      <c r="G43" s="618">
        <v>-85</v>
      </c>
      <c r="H43" s="618">
        <v>-67</v>
      </c>
      <c r="I43" s="594" t="s">
        <v>197</v>
      </c>
      <c r="J43" s="618">
        <v>112</v>
      </c>
      <c r="K43" s="618">
        <v>-68</v>
      </c>
      <c r="L43" s="618">
        <v>-5</v>
      </c>
      <c r="M43" s="618">
        <v>-73</v>
      </c>
      <c r="N43" s="618">
        <v>-7</v>
      </c>
      <c r="O43" s="618">
        <v>-80</v>
      </c>
      <c r="P43" s="594" t="s">
        <v>197</v>
      </c>
      <c r="Q43" s="618">
        <v>5</v>
      </c>
    </row>
    <row r="44" spans="1:17" ht="14.25">
      <c r="A44" s="513" t="s">
        <v>703</v>
      </c>
      <c r="B44" s="605"/>
      <c r="C44" s="605" t="s">
        <v>830</v>
      </c>
      <c r="D44" s="618">
        <v>78</v>
      </c>
      <c r="E44" s="618">
        <v>-77</v>
      </c>
      <c r="F44" s="618">
        <v>1</v>
      </c>
      <c r="G44" s="618">
        <v>-85</v>
      </c>
      <c r="H44" s="618">
        <v>-84</v>
      </c>
      <c r="I44" s="594" t="s">
        <v>197</v>
      </c>
      <c r="J44" s="618">
        <v>155</v>
      </c>
      <c r="K44" s="618">
        <v>-75</v>
      </c>
      <c r="L44" s="618">
        <v>22</v>
      </c>
      <c r="M44" s="618">
        <v>-53</v>
      </c>
      <c r="N44" s="618">
        <v>-28</v>
      </c>
      <c r="O44" s="618">
        <v>-81</v>
      </c>
      <c r="P44" s="594" t="s">
        <v>197</v>
      </c>
      <c r="Q44" s="618" t="s">
        <v>69</v>
      </c>
    </row>
    <row r="45" spans="1:17" ht="25.5" customHeight="1">
      <c r="A45" s="513" t="s">
        <v>704</v>
      </c>
      <c r="B45" s="605"/>
      <c r="C45" s="605" t="s">
        <v>831</v>
      </c>
      <c r="D45" s="618">
        <v>0</v>
      </c>
      <c r="E45" s="618">
        <v>0</v>
      </c>
      <c r="F45" s="618">
        <v>0</v>
      </c>
      <c r="G45" s="618" t="s">
        <v>69</v>
      </c>
      <c r="H45" s="618" t="s">
        <v>69</v>
      </c>
      <c r="I45" s="594" t="s">
        <v>197</v>
      </c>
      <c r="J45" s="618">
        <v>2</v>
      </c>
      <c r="K45" s="618">
        <v>7</v>
      </c>
      <c r="L45" s="618">
        <v>-1</v>
      </c>
      <c r="M45" s="618">
        <v>6</v>
      </c>
      <c r="N45" s="618">
        <v>21</v>
      </c>
      <c r="O45" s="618">
        <v>27</v>
      </c>
      <c r="P45" s="594" t="s">
        <v>197</v>
      </c>
      <c r="Q45" s="618">
        <v>27</v>
      </c>
    </row>
    <row r="46" spans="1:17" ht="25.5" customHeight="1">
      <c r="A46" s="513" t="s">
        <v>854</v>
      </c>
      <c r="B46" s="605"/>
      <c r="C46" s="605" t="s">
        <v>853</v>
      </c>
      <c r="D46" s="618">
        <v>0</v>
      </c>
      <c r="E46" s="618">
        <v>17</v>
      </c>
      <c r="F46" s="618">
        <v>17</v>
      </c>
      <c r="G46" s="618" t="s">
        <v>69</v>
      </c>
      <c r="H46" s="618">
        <v>17</v>
      </c>
      <c r="I46" s="594" t="s">
        <v>197</v>
      </c>
      <c r="J46" s="618">
        <v>-20</v>
      </c>
      <c r="K46" s="618">
        <v>0</v>
      </c>
      <c r="L46" s="618">
        <v>-26</v>
      </c>
      <c r="M46" s="618">
        <v>-26</v>
      </c>
      <c r="N46" s="618" t="s">
        <v>69</v>
      </c>
      <c r="O46" s="618">
        <v>-26</v>
      </c>
      <c r="P46" s="594" t="s">
        <v>197</v>
      </c>
      <c r="Q46" s="618">
        <v>-27</v>
      </c>
    </row>
    <row r="47" spans="1:17" ht="14.25">
      <c r="A47" s="513" t="s">
        <v>673</v>
      </c>
      <c r="B47" s="605"/>
      <c r="C47" s="605" t="s">
        <v>832</v>
      </c>
      <c r="D47" s="618">
        <v>99</v>
      </c>
      <c r="E47" s="618">
        <v>211</v>
      </c>
      <c r="F47" s="618">
        <v>310</v>
      </c>
      <c r="G47" s="618">
        <v>-72</v>
      </c>
      <c r="H47" s="618">
        <v>238</v>
      </c>
      <c r="I47" s="594" t="s">
        <v>197</v>
      </c>
      <c r="J47" s="618">
        <v>-25</v>
      </c>
      <c r="K47" s="618">
        <v>-211</v>
      </c>
      <c r="L47" s="618">
        <v>-165</v>
      </c>
      <c r="M47" s="618">
        <v>-376</v>
      </c>
      <c r="N47" s="618">
        <v>-261</v>
      </c>
      <c r="O47" s="618">
        <v>-637</v>
      </c>
      <c r="P47" s="594" t="s">
        <v>197</v>
      </c>
      <c r="Q47" s="618">
        <v>5</v>
      </c>
    </row>
    <row r="48" spans="1:17" ht="15" customHeight="1">
      <c r="A48" s="513" t="s">
        <v>170</v>
      </c>
      <c r="B48" s="605"/>
      <c r="C48" s="605" t="s">
        <v>784</v>
      </c>
      <c r="D48" s="618">
        <v>1324</v>
      </c>
      <c r="E48" s="618">
        <v>609</v>
      </c>
      <c r="F48" s="618">
        <v>1933</v>
      </c>
      <c r="G48" s="618">
        <v>618</v>
      </c>
      <c r="H48" s="618">
        <v>2551</v>
      </c>
      <c r="I48" s="594" t="s">
        <v>197</v>
      </c>
      <c r="J48" s="618">
        <v>6016</v>
      </c>
      <c r="K48" s="618">
        <v>3487</v>
      </c>
      <c r="L48" s="618">
        <v>3872</v>
      </c>
      <c r="M48" s="618">
        <v>7359</v>
      </c>
      <c r="N48" s="618">
        <v>4395</v>
      </c>
      <c r="O48" s="618">
        <v>11754</v>
      </c>
      <c r="P48" s="594" t="s">
        <v>197</v>
      </c>
      <c r="Q48" s="618">
        <v>15264</v>
      </c>
    </row>
    <row r="49" spans="1:17" ht="27">
      <c r="A49" s="608" t="s">
        <v>674</v>
      </c>
      <c r="B49" s="609"/>
      <c r="C49" s="609" t="s">
        <v>785</v>
      </c>
      <c r="D49" s="619">
        <v>1838</v>
      </c>
      <c r="E49" s="619">
        <v>1447</v>
      </c>
      <c r="F49" s="619">
        <v>3285</v>
      </c>
      <c r="G49" s="619">
        <v>989</v>
      </c>
      <c r="H49" s="619">
        <v>4274</v>
      </c>
      <c r="I49" s="594" t="s">
        <v>197</v>
      </c>
      <c r="J49" s="619">
        <v>5764</v>
      </c>
      <c r="K49" s="619">
        <v>1068</v>
      </c>
      <c r="L49" s="619">
        <v>1542</v>
      </c>
      <c r="M49" s="619">
        <v>2610</v>
      </c>
      <c r="N49" s="619">
        <v>1887</v>
      </c>
      <c r="O49" s="619">
        <v>4497</v>
      </c>
      <c r="P49" s="594" t="s">
        <v>197</v>
      </c>
      <c r="Q49" s="619">
        <v>5932</v>
      </c>
    </row>
    <row r="50" spans="1:17" ht="27">
      <c r="A50" s="513" t="s">
        <v>675</v>
      </c>
      <c r="B50" s="605"/>
      <c r="C50" s="605" t="s">
        <v>786</v>
      </c>
      <c r="D50" s="617">
        <v>-514</v>
      </c>
      <c r="E50" s="617">
        <v>-838</v>
      </c>
      <c r="F50" s="617">
        <f aca="true" t="shared" si="0" ref="F50">D50+E50</f>
        <v>-1352</v>
      </c>
      <c r="G50" s="617">
        <v>-371</v>
      </c>
      <c r="H50" s="617">
        <v>-1723</v>
      </c>
      <c r="I50" s="594" t="s">
        <v>197</v>
      </c>
      <c r="J50" s="617">
        <v>252</v>
      </c>
      <c r="K50" s="617">
        <v>2419</v>
      </c>
      <c r="L50" s="617">
        <v>2330</v>
      </c>
      <c r="M50" s="617">
        <v>4749</v>
      </c>
      <c r="N50" s="617">
        <v>2508</v>
      </c>
      <c r="O50" s="617">
        <v>7257</v>
      </c>
      <c r="P50" s="594" t="s">
        <v>197</v>
      </c>
      <c r="Q50" s="617">
        <v>9332</v>
      </c>
    </row>
    <row r="51" spans="1:17" ht="14.25">
      <c r="A51" s="610"/>
      <c r="B51" s="610"/>
      <c r="C51" s="610"/>
      <c r="D51" s="604"/>
      <c r="E51" s="604"/>
      <c r="F51" s="604"/>
      <c r="G51" s="604"/>
      <c r="H51" s="604"/>
      <c r="I51" s="604"/>
      <c r="J51" s="604"/>
      <c r="K51" s="604"/>
      <c r="L51" s="604"/>
      <c r="M51" s="604"/>
      <c r="N51" s="604"/>
      <c r="O51" s="604"/>
      <c r="P51" s="604"/>
      <c r="Q51" s="604"/>
    </row>
    <row r="52" spans="1:17" ht="14.25">
      <c r="A52" s="610"/>
      <c r="B52" s="610"/>
      <c r="C52" s="610"/>
      <c r="D52" s="604"/>
      <c r="E52" s="604"/>
      <c r="F52" s="604"/>
      <c r="G52" s="604"/>
      <c r="H52" s="604"/>
      <c r="I52" s="604"/>
      <c r="J52" s="604"/>
      <c r="K52" s="604"/>
      <c r="L52" s="604"/>
      <c r="M52" s="604"/>
      <c r="N52" s="604"/>
      <c r="O52" s="604"/>
      <c r="P52" s="604"/>
      <c r="Q52" s="604"/>
    </row>
    <row r="53" spans="1:17" ht="14.25">
      <c r="A53" s="610"/>
      <c r="B53" s="610"/>
      <c r="C53" s="610"/>
      <c r="D53" s="604"/>
      <c r="E53" s="604"/>
      <c r="F53" s="604"/>
      <c r="G53" s="604"/>
      <c r="H53" s="604"/>
      <c r="I53" s="604"/>
      <c r="J53" s="604"/>
      <c r="K53" s="604"/>
      <c r="L53" s="604"/>
      <c r="M53" s="604"/>
      <c r="N53" s="604"/>
      <c r="O53" s="604"/>
      <c r="P53" s="604"/>
      <c r="Q53" s="604"/>
    </row>
    <row r="54" spans="1:17" ht="14.25">
      <c r="A54" s="610"/>
      <c r="B54" s="610"/>
      <c r="C54" s="610"/>
      <c r="D54" s="604"/>
      <c r="E54" s="604"/>
      <c r="F54" s="604"/>
      <c r="G54" s="604"/>
      <c r="H54" s="604"/>
      <c r="I54" s="604"/>
      <c r="J54" s="604"/>
      <c r="K54" s="604"/>
      <c r="L54" s="604"/>
      <c r="M54" s="604"/>
      <c r="N54" s="604"/>
      <c r="O54" s="604"/>
      <c r="P54" s="604"/>
      <c r="Q54" s="604"/>
    </row>
    <row r="55" spans="1:17" ht="14.25">
      <c r="A55" s="610"/>
      <c r="B55" s="610"/>
      <c r="C55" s="610"/>
      <c r="D55" s="604"/>
      <c r="E55" s="604"/>
      <c r="F55" s="604"/>
      <c r="G55" s="604"/>
      <c r="H55" s="604"/>
      <c r="I55" s="604"/>
      <c r="J55" s="604"/>
      <c r="K55" s="604"/>
      <c r="L55" s="604"/>
      <c r="M55" s="604"/>
      <c r="N55" s="604"/>
      <c r="O55" s="604"/>
      <c r="P55" s="604"/>
      <c r="Q55" s="604"/>
    </row>
    <row r="56" spans="1:17" ht="14.25">
      <c r="A56" s="610"/>
      <c r="B56" s="610"/>
      <c r="C56" s="610"/>
      <c r="D56" s="604"/>
      <c r="E56" s="604"/>
      <c r="F56" s="604"/>
      <c r="G56" s="604"/>
      <c r="H56" s="604"/>
      <c r="I56" s="604"/>
      <c r="J56" s="604"/>
      <c r="K56" s="604"/>
      <c r="L56" s="604"/>
      <c r="M56" s="604"/>
      <c r="N56" s="604"/>
      <c r="O56" s="604"/>
      <c r="P56" s="604"/>
      <c r="Q56" s="604"/>
    </row>
    <row r="57" spans="1:17" ht="14.25">
      <c r="A57" s="610"/>
      <c r="B57" s="610"/>
      <c r="C57" s="610"/>
      <c r="D57" s="604"/>
      <c r="E57" s="604"/>
      <c r="F57" s="604"/>
      <c r="G57" s="604"/>
      <c r="H57" s="604"/>
      <c r="I57" s="604"/>
      <c r="J57" s="604"/>
      <c r="K57" s="604"/>
      <c r="L57" s="604"/>
      <c r="M57" s="604"/>
      <c r="N57" s="604"/>
      <c r="O57" s="604"/>
      <c r="P57" s="604"/>
      <c r="Q57" s="604"/>
    </row>
    <row r="58" spans="1:17" ht="14.25">
      <c r="A58" s="610"/>
      <c r="B58" s="610"/>
      <c r="C58" s="610"/>
      <c r="D58" s="604"/>
      <c r="E58" s="604"/>
      <c r="F58" s="604"/>
      <c r="G58" s="604"/>
      <c r="H58" s="604"/>
      <c r="I58" s="604"/>
      <c r="J58" s="604"/>
      <c r="K58" s="604"/>
      <c r="L58" s="604"/>
      <c r="M58" s="604"/>
      <c r="N58" s="604"/>
      <c r="O58" s="604"/>
      <c r="P58" s="604"/>
      <c r="Q58" s="604"/>
    </row>
    <row r="59" spans="1:17" ht="14.25">
      <c r="A59" s="610"/>
      <c r="B59" s="610"/>
      <c r="C59" s="610"/>
      <c r="D59" s="604"/>
      <c r="E59" s="604"/>
      <c r="F59" s="604"/>
      <c r="G59" s="604"/>
      <c r="H59" s="604"/>
      <c r="I59" s="604"/>
      <c r="J59" s="604"/>
      <c r="K59" s="604"/>
      <c r="L59" s="604"/>
      <c r="M59" s="604"/>
      <c r="N59" s="604"/>
      <c r="O59" s="604"/>
      <c r="P59" s="604"/>
      <c r="Q59" s="604"/>
    </row>
    <row r="60" spans="1:17" ht="14.25">
      <c r="A60" s="610"/>
      <c r="B60" s="610"/>
      <c r="C60" s="610"/>
      <c r="D60" s="604"/>
      <c r="E60" s="604"/>
      <c r="F60" s="604"/>
      <c r="G60" s="604"/>
      <c r="H60" s="604"/>
      <c r="I60" s="604"/>
      <c r="J60" s="604"/>
      <c r="K60" s="604"/>
      <c r="L60" s="604"/>
      <c r="M60" s="604"/>
      <c r="N60" s="604"/>
      <c r="O60" s="604"/>
      <c r="P60" s="604"/>
      <c r="Q60" s="604"/>
    </row>
    <row r="61" spans="1:17" ht="14.25">
      <c r="A61" s="610"/>
      <c r="B61" s="610"/>
      <c r="C61" s="610"/>
      <c r="D61" s="604"/>
      <c r="E61" s="604"/>
      <c r="F61" s="604"/>
      <c r="G61" s="604"/>
      <c r="H61" s="604"/>
      <c r="I61" s="604"/>
      <c r="J61" s="604"/>
      <c r="K61" s="604"/>
      <c r="L61" s="604"/>
      <c r="M61" s="604"/>
      <c r="N61" s="604"/>
      <c r="O61" s="604"/>
      <c r="P61" s="604"/>
      <c r="Q61" s="604"/>
    </row>
    <row r="62" spans="1:17" ht="14.25">
      <c r="A62" s="610"/>
      <c r="B62" s="610"/>
      <c r="C62" s="610"/>
      <c r="D62" s="604"/>
      <c r="E62" s="604"/>
      <c r="F62" s="604"/>
      <c r="G62" s="604"/>
      <c r="H62" s="604"/>
      <c r="I62" s="604"/>
      <c r="J62" s="604"/>
      <c r="K62" s="604"/>
      <c r="L62" s="604"/>
      <c r="M62" s="604"/>
      <c r="N62" s="604"/>
      <c r="O62" s="604"/>
      <c r="P62" s="604"/>
      <c r="Q62" s="604"/>
    </row>
    <row r="63" spans="1:17" ht="14.25">
      <c r="A63" s="610"/>
      <c r="B63" s="610"/>
      <c r="C63" s="610"/>
      <c r="D63" s="604"/>
      <c r="E63" s="604"/>
      <c r="F63" s="604"/>
      <c r="G63" s="604"/>
      <c r="H63" s="604"/>
      <c r="I63" s="604"/>
      <c r="J63" s="604"/>
      <c r="K63" s="604"/>
      <c r="L63" s="604"/>
      <c r="M63" s="604"/>
      <c r="N63" s="604"/>
      <c r="O63" s="604"/>
      <c r="P63" s="604"/>
      <c r="Q63" s="604"/>
    </row>
    <row r="64" spans="1:17" ht="14.25">
      <c r="A64" s="610"/>
      <c r="B64" s="610"/>
      <c r="C64" s="610"/>
      <c r="D64" s="604"/>
      <c r="E64" s="604"/>
      <c r="F64" s="604"/>
      <c r="G64" s="604"/>
      <c r="H64" s="604"/>
      <c r="I64" s="604"/>
      <c r="J64" s="604"/>
      <c r="K64" s="604"/>
      <c r="L64" s="604"/>
      <c r="M64" s="604"/>
      <c r="N64" s="604"/>
      <c r="O64" s="604"/>
      <c r="P64" s="604"/>
      <c r="Q64" s="604"/>
    </row>
    <row r="65" spans="1:17" ht="14.25">
      <c r="A65" s="610"/>
      <c r="B65" s="610"/>
      <c r="C65" s="610"/>
      <c r="D65" s="604"/>
      <c r="E65" s="604"/>
      <c r="F65" s="604"/>
      <c r="G65" s="604"/>
      <c r="H65" s="604"/>
      <c r="I65" s="604"/>
      <c r="J65" s="604"/>
      <c r="K65" s="604"/>
      <c r="L65" s="604"/>
      <c r="M65" s="604"/>
      <c r="N65" s="604"/>
      <c r="O65" s="604"/>
      <c r="P65" s="604"/>
      <c r="Q65" s="604"/>
    </row>
    <row r="66" spans="1:17" ht="14.25">
      <c r="A66" s="610"/>
      <c r="B66" s="610"/>
      <c r="C66" s="610"/>
      <c r="D66" s="604"/>
      <c r="E66" s="604"/>
      <c r="F66" s="604"/>
      <c r="G66" s="604"/>
      <c r="H66" s="604"/>
      <c r="I66" s="604"/>
      <c r="J66" s="604"/>
      <c r="K66" s="604"/>
      <c r="L66" s="604"/>
      <c r="M66" s="604"/>
      <c r="N66" s="604"/>
      <c r="O66" s="604"/>
      <c r="P66" s="604"/>
      <c r="Q66" s="604"/>
    </row>
    <row r="67" spans="1:17" ht="14.25">
      <c r="A67" s="610"/>
      <c r="B67" s="610"/>
      <c r="C67" s="610"/>
      <c r="D67" s="604"/>
      <c r="E67" s="604"/>
      <c r="F67" s="604"/>
      <c r="G67" s="604"/>
      <c r="H67" s="604"/>
      <c r="I67" s="604"/>
      <c r="J67" s="604"/>
      <c r="K67" s="604"/>
      <c r="L67" s="604"/>
      <c r="M67" s="604"/>
      <c r="N67" s="604"/>
      <c r="O67" s="604"/>
      <c r="P67" s="604"/>
      <c r="Q67" s="604"/>
    </row>
    <row r="68" spans="1:17" ht="14.25">
      <c r="A68" s="610"/>
      <c r="B68" s="610"/>
      <c r="C68" s="610"/>
      <c r="D68" s="604"/>
      <c r="E68" s="604"/>
      <c r="F68" s="604"/>
      <c r="G68" s="604"/>
      <c r="H68" s="604"/>
      <c r="I68" s="604"/>
      <c r="J68" s="604"/>
      <c r="K68" s="604"/>
      <c r="L68" s="604"/>
      <c r="M68" s="604"/>
      <c r="N68" s="604"/>
      <c r="O68" s="604"/>
      <c r="P68" s="604"/>
      <c r="Q68" s="604"/>
    </row>
    <row r="69" spans="1:17" ht="14.25">
      <c r="A69" s="610"/>
      <c r="B69" s="610"/>
      <c r="C69" s="610"/>
      <c r="D69" s="604"/>
      <c r="E69" s="604"/>
      <c r="F69" s="604"/>
      <c r="G69" s="604"/>
      <c r="H69" s="604"/>
      <c r="I69" s="604"/>
      <c r="J69" s="604"/>
      <c r="K69" s="604"/>
      <c r="L69" s="604"/>
      <c r="M69" s="604"/>
      <c r="N69" s="604"/>
      <c r="O69" s="604"/>
      <c r="P69" s="604"/>
      <c r="Q69" s="604"/>
    </row>
    <row r="70" spans="1:17" ht="14.25">
      <c r="A70" s="610"/>
      <c r="B70" s="610"/>
      <c r="C70" s="610"/>
      <c r="D70" s="604"/>
      <c r="E70" s="604"/>
      <c r="F70" s="604"/>
      <c r="G70" s="604"/>
      <c r="H70" s="604"/>
      <c r="I70" s="604"/>
      <c r="J70" s="604"/>
      <c r="K70" s="604"/>
      <c r="L70" s="604"/>
      <c r="M70" s="604"/>
      <c r="N70" s="604"/>
      <c r="O70" s="604"/>
      <c r="P70" s="604"/>
      <c r="Q70" s="604"/>
    </row>
    <row r="71" spans="1:17" ht="14.25">
      <c r="A71" s="610"/>
      <c r="B71" s="610"/>
      <c r="C71" s="610"/>
      <c r="D71" s="604"/>
      <c r="E71" s="604"/>
      <c r="F71" s="604"/>
      <c r="G71" s="604"/>
      <c r="H71" s="604"/>
      <c r="I71" s="604"/>
      <c r="J71" s="604"/>
      <c r="K71" s="604"/>
      <c r="L71" s="604"/>
      <c r="M71" s="604"/>
      <c r="N71" s="604"/>
      <c r="O71" s="604"/>
      <c r="P71" s="604"/>
      <c r="Q71" s="604"/>
    </row>
    <row r="72" spans="1:17" ht="14.25">
      <c r="A72" s="610"/>
      <c r="B72" s="610"/>
      <c r="C72" s="610"/>
      <c r="D72" s="604"/>
      <c r="E72" s="604"/>
      <c r="F72" s="604"/>
      <c r="G72" s="604"/>
      <c r="H72" s="604"/>
      <c r="I72" s="604"/>
      <c r="J72" s="604"/>
      <c r="K72" s="604"/>
      <c r="L72" s="604"/>
      <c r="M72" s="604"/>
      <c r="N72" s="604"/>
      <c r="O72" s="604"/>
      <c r="P72" s="604"/>
      <c r="Q72" s="604"/>
    </row>
    <row r="73" spans="1:17" ht="14.25">
      <c r="A73" s="610"/>
      <c r="B73" s="610"/>
      <c r="C73" s="610"/>
      <c r="D73" s="604"/>
      <c r="E73" s="604"/>
      <c r="F73" s="604"/>
      <c r="G73" s="604"/>
      <c r="H73" s="604"/>
      <c r="I73" s="604"/>
      <c r="J73" s="604"/>
      <c r="K73" s="604"/>
      <c r="L73" s="604"/>
      <c r="M73" s="604"/>
      <c r="N73" s="604"/>
      <c r="O73" s="604"/>
      <c r="P73" s="604"/>
      <c r="Q73" s="604"/>
    </row>
    <row r="74" spans="1:17" ht="14.25">
      <c r="A74" s="610"/>
      <c r="B74" s="610"/>
      <c r="C74" s="610"/>
      <c r="D74" s="604"/>
      <c r="E74" s="604"/>
      <c r="F74" s="604"/>
      <c r="G74" s="604"/>
      <c r="H74" s="604"/>
      <c r="I74" s="604"/>
      <c r="J74" s="604"/>
      <c r="K74" s="604"/>
      <c r="L74" s="604"/>
      <c r="M74" s="604"/>
      <c r="N74" s="604"/>
      <c r="O74" s="604"/>
      <c r="P74" s="604"/>
      <c r="Q74" s="604"/>
    </row>
    <row r="75" spans="1:17" ht="14.25">
      <c r="A75" s="610"/>
      <c r="B75" s="610"/>
      <c r="C75" s="610"/>
      <c r="D75" s="604"/>
      <c r="E75" s="604"/>
      <c r="F75" s="604"/>
      <c r="G75" s="604"/>
      <c r="H75" s="604"/>
      <c r="I75" s="604"/>
      <c r="J75" s="604"/>
      <c r="K75" s="604"/>
      <c r="L75" s="604"/>
      <c r="M75" s="604"/>
      <c r="N75" s="604"/>
      <c r="O75" s="604"/>
      <c r="P75" s="604"/>
      <c r="Q75" s="604"/>
    </row>
    <row r="76" spans="1:17" ht="14.25">
      <c r="A76" s="610"/>
      <c r="B76" s="610"/>
      <c r="C76" s="610"/>
      <c r="D76" s="604"/>
      <c r="E76" s="604"/>
      <c r="F76" s="604"/>
      <c r="G76" s="604"/>
      <c r="H76" s="604"/>
      <c r="I76" s="604"/>
      <c r="J76" s="604"/>
      <c r="K76" s="604"/>
      <c r="L76" s="604"/>
      <c r="M76" s="604"/>
      <c r="N76" s="604"/>
      <c r="O76" s="604"/>
      <c r="P76" s="604"/>
      <c r="Q76" s="604"/>
    </row>
    <row r="77" spans="1:17" ht="14.25">
      <c r="A77" s="610"/>
      <c r="B77" s="610"/>
      <c r="C77" s="610"/>
      <c r="D77" s="604"/>
      <c r="E77" s="604"/>
      <c r="F77" s="604"/>
      <c r="G77" s="604"/>
      <c r="H77" s="604"/>
      <c r="I77" s="604"/>
      <c r="J77" s="604"/>
      <c r="K77" s="604"/>
      <c r="L77" s="604"/>
      <c r="M77" s="604"/>
      <c r="N77" s="604"/>
      <c r="O77" s="604"/>
      <c r="P77" s="604"/>
      <c r="Q77" s="604"/>
    </row>
    <row r="78" spans="1:17" ht="14.25">
      <c r="A78" s="610"/>
      <c r="B78" s="610"/>
      <c r="C78" s="610"/>
      <c r="D78" s="604"/>
      <c r="E78" s="604"/>
      <c r="F78" s="604"/>
      <c r="G78" s="604"/>
      <c r="H78" s="604"/>
      <c r="I78" s="604"/>
      <c r="J78" s="604"/>
      <c r="K78" s="604"/>
      <c r="L78" s="604"/>
      <c r="M78" s="604"/>
      <c r="N78" s="604"/>
      <c r="O78" s="604"/>
      <c r="P78" s="604"/>
      <c r="Q78" s="604"/>
    </row>
    <row r="79" spans="1:17" ht="14.25">
      <c r="A79" s="610"/>
      <c r="B79" s="610"/>
      <c r="C79" s="610"/>
      <c r="D79" s="604"/>
      <c r="E79" s="604"/>
      <c r="F79" s="604"/>
      <c r="G79" s="604"/>
      <c r="H79" s="604"/>
      <c r="I79" s="604"/>
      <c r="J79" s="604"/>
      <c r="K79" s="604"/>
      <c r="L79" s="604"/>
      <c r="M79" s="604"/>
      <c r="N79" s="604"/>
      <c r="O79" s="604"/>
      <c r="P79" s="604"/>
      <c r="Q79" s="604"/>
    </row>
    <row r="80" spans="1:17" ht="14.25">
      <c r="A80" s="610"/>
      <c r="B80" s="610"/>
      <c r="C80" s="610"/>
      <c r="D80" s="604"/>
      <c r="E80" s="604"/>
      <c r="F80" s="604"/>
      <c r="G80" s="604"/>
      <c r="H80" s="604"/>
      <c r="I80" s="604"/>
      <c r="J80" s="604"/>
      <c r="K80" s="604"/>
      <c r="L80" s="604"/>
      <c r="M80" s="604"/>
      <c r="N80" s="604"/>
      <c r="O80" s="604"/>
      <c r="P80" s="604"/>
      <c r="Q80" s="604"/>
    </row>
    <row r="81" spans="1:17" ht="14.25">
      <c r="A81" s="610"/>
      <c r="B81" s="610"/>
      <c r="C81" s="610"/>
      <c r="D81" s="604"/>
      <c r="E81" s="604"/>
      <c r="F81" s="604"/>
      <c r="G81" s="604"/>
      <c r="H81" s="604"/>
      <c r="I81" s="604"/>
      <c r="J81" s="604"/>
      <c r="K81" s="604"/>
      <c r="L81" s="604"/>
      <c r="M81" s="604"/>
      <c r="N81" s="604"/>
      <c r="O81" s="604"/>
      <c r="P81" s="604"/>
      <c r="Q81" s="604"/>
    </row>
    <row r="82" spans="1:17" ht="14.25">
      <c r="A82" s="610"/>
      <c r="B82" s="610"/>
      <c r="C82" s="610"/>
      <c r="D82" s="604"/>
      <c r="E82" s="604"/>
      <c r="F82" s="604"/>
      <c r="G82" s="604"/>
      <c r="H82" s="604"/>
      <c r="I82" s="604"/>
      <c r="J82" s="604"/>
      <c r="K82" s="604"/>
      <c r="L82" s="604"/>
      <c r="M82" s="604"/>
      <c r="N82" s="604"/>
      <c r="O82" s="604"/>
      <c r="P82" s="604"/>
      <c r="Q82" s="604"/>
    </row>
    <row r="83" spans="1:17" ht="14.25">
      <c r="A83" s="610"/>
      <c r="B83" s="610"/>
      <c r="C83" s="610"/>
      <c r="D83" s="604"/>
      <c r="E83" s="604"/>
      <c r="F83" s="604"/>
      <c r="G83" s="604"/>
      <c r="H83" s="604"/>
      <c r="I83" s="604"/>
      <c r="J83" s="604"/>
      <c r="K83" s="604"/>
      <c r="L83" s="604"/>
      <c r="M83" s="604"/>
      <c r="N83" s="604"/>
      <c r="O83" s="604"/>
      <c r="P83" s="604"/>
      <c r="Q83" s="604"/>
    </row>
    <row r="84" spans="1:17" ht="14.25">
      <c r="A84" s="610"/>
      <c r="B84" s="610"/>
      <c r="C84" s="610"/>
      <c r="D84" s="604"/>
      <c r="E84" s="604"/>
      <c r="F84" s="604"/>
      <c r="G84" s="604"/>
      <c r="H84" s="604"/>
      <c r="I84" s="604"/>
      <c r="J84" s="604"/>
      <c r="K84" s="604"/>
      <c r="L84" s="604"/>
      <c r="M84" s="604"/>
      <c r="N84" s="604"/>
      <c r="O84" s="604"/>
      <c r="P84" s="604"/>
      <c r="Q84" s="604"/>
    </row>
    <row r="85" spans="1:17" ht="14.25">
      <c r="A85" s="610"/>
      <c r="B85" s="610"/>
      <c r="C85" s="610"/>
      <c r="D85" s="604"/>
      <c r="E85" s="604"/>
      <c r="F85" s="604"/>
      <c r="G85" s="604"/>
      <c r="H85" s="604"/>
      <c r="I85" s="604"/>
      <c r="J85" s="604"/>
      <c r="K85" s="604"/>
      <c r="L85" s="604"/>
      <c r="M85" s="604"/>
      <c r="N85" s="604"/>
      <c r="O85" s="604"/>
      <c r="P85" s="604"/>
      <c r="Q85" s="604"/>
    </row>
    <row r="86" spans="1:17" ht="14.25">
      <c r="A86" s="610"/>
      <c r="B86" s="610"/>
      <c r="C86" s="610"/>
      <c r="D86" s="604"/>
      <c r="E86" s="604"/>
      <c r="F86" s="604"/>
      <c r="G86" s="604"/>
      <c r="H86" s="604"/>
      <c r="I86" s="604"/>
      <c r="J86" s="604"/>
      <c r="K86" s="604"/>
      <c r="L86" s="604"/>
      <c r="M86" s="604"/>
      <c r="N86" s="604"/>
      <c r="O86" s="604"/>
      <c r="P86" s="604"/>
      <c r="Q86" s="604"/>
    </row>
    <row r="87" spans="1:17" ht="14.25">
      <c r="A87" s="610"/>
      <c r="B87" s="610"/>
      <c r="C87" s="610"/>
      <c r="D87" s="604"/>
      <c r="E87" s="604"/>
      <c r="F87" s="604"/>
      <c r="G87" s="604"/>
      <c r="H87" s="604"/>
      <c r="I87" s="604"/>
      <c r="J87" s="604"/>
      <c r="K87" s="604"/>
      <c r="L87" s="604"/>
      <c r="M87" s="604"/>
      <c r="N87" s="604"/>
      <c r="O87" s="604"/>
      <c r="P87" s="604"/>
      <c r="Q87" s="604"/>
    </row>
    <row r="88" spans="1:17" ht="14.25">
      <c r="A88" s="610"/>
      <c r="B88" s="610"/>
      <c r="C88" s="610"/>
      <c r="D88" s="604"/>
      <c r="E88" s="604"/>
      <c r="F88" s="604"/>
      <c r="G88" s="604"/>
      <c r="H88" s="604"/>
      <c r="I88" s="604"/>
      <c r="J88" s="604"/>
      <c r="K88" s="604"/>
      <c r="L88" s="604"/>
      <c r="M88" s="604"/>
      <c r="N88" s="604"/>
      <c r="O88" s="604"/>
      <c r="P88" s="604"/>
      <c r="Q88" s="604"/>
    </row>
    <row r="89" spans="1:17" ht="14.25">
      <c r="A89" s="610"/>
      <c r="B89" s="610"/>
      <c r="C89" s="610"/>
      <c r="D89" s="604"/>
      <c r="E89" s="604"/>
      <c r="F89" s="604"/>
      <c r="G89" s="604"/>
      <c r="H89" s="604"/>
      <c r="I89" s="604"/>
      <c r="J89" s="604"/>
      <c r="K89" s="604"/>
      <c r="L89" s="604"/>
      <c r="M89" s="604"/>
      <c r="N89" s="604"/>
      <c r="O89" s="604"/>
      <c r="P89" s="604"/>
      <c r="Q89" s="604"/>
    </row>
    <row r="90" spans="1:17" ht="14.25">
      <c r="A90" s="610"/>
      <c r="B90" s="610"/>
      <c r="C90" s="610"/>
      <c r="D90" s="604"/>
      <c r="E90" s="604"/>
      <c r="F90" s="604"/>
      <c r="G90" s="604"/>
      <c r="H90" s="604"/>
      <c r="I90" s="604"/>
      <c r="J90" s="604"/>
      <c r="K90" s="604"/>
      <c r="L90" s="604"/>
      <c r="M90" s="604"/>
      <c r="N90" s="604"/>
      <c r="O90" s="604"/>
      <c r="P90" s="604"/>
      <c r="Q90" s="604"/>
    </row>
    <row r="91" spans="1:17" ht="14.25">
      <c r="A91" s="610"/>
      <c r="B91" s="610"/>
      <c r="C91" s="610"/>
      <c r="D91" s="604"/>
      <c r="E91" s="604"/>
      <c r="F91" s="604"/>
      <c r="G91" s="604"/>
      <c r="H91" s="604"/>
      <c r="I91" s="604"/>
      <c r="J91" s="604"/>
      <c r="K91" s="604"/>
      <c r="L91" s="604"/>
      <c r="M91" s="604"/>
      <c r="N91" s="604"/>
      <c r="O91" s="604"/>
      <c r="P91" s="604"/>
      <c r="Q91" s="604"/>
    </row>
    <row r="92" spans="1:17" ht="14.25">
      <c r="A92" s="610"/>
      <c r="B92" s="610"/>
      <c r="C92" s="610"/>
      <c r="D92" s="604"/>
      <c r="E92" s="604"/>
      <c r="F92" s="604"/>
      <c r="G92" s="604"/>
      <c r="H92" s="604"/>
      <c r="I92" s="604"/>
      <c r="J92" s="604"/>
      <c r="K92" s="604"/>
      <c r="L92" s="604"/>
      <c r="M92" s="604"/>
      <c r="N92" s="604"/>
      <c r="O92" s="604"/>
      <c r="P92" s="604"/>
      <c r="Q92" s="604"/>
    </row>
    <row r="93" spans="1:17" ht="14.25">
      <c r="A93" s="610"/>
      <c r="B93" s="610"/>
      <c r="C93" s="610"/>
      <c r="D93" s="604"/>
      <c r="E93" s="604"/>
      <c r="F93" s="604"/>
      <c r="G93" s="604"/>
      <c r="H93" s="604"/>
      <c r="I93" s="604"/>
      <c r="J93" s="604"/>
      <c r="K93" s="604"/>
      <c r="L93" s="604"/>
      <c r="M93" s="604"/>
      <c r="N93" s="604"/>
      <c r="O93" s="604"/>
      <c r="P93" s="604"/>
      <c r="Q93" s="604"/>
    </row>
    <row r="94" spans="1:17" ht="14.25">
      <c r="A94" s="610"/>
      <c r="B94" s="610"/>
      <c r="C94" s="610"/>
      <c r="D94" s="604"/>
      <c r="E94" s="604"/>
      <c r="F94" s="604"/>
      <c r="G94" s="604"/>
      <c r="H94" s="604"/>
      <c r="I94" s="604"/>
      <c r="J94" s="604"/>
      <c r="K94" s="604"/>
      <c r="L94" s="604"/>
      <c r="M94" s="604"/>
      <c r="N94" s="604"/>
      <c r="O94" s="604"/>
      <c r="P94" s="604"/>
      <c r="Q94" s="604"/>
    </row>
    <row r="95" spans="1:17" ht="14.25">
      <c r="A95" s="610"/>
      <c r="B95" s="610"/>
      <c r="C95" s="610"/>
      <c r="D95" s="604"/>
      <c r="E95" s="604"/>
      <c r="F95" s="604"/>
      <c r="G95" s="604"/>
      <c r="H95" s="604"/>
      <c r="I95" s="604"/>
      <c r="J95" s="604"/>
      <c r="K95" s="604"/>
      <c r="L95" s="604"/>
      <c r="M95" s="604"/>
      <c r="N95" s="604"/>
      <c r="O95" s="604"/>
      <c r="P95" s="604"/>
      <c r="Q95" s="604"/>
    </row>
    <row r="96" spans="1:17" ht="14.25">
      <c r="A96" s="610"/>
      <c r="B96" s="610"/>
      <c r="C96" s="610"/>
      <c r="D96" s="604"/>
      <c r="E96" s="604"/>
      <c r="F96" s="604"/>
      <c r="G96" s="604"/>
      <c r="H96" s="604"/>
      <c r="I96" s="604"/>
      <c r="J96" s="604"/>
      <c r="K96" s="604"/>
      <c r="L96" s="604"/>
      <c r="M96" s="604"/>
      <c r="N96" s="604"/>
      <c r="O96" s="604"/>
      <c r="P96" s="604"/>
      <c r="Q96" s="604"/>
    </row>
    <row r="97" spans="1:17" ht="14.25">
      <c r="A97" s="610"/>
      <c r="B97" s="610"/>
      <c r="C97" s="610"/>
      <c r="D97" s="604"/>
      <c r="E97" s="604"/>
      <c r="F97" s="604"/>
      <c r="G97" s="604"/>
      <c r="H97" s="604"/>
      <c r="I97" s="604"/>
      <c r="J97" s="604"/>
      <c r="K97" s="604"/>
      <c r="L97" s="604"/>
      <c r="M97" s="604"/>
      <c r="N97" s="604"/>
      <c r="O97" s="604"/>
      <c r="P97" s="604"/>
      <c r="Q97" s="604"/>
    </row>
    <row r="98" spans="1:17" ht="14.25">
      <c r="A98" s="610"/>
      <c r="B98" s="610"/>
      <c r="C98" s="610"/>
      <c r="D98" s="604"/>
      <c r="E98" s="604"/>
      <c r="F98" s="604"/>
      <c r="G98" s="604"/>
      <c r="H98" s="604"/>
      <c r="I98" s="604"/>
      <c r="J98" s="604"/>
      <c r="K98" s="604"/>
      <c r="L98" s="604"/>
      <c r="M98" s="604"/>
      <c r="N98" s="604"/>
      <c r="O98" s="604"/>
      <c r="P98" s="604"/>
      <c r="Q98" s="604"/>
    </row>
    <row r="99" spans="1:17" ht="14.25">
      <c r="A99" s="610"/>
      <c r="B99" s="610"/>
      <c r="C99" s="610"/>
      <c r="D99" s="604"/>
      <c r="E99" s="604"/>
      <c r="F99" s="604"/>
      <c r="G99" s="604"/>
      <c r="H99" s="604"/>
      <c r="I99" s="604"/>
      <c r="J99" s="604"/>
      <c r="K99" s="604"/>
      <c r="L99" s="604"/>
      <c r="M99" s="604"/>
      <c r="N99" s="604"/>
      <c r="O99" s="604"/>
      <c r="P99" s="604"/>
      <c r="Q99" s="604"/>
    </row>
    <row r="100" spans="1:17" ht="14.25">
      <c r="A100" s="610"/>
      <c r="B100" s="610"/>
      <c r="C100" s="610"/>
      <c r="D100" s="604"/>
      <c r="E100" s="604"/>
      <c r="F100" s="604"/>
      <c r="G100" s="604"/>
      <c r="H100" s="604"/>
      <c r="I100" s="604"/>
      <c r="J100" s="604"/>
      <c r="K100" s="604"/>
      <c r="L100" s="604"/>
      <c r="M100" s="604"/>
      <c r="N100" s="604"/>
      <c r="O100" s="604"/>
      <c r="P100" s="604"/>
      <c r="Q100" s="604"/>
    </row>
    <row r="101" spans="1:17" ht="14.25">
      <c r="A101" s="610"/>
      <c r="B101" s="610"/>
      <c r="C101" s="610"/>
      <c r="D101" s="604"/>
      <c r="E101" s="604"/>
      <c r="F101" s="604"/>
      <c r="G101" s="604"/>
      <c r="H101" s="604"/>
      <c r="I101" s="604"/>
      <c r="J101" s="604"/>
      <c r="K101" s="604"/>
      <c r="L101" s="604"/>
      <c r="M101" s="604"/>
      <c r="N101" s="604"/>
      <c r="O101" s="604"/>
      <c r="P101" s="604"/>
      <c r="Q101" s="604"/>
    </row>
    <row r="102" spans="1:17" ht="14.25">
      <c r="A102" s="610"/>
      <c r="B102" s="610"/>
      <c r="C102" s="610"/>
      <c r="D102" s="604"/>
      <c r="E102" s="604"/>
      <c r="F102" s="604"/>
      <c r="G102" s="604"/>
      <c r="H102" s="604"/>
      <c r="I102" s="604"/>
      <c r="J102" s="604"/>
      <c r="K102" s="604"/>
      <c r="L102" s="604"/>
      <c r="M102" s="604"/>
      <c r="N102" s="604"/>
      <c r="O102" s="604"/>
      <c r="P102" s="604"/>
      <c r="Q102" s="604"/>
    </row>
    <row r="103" spans="1:17" ht="14.25">
      <c r="A103" s="610"/>
      <c r="B103" s="610"/>
      <c r="C103" s="610"/>
      <c r="D103" s="604"/>
      <c r="E103" s="604"/>
      <c r="F103" s="604"/>
      <c r="G103" s="604"/>
      <c r="H103" s="604"/>
      <c r="I103" s="604"/>
      <c r="J103" s="604"/>
      <c r="K103" s="604"/>
      <c r="L103" s="604"/>
      <c r="M103" s="604"/>
      <c r="N103" s="604"/>
      <c r="O103" s="604"/>
      <c r="P103" s="604"/>
      <c r="Q103" s="604"/>
    </row>
    <row r="104" spans="1:17" ht="14.25">
      <c r="A104" s="610"/>
      <c r="B104" s="610"/>
      <c r="C104" s="610"/>
      <c r="D104" s="604"/>
      <c r="E104" s="604"/>
      <c r="F104" s="604"/>
      <c r="G104" s="604"/>
      <c r="H104" s="604"/>
      <c r="I104" s="604"/>
      <c r="J104" s="604"/>
      <c r="K104" s="604"/>
      <c r="L104" s="604"/>
      <c r="M104" s="604"/>
      <c r="N104" s="604"/>
      <c r="O104" s="604"/>
      <c r="P104" s="604"/>
      <c r="Q104" s="604"/>
    </row>
    <row r="105" spans="1:17" ht="14.25">
      <c r="A105" s="610"/>
      <c r="B105" s="610"/>
      <c r="C105" s="610"/>
      <c r="D105" s="604"/>
      <c r="E105" s="604"/>
      <c r="F105" s="604"/>
      <c r="G105" s="604"/>
      <c r="H105" s="604"/>
      <c r="I105" s="604"/>
      <c r="J105" s="604"/>
      <c r="K105" s="604"/>
      <c r="L105" s="604"/>
      <c r="M105" s="604"/>
      <c r="N105" s="604"/>
      <c r="O105" s="604"/>
      <c r="P105" s="604"/>
      <c r="Q105" s="604"/>
    </row>
    <row r="106" spans="1:17" ht="14.25">
      <c r="A106" s="610"/>
      <c r="B106" s="610"/>
      <c r="C106" s="610"/>
      <c r="D106" s="604"/>
      <c r="E106" s="604"/>
      <c r="F106" s="604"/>
      <c r="G106" s="604"/>
      <c r="H106" s="604"/>
      <c r="I106" s="604"/>
      <c r="J106" s="604"/>
      <c r="K106" s="604"/>
      <c r="L106" s="604"/>
      <c r="M106" s="604"/>
      <c r="N106" s="604"/>
      <c r="O106" s="604"/>
      <c r="P106" s="604"/>
      <c r="Q106" s="604"/>
    </row>
    <row r="107" spans="1:17" ht="14.25">
      <c r="A107" s="610"/>
      <c r="B107" s="610"/>
      <c r="C107" s="610"/>
      <c r="D107" s="604"/>
      <c r="E107" s="604"/>
      <c r="F107" s="604"/>
      <c r="G107" s="604"/>
      <c r="H107" s="604"/>
      <c r="I107" s="604"/>
      <c r="J107" s="604"/>
      <c r="K107" s="604"/>
      <c r="L107" s="604"/>
      <c r="M107" s="604"/>
      <c r="N107" s="604"/>
      <c r="O107" s="604"/>
      <c r="P107" s="604"/>
      <c r="Q107" s="604"/>
    </row>
    <row r="108" spans="1:17" ht="14.25">
      <c r="A108" s="610"/>
      <c r="B108" s="610"/>
      <c r="C108" s="610"/>
      <c r="D108" s="604"/>
      <c r="E108" s="604"/>
      <c r="F108" s="604"/>
      <c r="G108" s="604"/>
      <c r="H108" s="604"/>
      <c r="I108" s="604"/>
      <c r="J108" s="604"/>
      <c r="K108" s="604"/>
      <c r="L108" s="604"/>
      <c r="M108" s="604"/>
      <c r="N108" s="604"/>
      <c r="O108" s="604"/>
      <c r="P108" s="604"/>
      <c r="Q108" s="604"/>
    </row>
    <row r="109" spans="1:17" ht="14.25">
      <c r="A109" s="610"/>
      <c r="B109" s="610"/>
      <c r="C109" s="610"/>
      <c r="D109" s="604"/>
      <c r="E109" s="604"/>
      <c r="F109" s="604"/>
      <c r="G109" s="604"/>
      <c r="H109" s="604"/>
      <c r="I109" s="604"/>
      <c r="J109" s="604"/>
      <c r="K109" s="604"/>
      <c r="L109" s="604"/>
      <c r="M109" s="604"/>
      <c r="N109" s="604"/>
      <c r="O109" s="604"/>
      <c r="P109" s="604"/>
      <c r="Q109" s="604"/>
    </row>
    <row r="110" spans="1:17" ht="14.25">
      <c r="A110" s="610"/>
      <c r="B110" s="610"/>
      <c r="C110" s="610"/>
      <c r="D110" s="604"/>
      <c r="E110" s="604"/>
      <c r="F110" s="604"/>
      <c r="G110" s="604"/>
      <c r="H110" s="604"/>
      <c r="I110" s="604"/>
      <c r="J110" s="604"/>
      <c r="K110" s="604"/>
      <c r="L110" s="604"/>
      <c r="M110" s="604"/>
      <c r="N110" s="604"/>
      <c r="O110" s="604"/>
      <c r="P110" s="604"/>
      <c r="Q110" s="604"/>
    </row>
    <row r="111" spans="1:17" ht="14.25">
      <c r="A111" s="610"/>
      <c r="B111" s="610"/>
      <c r="C111" s="610"/>
      <c r="D111" s="604"/>
      <c r="E111" s="604"/>
      <c r="F111" s="604"/>
      <c r="G111" s="604"/>
      <c r="H111" s="604"/>
      <c r="I111" s="604"/>
      <c r="J111" s="604"/>
      <c r="K111" s="604"/>
      <c r="L111" s="604"/>
      <c r="M111" s="604"/>
      <c r="N111" s="604"/>
      <c r="O111" s="604"/>
      <c r="P111" s="604"/>
      <c r="Q111" s="604"/>
    </row>
    <row r="112" spans="1:17" ht="14.25">
      <c r="A112" s="610"/>
      <c r="B112" s="610"/>
      <c r="C112" s="610"/>
      <c r="D112" s="604"/>
      <c r="E112" s="604"/>
      <c r="F112" s="604"/>
      <c r="G112" s="604"/>
      <c r="H112" s="604"/>
      <c r="I112" s="604"/>
      <c r="J112" s="604"/>
      <c r="K112" s="604"/>
      <c r="L112" s="604"/>
      <c r="M112" s="604"/>
      <c r="N112" s="604"/>
      <c r="O112" s="604"/>
      <c r="P112" s="604"/>
      <c r="Q112" s="604"/>
    </row>
    <row r="113" spans="1:17" ht="14.25">
      <c r="A113" s="610"/>
      <c r="B113" s="610"/>
      <c r="C113" s="610"/>
      <c r="D113" s="604"/>
      <c r="E113" s="604"/>
      <c r="F113" s="604"/>
      <c r="G113" s="604"/>
      <c r="H113" s="604"/>
      <c r="I113" s="604"/>
      <c r="J113" s="604"/>
      <c r="K113" s="604"/>
      <c r="L113" s="604"/>
      <c r="M113" s="604"/>
      <c r="N113" s="604"/>
      <c r="O113" s="604"/>
      <c r="P113" s="604"/>
      <c r="Q113" s="604"/>
    </row>
    <row r="114" spans="1:17" ht="14.25">
      <c r="A114" s="610"/>
      <c r="B114" s="610"/>
      <c r="C114" s="610"/>
      <c r="D114" s="604"/>
      <c r="E114" s="604"/>
      <c r="F114" s="604"/>
      <c r="G114" s="604"/>
      <c r="H114" s="604"/>
      <c r="I114" s="604"/>
      <c r="J114" s="604"/>
      <c r="K114" s="604"/>
      <c r="L114" s="604"/>
      <c r="M114" s="604"/>
      <c r="N114" s="604"/>
      <c r="O114" s="604"/>
      <c r="P114" s="604"/>
      <c r="Q114" s="604"/>
    </row>
    <row r="115" spans="1:17" ht="14.25">
      <c r="A115" s="610"/>
      <c r="B115" s="610"/>
      <c r="C115" s="610"/>
      <c r="D115" s="604"/>
      <c r="E115" s="604"/>
      <c r="F115" s="604"/>
      <c r="G115" s="604"/>
      <c r="H115" s="604"/>
      <c r="I115" s="604"/>
      <c r="J115" s="604"/>
      <c r="K115" s="604"/>
      <c r="L115" s="604"/>
      <c r="M115" s="604"/>
      <c r="N115" s="604"/>
      <c r="O115" s="604"/>
      <c r="P115" s="604"/>
      <c r="Q115" s="604"/>
    </row>
    <row r="116" spans="1:17" ht="14.25">
      <c r="A116" s="610"/>
      <c r="B116" s="610"/>
      <c r="C116" s="610"/>
      <c r="D116" s="604"/>
      <c r="E116" s="604"/>
      <c r="F116" s="604"/>
      <c r="G116" s="604"/>
      <c r="H116" s="604"/>
      <c r="I116" s="604"/>
      <c r="J116" s="604"/>
      <c r="K116" s="604"/>
      <c r="L116" s="604"/>
      <c r="M116" s="604"/>
      <c r="N116" s="604"/>
      <c r="O116" s="604"/>
      <c r="P116" s="604"/>
      <c r="Q116" s="604"/>
    </row>
    <row r="117" spans="1:17" ht="14.25">
      <c r="A117" s="610"/>
      <c r="B117" s="610"/>
      <c r="C117" s="610"/>
      <c r="D117" s="604"/>
      <c r="E117" s="604"/>
      <c r="F117" s="604"/>
      <c r="G117" s="604"/>
      <c r="H117" s="604"/>
      <c r="I117" s="604"/>
      <c r="J117" s="604"/>
      <c r="K117" s="604"/>
      <c r="L117" s="604"/>
      <c r="M117" s="604"/>
      <c r="N117" s="604"/>
      <c r="O117" s="604"/>
      <c r="P117" s="604"/>
      <c r="Q117" s="604"/>
    </row>
    <row r="118" spans="1:17" ht="14.25">
      <c r="A118" s="610"/>
      <c r="B118" s="610"/>
      <c r="C118" s="610"/>
      <c r="D118" s="604"/>
      <c r="E118" s="604"/>
      <c r="F118" s="604"/>
      <c r="G118" s="604"/>
      <c r="H118" s="604"/>
      <c r="I118" s="604"/>
      <c r="J118" s="604"/>
      <c r="K118" s="604"/>
      <c r="L118" s="604"/>
      <c r="M118" s="604"/>
      <c r="N118" s="604"/>
      <c r="O118" s="604"/>
      <c r="P118" s="604"/>
      <c r="Q118" s="604"/>
    </row>
    <row r="119" spans="1:17" ht="14.25">
      <c r="A119" s="610"/>
      <c r="B119" s="610"/>
      <c r="C119" s="610"/>
      <c r="D119" s="604"/>
      <c r="E119" s="604"/>
      <c r="F119" s="604"/>
      <c r="G119" s="604"/>
      <c r="H119" s="604"/>
      <c r="I119" s="604"/>
      <c r="J119" s="604"/>
      <c r="K119" s="604"/>
      <c r="L119" s="604"/>
      <c r="M119" s="604"/>
      <c r="N119" s="604"/>
      <c r="O119" s="604"/>
      <c r="P119" s="604"/>
      <c r="Q119" s="604"/>
    </row>
    <row r="120" spans="1:17" ht="14.25">
      <c r="A120" s="610"/>
      <c r="B120" s="610"/>
      <c r="C120" s="610"/>
      <c r="D120" s="604"/>
      <c r="E120" s="604"/>
      <c r="F120" s="604"/>
      <c r="G120" s="604"/>
      <c r="H120" s="604"/>
      <c r="I120" s="604"/>
      <c r="J120" s="604"/>
      <c r="K120" s="604"/>
      <c r="L120" s="604"/>
      <c r="M120" s="604"/>
      <c r="N120" s="604"/>
      <c r="O120" s="604"/>
      <c r="P120" s="604"/>
      <c r="Q120" s="604"/>
    </row>
    <row r="121" spans="1:17" ht="14.25">
      <c r="A121" s="610"/>
      <c r="B121" s="610"/>
      <c r="C121" s="610"/>
      <c r="D121" s="604"/>
      <c r="E121" s="604"/>
      <c r="F121" s="604"/>
      <c r="G121" s="604"/>
      <c r="H121" s="604"/>
      <c r="I121" s="604"/>
      <c r="J121" s="604"/>
      <c r="K121" s="604"/>
      <c r="L121" s="604"/>
      <c r="M121" s="604"/>
      <c r="N121" s="604"/>
      <c r="O121" s="604"/>
      <c r="P121" s="604"/>
      <c r="Q121" s="604"/>
    </row>
    <row r="122" spans="1:17" ht="14.25">
      <c r="A122" s="610"/>
      <c r="B122" s="610"/>
      <c r="C122" s="610"/>
      <c r="D122" s="604"/>
      <c r="E122" s="604"/>
      <c r="F122" s="604"/>
      <c r="G122" s="604"/>
      <c r="H122" s="604"/>
      <c r="I122" s="604"/>
      <c r="J122" s="604"/>
      <c r="K122" s="604"/>
      <c r="L122" s="604"/>
      <c r="M122" s="604"/>
      <c r="N122" s="604"/>
      <c r="O122" s="604"/>
      <c r="P122" s="604"/>
      <c r="Q122" s="604"/>
    </row>
    <row r="123" spans="1:17" ht="14.25">
      <c r="A123" s="610"/>
      <c r="B123" s="610"/>
      <c r="C123" s="610"/>
      <c r="D123" s="604"/>
      <c r="E123" s="604"/>
      <c r="F123" s="604"/>
      <c r="G123" s="604"/>
      <c r="H123" s="604"/>
      <c r="I123" s="604"/>
      <c r="J123" s="604"/>
      <c r="K123" s="604"/>
      <c r="L123" s="604"/>
      <c r="M123" s="604"/>
      <c r="N123" s="604"/>
      <c r="O123" s="604"/>
      <c r="P123" s="604"/>
      <c r="Q123" s="604"/>
    </row>
    <row r="124" spans="1:17" ht="14.25">
      <c r="A124" s="610"/>
      <c r="B124" s="610"/>
      <c r="C124" s="610"/>
      <c r="D124" s="604"/>
      <c r="E124" s="604"/>
      <c r="F124" s="604"/>
      <c r="G124" s="604"/>
      <c r="H124" s="604"/>
      <c r="I124" s="604"/>
      <c r="J124" s="604"/>
      <c r="K124" s="604"/>
      <c r="L124" s="604"/>
      <c r="M124" s="604"/>
      <c r="N124" s="604"/>
      <c r="O124" s="604"/>
      <c r="P124" s="604"/>
      <c r="Q124" s="604"/>
    </row>
    <row r="125" spans="1:17" ht="14.25">
      <c r="A125" s="610"/>
      <c r="B125" s="610"/>
      <c r="C125" s="610"/>
      <c r="D125" s="604"/>
      <c r="E125" s="604"/>
      <c r="F125" s="604"/>
      <c r="G125" s="604"/>
      <c r="H125" s="604"/>
      <c r="I125" s="604"/>
      <c r="J125" s="604"/>
      <c r="K125" s="604"/>
      <c r="L125" s="604"/>
      <c r="M125" s="604"/>
      <c r="N125" s="604"/>
      <c r="O125" s="604"/>
      <c r="P125" s="604"/>
      <c r="Q125" s="604"/>
    </row>
    <row r="126" spans="1:17" ht="14.25">
      <c r="A126" s="610"/>
      <c r="B126" s="610"/>
      <c r="C126" s="610"/>
      <c r="D126" s="604"/>
      <c r="E126" s="604"/>
      <c r="F126" s="604"/>
      <c r="G126" s="604"/>
      <c r="H126" s="604"/>
      <c r="I126" s="604"/>
      <c r="J126" s="604"/>
      <c r="K126" s="604"/>
      <c r="L126" s="604"/>
      <c r="M126" s="604"/>
      <c r="N126" s="604"/>
      <c r="O126" s="604"/>
      <c r="P126" s="604"/>
      <c r="Q126" s="604"/>
    </row>
    <row r="127" spans="1:17" ht="14.25">
      <c r="A127" s="610"/>
      <c r="B127" s="610"/>
      <c r="C127" s="610"/>
      <c r="D127" s="604"/>
      <c r="E127" s="604"/>
      <c r="F127" s="604"/>
      <c r="G127" s="604"/>
      <c r="H127" s="604"/>
      <c r="I127" s="604"/>
      <c r="J127" s="604"/>
      <c r="K127" s="604"/>
      <c r="L127" s="604"/>
      <c r="M127" s="604"/>
      <c r="N127" s="604"/>
      <c r="O127" s="604"/>
      <c r="P127" s="604"/>
      <c r="Q127" s="604"/>
    </row>
    <row r="128" spans="1:17" ht="14.25">
      <c r="A128" s="610"/>
      <c r="B128" s="610"/>
      <c r="C128" s="610"/>
      <c r="D128" s="604"/>
      <c r="E128" s="604"/>
      <c r="F128" s="604"/>
      <c r="G128" s="604"/>
      <c r="H128" s="604"/>
      <c r="I128" s="604"/>
      <c r="J128" s="604"/>
      <c r="K128" s="604"/>
      <c r="L128" s="604"/>
      <c r="M128" s="604"/>
      <c r="N128" s="604"/>
      <c r="O128" s="604"/>
      <c r="P128" s="604"/>
      <c r="Q128" s="604"/>
    </row>
    <row r="129" spans="1:17" ht="14.25">
      <c r="A129" s="610"/>
      <c r="B129" s="610"/>
      <c r="C129" s="610"/>
      <c r="D129" s="604"/>
      <c r="E129" s="604"/>
      <c r="F129" s="604"/>
      <c r="G129" s="604"/>
      <c r="H129" s="604"/>
      <c r="I129" s="604"/>
      <c r="J129" s="604"/>
      <c r="K129" s="604"/>
      <c r="L129" s="604"/>
      <c r="M129" s="604"/>
      <c r="N129" s="604"/>
      <c r="O129" s="604"/>
      <c r="P129" s="604"/>
      <c r="Q129" s="604"/>
    </row>
    <row r="130" spans="1:17" ht="14.25">
      <c r="A130" s="610"/>
      <c r="B130" s="610"/>
      <c r="C130" s="610"/>
      <c r="D130" s="604"/>
      <c r="E130" s="604"/>
      <c r="F130" s="604"/>
      <c r="G130" s="604"/>
      <c r="H130" s="604"/>
      <c r="I130" s="604"/>
      <c r="J130" s="604"/>
      <c r="K130" s="604"/>
      <c r="L130" s="604"/>
      <c r="M130" s="604"/>
      <c r="N130" s="604"/>
      <c r="O130" s="604"/>
      <c r="P130" s="604"/>
      <c r="Q130" s="604"/>
    </row>
    <row r="131" spans="1:17" ht="14.25">
      <c r="A131" s="610"/>
      <c r="B131" s="610"/>
      <c r="C131" s="610"/>
      <c r="D131" s="604"/>
      <c r="E131" s="604"/>
      <c r="F131" s="604"/>
      <c r="G131" s="604"/>
      <c r="H131" s="604"/>
      <c r="I131" s="604"/>
      <c r="J131" s="604"/>
      <c r="K131" s="604"/>
      <c r="L131" s="604"/>
      <c r="M131" s="604"/>
      <c r="N131" s="604"/>
      <c r="O131" s="604"/>
      <c r="P131" s="604"/>
      <c r="Q131" s="604"/>
    </row>
    <row r="132" spans="1:17" ht="14.25">
      <c r="A132" s="610"/>
      <c r="B132" s="610"/>
      <c r="C132" s="610"/>
      <c r="D132" s="604"/>
      <c r="E132" s="604"/>
      <c r="F132" s="604"/>
      <c r="G132" s="604"/>
      <c r="H132" s="604"/>
      <c r="I132" s="604"/>
      <c r="J132" s="604"/>
      <c r="K132" s="604"/>
      <c r="L132" s="604"/>
      <c r="M132" s="604"/>
      <c r="N132" s="604"/>
      <c r="O132" s="604"/>
      <c r="P132" s="604"/>
      <c r="Q132" s="604"/>
    </row>
    <row r="133" spans="1:17" ht="14.25">
      <c r="A133" s="610"/>
      <c r="B133" s="610"/>
      <c r="C133" s="610"/>
      <c r="D133" s="604"/>
      <c r="E133" s="604"/>
      <c r="F133" s="604"/>
      <c r="G133" s="604"/>
      <c r="H133" s="604"/>
      <c r="I133" s="604"/>
      <c r="J133" s="604"/>
      <c r="K133" s="604"/>
      <c r="L133" s="604"/>
      <c r="M133" s="604"/>
      <c r="N133" s="604"/>
      <c r="O133" s="604"/>
      <c r="P133" s="604"/>
      <c r="Q133" s="604"/>
    </row>
    <row r="134" spans="1:17" ht="14.25">
      <c r="A134" s="610"/>
      <c r="B134" s="610"/>
      <c r="C134" s="610"/>
      <c r="D134" s="604"/>
      <c r="E134" s="604"/>
      <c r="F134" s="604"/>
      <c r="G134" s="604"/>
      <c r="H134" s="604"/>
      <c r="I134" s="604"/>
      <c r="J134" s="604"/>
      <c r="K134" s="604"/>
      <c r="L134" s="604"/>
      <c r="M134" s="604"/>
      <c r="N134" s="604"/>
      <c r="O134" s="604"/>
      <c r="P134" s="604"/>
      <c r="Q134" s="604"/>
    </row>
    <row r="135" spans="1:17" ht="14.25">
      <c r="A135" s="610"/>
      <c r="B135" s="610"/>
      <c r="C135" s="610"/>
      <c r="D135" s="604"/>
      <c r="E135" s="604"/>
      <c r="F135" s="604"/>
      <c r="G135" s="604"/>
      <c r="H135" s="604"/>
      <c r="I135" s="604"/>
      <c r="J135" s="604"/>
      <c r="K135" s="604"/>
      <c r="L135" s="604"/>
      <c r="M135" s="604"/>
      <c r="N135" s="604"/>
      <c r="O135" s="604"/>
      <c r="P135" s="604"/>
      <c r="Q135" s="604"/>
    </row>
    <row r="136" spans="1:17" ht="14.25">
      <c r="A136" s="610"/>
      <c r="B136" s="610"/>
      <c r="C136" s="610"/>
      <c r="D136" s="604"/>
      <c r="E136" s="604"/>
      <c r="F136" s="604"/>
      <c r="G136" s="604"/>
      <c r="H136" s="604"/>
      <c r="I136" s="604"/>
      <c r="J136" s="604"/>
      <c r="K136" s="604"/>
      <c r="L136" s="604"/>
      <c r="M136" s="604"/>
      <c r="N136" s="604"/>
      <c r="O136" s="604"/>
      <c r="P136" s="604"/>
      <c r="Q136" s="604"/>
    </row>
    <row r="137" spans="1:17" ht="14.25">
      <c r="A137" s="610"/>
      <c r="B137" s="610"/>
      <c r="C137" s="610"/>
      <c r="D137" s="604"/>
      <c r="E137" s="604"/>
      <c r="F137" s="604"/>
      <c r="G137" s="604"/>
      <c r="H137" s="604"/>
      <c r="I137" s="604"/>
      <c r="J137" s="604"/>
      <c r="K137" s="604"/>
      <c r="L137" s="604"/>
      <c r="M137" s="604"/>
      <c r="N137" s="604"/>
      <c r="O137" s="604"/>
      <c r="P137" s="604"/>
      <c r="Q137" s="604"/>
    </row>
    <row r="138" spans="1:17" ht="14.25">
      <c r="A138" s="610"/>
      <c r="B138" s="610"/>
      <c r="C138" s="610"/>
      <c r="D138" s="604"/>
      <c r="E138" s="604"/>
      <c r="F138" s="604"/>
      <c r="G138" s="604"/>
      <c r="H138" s="604"/>
      <c r="I138" s="604"/>
      <c r="J138" s="604"/>
      <c r="K138" s="604"/>
      <c r="L138" s="604"/>
      <c r="M138" s="604"/>
      <c r="N138" s="604"/>
      <c r="O138" s="604"/>
      <c r="P138" s="604"/>
      <c r="Q138" s="604"/>
    </row>
    <row r="139" spans="1:17" ht="14.25">
      <c r="A139" s="610"/>
      <c r="B139" s="610"/>
      <c r="C139" s="610"/>
      <c r="D139" s="604"/>
      <c r="E139" s="604"/>
      <c r="F139" s="604"/>
      <c r="G139" s="604"/>
      <c r="H139" s="604"/>
      <c r="I139" s="604"/>
      <c r="J139" s="604"/>
      <c r="K139" s="604"/>
      <c r="L139" s="604"/>
      <c r="M139" s="604"/>
      <c r="N139" s="604"/>
      <c r="O139" s="604"/>
      <c r="P139" s="604"/>
      <c r="Q139" s="604"/>
    </row>
    <row r="140" spans="1:17" ht="14.25">
      <c r="A140" s="610"/>
      <c r="B140" s="610"/>
      <c r="C140" s="610"/>
      <c r="D140" s="604"/>
      <c r="E140" s="604"/>
      <c r="F140" s="604"/>
      <c r="G140" s="604"/>
      <c r="H140" s="604"/>
      <c r="I140" s="604"/>
      <c r="J140" s="604"/>
      <c r="K140" s="604"/>
      <c r="L140" s="604"/>
      <c r="M140" s="604"/>
      <c r="N140" s="604"/>
      <c r="O140" s="604"/>
      <c r="P140" s="604"/>
      <c r="Q140" s="604"/>
    </row>
    <row r="141" spans="1:17" ht="14.25">
      <c r="A141" s="610"/>
      <c r="B141" s="610"/>
      <c r="C141" s="610"/>
      <c r="D141" s="604"/>
      <c r="E141" s="604"/>
      <c r="F141" s="604"/>
      <c r="G141" s="604"/>
      <c r="H141" s="604"/>
      <c r="I141" s="604"/>
      <c r="J141" s="604"/>
      <c r="K141" s="604"/>
      <c r="L141" s="604"/>
      <c r="M141" s="604"/>
      <c r="N141" s="604"/>
      <c r="O141" s="604"/>
      <c r="P141" s="604"/>
      <c r="Q141" s="604"/>
    </row>
    <row r="142" spans="1:17" ht="14.25">
      <c r="A142" s="610"/>
      <c r="B142" s="610"/>
      <c r="C142" s="610"/>
      <c r="D142" s="604"/>
      <c r="E142" s="604"/>
      <c r="F142" s="604"/>
      <c r="G142" s="604"/>
      <c r="H142" s="604"/>
      <c r="I142" s="604"/>
      <c r="J142" s="604"/>
      <c r="K142" s="604"/>
      <c r="L142" s="604"/>
      <c r="M142" s="604"/>
      <c r="N142" s="604"/>
      <c r="O142" s="604"/>
      <c r="P142" s="604"/>
      <c r="Q142" s="604"/>
    </row>
    <row r="143" spans="1:17" ht="14.25">
      <c r="A143" s="610"/>
      <c r="B143" s="610"/>
      <c r="C143" s="610"/>
      <c r="D143" s="604"/>
      <c r="E143" s="604"/>
      <c r="F143" s="604"/>
      <c r="G143" s="604"/>
      <c r="H143" s="604"/>
      <c r="I143" s="604"/>
      <c r="J143" s="604"/>
      <c r="K143" s="604"/>
      <c r="L143" s="604"/>
      <c r="M143" s="604"/>
      <c r="N143" s="604"/>
      <c r="O143" s="604"/>
      <c r="P143" s="604"/>
      <c r="Q143" s="604"/>
    </row>
    <row r="144" spans="1:17" ht="14.25">
      <c r="A144" s="610"/>
      <c r="B144" s="610"/>
      <c r="C144" s="610"/>
      <c r="D144" s="604"/>
      <c r="E144" s="604"/>
      <c r="F144" s="604"/>
      <c r="G144" s="604"/>
      <c r="H144" s="604"/>
      <c r="I144" s="604"/>
      <c r="J144" s="604"/>
      <c r="K144" s="604"/>
      <c r="L144" s="604"/>
      <c r="M144" s="604"/>
      <c r="N144" s="604"/>
      <c r="O144" s="604"/>
      <c r="P144" s="604"/>
      <c r="Q144" s="604"/>
    </row>
    <row r="145" spans="1:17" ht="14.25">
      <c r="A145" s="610"/>
      <c r="B145" s="610"/>
      <c r="C145" s="610"/>
      <c r="D145" s="604"/>
      <c r="E145" s="604"/>
      <c r="F145" s="604"/>
      <c r="G145" s="604"/>
      <c r="H145" s="604"/>
      <c r="I145" s="604"/>
      <c r="J145" s="604"/>
      <c r="K145" s="604"/>
      <c r="L145" s="604"/>
      <c r="M145" s="604"/>
      <c r="N145" s="604"/>
      <c r="O145" s="604"/>
      <c r="P145" s="604"/>
      <c r="Q145" s="604"/>
    </row>
    <row r="146" spans="1:17" ht="14.25">
      <c r="A146" s="610"/>
      <c r="B146" s="610"/>
      <c r="C146" s="610"/>
      <c r="D146" s="604"/>
      <c r="E146" s="604"/>
      <c r="F146" s="604"/>
      <c r="G146" s="604"/>
      <c r="H146" s="604"/>
      <c r="I146" s="604"/>
      <c r="J146" s="604"/>
      <c r="K146" s="604"/>
      <c r="L146" s="604"/>
      <c r="M146" s="604"/>
      <c r="N146" s="604"/>
      <c r="O146" s="604"/>
      <c r="P146" s="604"/>
      <c r="Q146" s="604"/>
    </row>
    <row r="147" spans="1:17" ht="14.25">
      <c r="A147" s="610"/>
      <c r="B147" s="610"/>
      <c r="C147" s="610"/>
      <c r="D147" s="604"/>
      <c r="E147" s="604"/>
      <c r="F147" s="604"/>
      <c r="G147" s="604"/>
      <c r="H147" s="604"/>
      <c r="I147" s="604"/>
      <c r="J147" s="604"/>
      <c r="K147" s="604"/>
      <c r="L147" s="604"/>
      <c r="M147" s="604"/>
      <c r="N147" s="604"/>
      <c r="O147" s="604"/>
      <c r="P147" s="604"/>
      <c r="Q147" s="604"/>
    </row>
    <row r="148" spans="1:17" ht="14.25">
      <c r="A148" s="610"/>
      <c r="B148" s="610"/>
      <c r="C148" s="610"/>
      <c r="D148" s="604"/>
      <c r="E148" s="604"/>
      <c r="F148" s="604"/>
      <c r="G148" s="604"/>
      <c r="H148" s="604"/>
      <c r="I148" s="604"/>
      <c r="J148" s="604"/>
      <c r="K148" s="604"/>
      <c r="L148" s="604"/>
      <c r="M148" s="604"/>
      <c r="N148" s="604"/>
      <c r="O148" s="604"/>
      <c r="P148" s="604"/>
      <c r="Q148" s="604"/>
    </row>
    <row r="149" spans="1:17" ht="14.25">
      <c r="A149" s="610"/>
      <c r="B149" s="610"/>
      <c r="C149" s="610"/>
      <c r="D149" s="604"/>
      <c r="E149" s="604"/>
      <c r="F149" s="604"/>
      <c r="G149" s="604"/>
      <c r="H149" s="604"/>
      <c r="I149" s="604"/>
      <c r="J149" s="604"/>
      <c r="K149" s="604"/>
      <c r="L149" s="604"/>
      <c r="M149" s="604"/>
      <c r="N149" s="604"/>
      <c r="O149" s="604"/>
      <c r="P149" s="604"/>
      <c r="Q149" s="604"/>
    </row>
    <row r="150" spans="1:17" ht="14.25">
      <c r="A150" s="610"/>
      <c r="B150" s="610"/>
      <c r="C150" s="610"/>
      <c r="D150" s="604"/>
      <c r="E150" s="604"/>
      <c r="F150" s="604"/>
      <c r="G150" s="604"/>
      <c r="H150" s="604"/>
      <c r="I150" s="604"/>
      <c r="J150" s="604"/>
      <c r="K150" s="604"/>
      <c r="L150" s="604"/>
      <c r="M150" s="604"/>
      <c r="N150" s="604"/>
      <c r="O150" s="604"/>
      <c r="P150" s="604"/>
      <c r="Q150" s="604"/>
    </row>
    <row r="151" spans="1:17" ht="14.25">
      <c r="A151" s="610"/>
      <c r="B151" s="610"/>
      <c r="C151" s="610"/>
      <c r="D151" s="604"/>
      <c r="E151" s="604"/>
      <c r="F151" s="604"/>
      <c r="G151" s="604"/>
      <c r="H151" s="604"/>
      <c r="I151" s="604"/>
      <c r="J151" s="604"/>
      <c r="K151" s="604"/>
      <c r="L151" s="604"/>
      <c r="M151" s="604"/>
      <c r="N151" s="604"/>
      <c r="O151" s="604"/>
      <c r="P151" s="604"/>
      <c r="Q151" s="604"/>
    </row>
    <row r="152" spans="1:17" ht="14.25">
      <c r="A152" s="610"/>
      <c r="B152" s="610"/>
      <c r="C152" s="610"/>
      <c r="D152" s="604"/>
      <c r="E152" s="604"/>
      <c r="F152" s="604"/>
      <c r="G152" s="604"/>
      <c r="H152" s="604"/>
      <c r="I152" s="604"/>
      <c r="J152" s="604"/>
      <c r="K152" s="604"/>
      <c r="L152" s="604"/>
      <c r="M152" s="604"/>
      <c r="N152" s="604"/>
      <c r="O152" s="604"/>
      <c r="P152" s="604"/>
      <c r="Q152" s="604"/>
    </row>
    <row r="153" spans="1:17" ht="14.25">
      <c r="A153" s="610"/>
      <c r="B153" s="610"/>
      <c r="C153" s="610"/>
      <c r="D153" s="604"/>
      <c r="E153" s="604"/>
      <c r="F153" s="604"/>
      <c r="G153" s="604"/>
      <c r="H153" s="604"/>
      <c r="I153" s="604"/>
      <c r="J153" s="604"/>
      <c r="K153" s="604"/>
      <c r="L153" s="604"/>
      <c r="M153" s="604"/>
      <c r="N153" s="604"/>
      <c r="O153" s="604"/>
      <c r="P153" s="604"/>
      <c r="Q153" s="604"/>
    </row>
    <row r="154" spans="1:17" ht="14.25">
      <c r="A154" s="610"/>
      <c r="B154" s="610"/>
      <c r="C154" s="610"/>
      <c r="D154" s="604"/>
      <c r="E154" s="604"/>
      <c r="F154" s="604"/>
      <c r="G154" s="604"/>
      <c r="H154" s="604"/>
      <c r="I154" s="604"/>
      <c r="J154" s="604"/>
      <c r="K154" s="604"/>
      <c r="L154" s="604"/>
      <c r="M154" s="604"/>
      <c r="N154" s="604"/>
      <c r="O154" s="604"/>
      <c r="P154" s="604"/>
      <c r="Q154" s="604"/>
    </row>
    <row r="155" spans="1:17" ht="14.25">
      <c r="A155" s="610"/>
      <c r="B155" s="610"/>
      <c r="C155" s="610"/>
      <c r="D155" s="604"/>
      <c r="E155" s="604"/>
      <c r="F155" s="604"/>
      <c r="G155" s="604"/>
      <c r="H155" s="604"/>
      <c r="I155" s="604"/>
      <c r="J155" s="604"/>
      <c r="K155" s="604"/>
      <c r="L155" s="604"/>
      <c r="M155" s="604"/>
      <c r="N155" s="604"/>
      <c r="O155" s="604"/>
      <c r="P155" s="604"/>
      <c r="Q155" s="604"/>
    </row>
    <row r="156" spans="1:17" ht="14.25">
      <c r="A156" s="610"/>
      <c r="B156" s="610"/>
      <c r="C156" s="610"/>
      <c r="D156" s="604"/>
      <c r="E156" s="604"/>
      <c r="F156" s="604"/>
      <c r="G156" s="604"/>
      <c r="H156" s="604"/>
      <c r="I156" s="604"/>
      <c r="J156" s="604"/>
      <c r="K156" s="604"/>
      <c r="L156" s="604"/>
      <c r="M156" s="604"/>
      <c r="N156" s="604"/>
      <c r="O156" s="604"/>
      <c r="P156" s="604"/>
      <c r="Q156" s="604"/>
    </row>
    <row r="157" spans="1:17" ht="14.25">
      <c r="A157" s="610"/>
      <c r="B157" s="610"/>
      <c r="C157" s="610"/>
      <c r="D157" s="604"/>
      <c r="E157" s="604"/>
      <c r="F157" s="604"/>
      <c r="G157" s="604"/>
      <c r="H157" s="604"/>
      <c r="I157" s="604"/>
      <c r="J157" s="604"/>
      <c r="K157" s="604"/>
      <c r="L157" s="604"/>
      <c r="M157" s="604"/>
      <c r="N157" s="604"/>
      <c r="O157" s="604"/>
      <c r="P157" s="604"/>
      <c r="Q157" s="604"/>
    </row>
    <row r="158" spans="1:17" ht="14.25">
      <c r="A158" s="610"/>
      <c r="B158" s="610"/>
      <c r="C158" s="610"/>
      <c r="D158" s="604"/>
      <c r="E158" s="604"/>
      <c r="F158" s="604"/>
      <c r="G158" s="604"/>
      <c r="H158" s="604"/>
      <c r="I158" s="604"/>
      <c r="J158" s="604"/>
      <c r="K158" s="604"/>
      <c r="L158" s="604"/>
      <c r="M158" s="604"/>
      <c r="N158" s="604"/>
      <c r="O158" s="604"/>
      <c r="P158" s="604"/>
      <c r="Q158" s="604"/>
    </row>
    <row r="159" spans="1:17" ht="14.25">
      <c r="A159" s="610"/>
      <c r="B159" s="610"/>
      <c r="C159" s="610"/>
      <c r="D159" s="604"/>
      <c r="E159" s="604"/>
      <c r="F159" s="604"/>
      <c r="G159" s="604"/>
      <c r="H159" s="604"/>
      <c r="I159" s="604"/>
      <c r="J159" s="604"/>
      <c r="K159" s="604"/>
      <c r="L159" s="604"/>
      <c r="M159" s="604"/>
      <c r="N159" s="604"/>
      <c r="O159" s="604"/>
      <c r="P159" s="604"/>
      <c r="Q159" s="604"/>
    </row>
    <row r="160" spans="1:17" ht="14.25">
      <c r="A160" s="610"/>
      <c r="B160" s="610"/>
      <c r="C160" s="610"/>
      <c r="D160" s="604"/>
      <c r="E160" s="604"/>
      <c r="F160" s="604"/>
      <c r="G160" s="604"/>
      <c r="H160" s="604"/>
      <c r="I160" s="604"/>
      <c r="J160" s="604"/>
      <c r="K160" s="604"/>
      <c r="L160" s="604"/>
      <c r="M160" s="604"/>
      <c r="N160" s="604"/>
      <c r="O160" s="604"/>
      <c r="P160" s="604"/>
      <c r="Q160" s="604"/>
    </row>
    <row r="161" spans="1:17" ht="14.25">
      <c r="A161" s="610"/>
      <c r="B161" s="610"/>
      <c r="C161" s="610"/>
      <c r="D161" s="604"/>
      <c r="E161" s="604"/>
      <c r="F161" s="604"/>
      <c r="G161" s="604"/>
      <c r="H161" s="604"/>
      <c r="I161" s="604"/>
      <c r="J161" s="604"/>
      <c r="K161" s="604"/>
      <c r="L161" s="604"/>
      <c r="M161" s="604"/>
      <c r="N161" s="604"/>
      <c r="O161" s="604"/>
      <c r="P161" s="604"/>
      <c r="Q161" s="604"/>
    </row>
    <row r="162" spans="1:17" ht="14.25">
      <c r="A162" s="610"/>
      <c r="B162" s="610"/>
      <c r="C162" s="610"/>
      <c r="D162" s="604"/>
      <c r="E162" s="604"/>
      <c r="F162" s="604"/>
      <c r="G162" s="604"/>
      <c r="H162" s="604"/>
      <c r="I162" s="604"/>
      <c r="J162" s="604"/>
      <c r="K162" s="604"/>
      <c r="L162" s="604"/>
      <c r="M162" s="604"/>
      <c r="N162" s="604"/>
      <c r="O162" s="604"/>
      <c r="P162" s="604"/>
      <c r="Q162" s="604"/>
    </row>
    <row r="163" spans="1:17" ht="14.25">
      <c r="A163" s="610"/>
      <c r="B163" s="610"/>
      <c r="C163" s="610"/>
      <c r="D163" s="604"/>
      <c r="E163" s="604"/>
      <c r="F163" s="604"/>
      <c r="G163" s="604"/>
      <c r="H163" s="604"/>
      <c r="I163" s="604"/>
      <c r="J163" s="604"/>
      <c r="K163" s="604"/>
      <c r="L163" s="604"/>
      <c r="M163" s="604"/>
      <c r="N163" s="604"/>
      <c r="O163" s="604"/>
      <c r="P163" s="604"/>
      <c r="Q163" s="604"/>
    </row>
    <row r="164" spans="1:17" ht="14.25">
      <c r="A164" s="610"/>
      <c r="B164" s="610"/>
      <c r="C164" s="610"/>
      <c r="D164" s="604"/>
      <c r="E164" s="604"/>
      <c r="F164" s="604"/>
      <c r="G164" s="604"/>
      <c r="H164" s="604"/>
      <c r="I164" s="604"/>
      <c r="J164" s="604"/>
      <c r="K164" s="604"/>
      <c r="L164" s="604"/>
      <c r="M164" s="604"/>
      <c r="N164" s="604"/>
      <c r="O164" s="604"/>
      <c r="P164" s="604"/>
      <c r="Q164" s="604"/>
    </row>
    <row r="165" spans="1:17" ht="14.25">
      <c r="A165" s="610"/>
      <c r="B165" s="610"/>
      <c r="C165" s="610"/>
      <c r="D165" s="604"/>
      <c r="E165" s="604"/>
      <c r="F165" s="604"/>
      <c r="G165" s="604"/>
      <c r="H165" s="604"/>
      <c r="I165" s="604"/>
      <c r="J165" s="604"/>
      <c r="K165" s="604"/>
      <c r="L165" s="604"/>
      <c r="M165" s="604"/>
      <c r="N165" s="604"/>
      <c r="O165" s="604"/>
      <c r="P165" s="604"/>
      <c r="Q165" s="604"/>
    </row>
    <row r="166" spans="1:17" ht="14.25">
      <c r="A166" s="610"/>
      <c r="B166" s="610"/>
      <c r="C166" s="610"/>
      <c r="D166" s="604"/>
      <c r="E166" s="604"/>
      <c r="F166" s="604"/>
      <c r="G166" s="604"/>
      <c r="H166" s="604"/>
      <c r="I166" s="604"/>
      <c r="J166" s="604"/>
      <c r="K166" s="604"/>
      <c r="L166" s="604"/>
      <c r="M166" s="604"/>
      <c r="N166" s="604"/>
      <c r="O166" s="604"/>
      <c r="P166" s="604"/>
      <c r="Q166" s="604"/>
    </row>
    <row r="167" spans="1:17" ht="14.25">
      <c r="A167" s="610"/>
      <c r="B167" s="610"/>
      <c r="C167" s="610"/>
      <c r="D167" s="604"/>
      <c r="E167" s="604"/>
      <c r="F167" s="604"/>
      <c r="G167" s="604"/>
      <c r="H167" s="604"/>
      <c r="I167" s="604"/>
      <c r="J167" s="604"/>
      <c r="K167" s="604"/>
      <c r="L167" s="604"/>
      <c r="M167" s="604"/>
      <c r="N167" s="604"/>
      <c r="O167" s="604"/>
      <c r="P167" s="604"/>
      <c r="Q167" s="604"/>
    </row>
    <row r="168" spans="1:17" ht="14.25">
      <c r="A168" s="610"/>
      <c r="B168" s="610"/>
      <c r="C168" s="610"/>
      <c r="D168" s="604"/>
      <c r="E168" s="604"/>
      <c r="F168" s="604"/>
      <c r="G168" s="604"/>
      <c r="H168" s="604"/>
      <c r="I168" s="604"/>
      <c r="J168" s="604"/>
      <c r="K168" s="604"/>
      <c r="L168" s="604"/>
      <c r="M168" s="604"/>
      <c r="N168" s="604"/>
      <c r="O168" s="604"/>
      <c r="P168" s="604"/>
      <c r="Q168" s="604"/>
    </row>
    <row r="169" spans="1:17" ht="14.25">
      <c r="A169" s="610"/>
      <c r="B169" s="610"/>
      <c r="C169" s="610"/>
      <c r="D169" s="604"/>
      <c r="E169" s="604"/>
      <c r="F169" s="604"/>
      <c r="G169" s="604"/>
      <c r="H169" s="604"/>
      <c r="I169" s="604"/>
      <c r="J169" s="604"/>
      <c r="K169" s="604"/>
      <c r="L169" s="604"/>
      <c r="M169" s="604"/>
      <c r="N169" s="604"/>
      <c r="O169" s="604"/>
      <c r="P169" s="604"/>
      <c r="Q169" s="604"/>
    </row>
    <row r="170" spans="1:17" ht="14.25">
      <c r="A170" s="610"/>
      <c r="B170" s="610"/>
      <c r="C170" s="610"/>
      <c r="D170" s="604"/>
      <c r="E170" s="604"/>
      <c r="F170" s="604"/>
      <c r="G170" s="604"/>
      <c r="H170" s="604"/>
      <c r="I170" s="604"/>
      <c r="J170" s="604"/>
      <c r="K170" s="604"/>
      <c r="L170" s="604"/>
      <c r="M170" s="604"/>
      <c r="N170" s="604"/>
      <c r="O170" s="604"/>
      <c r="P170" s="604"/>
      <c r="Q170" s="604"/>
    </row>
    <row r="171" spans="1:17" ht="14.25">
      <c r="A171" s="610"/>
      <c r="B171" s="610"/>
      <c r="C171" s="610"/>
      <c r="D171" s="604"/>
      <c r="E171" s="604"/>
      <c r="F171" s="604"/>
      <c r="G171" s="604"/>
      <c r="H171" s="604"/>
      <c r="I171" s="604"/>
      <c r="J171" s="604"/>
      <c r="K171" s="604"/>
      <c r="L171" s="604"/>
      <c r="M171" s="604"/>
      <c r="N171" s="604"/>
      <c r="O171" s="604"/>
      <c r="P171" s="604"/>
      <c r="Q171" s="604"/>
    </row>
    <row r="172" spans="1:17" ht="14.25">
      <c r="A172" s="610"/>
      <c r="B172" s="610"/>
      <c r="C172" s="610"/>
      <c r="D172" s="604"/>
      <c r="E172" s="604"/>
      <c r="F172" s="604"/>
      <c r="G172" s="604"/>
      <c r="H172" s="604"/>
      <c r="I172" s="604"/>
      <c r="J172" s="604"/>
      <c r="K172" s="604"/>
      <c r="L172" s="604"/>
      <c r="M172" s="604"/>
      <c r="N172" s="604"/>
      <c r="O172" s="604"/>
      <c r="P172" s="604"/>
      <c r="Q172" s="604"/>
    </row>
    <row r="173" spans="1:17" ht="14.25">
      <c r="A173" s="610"/>
      <c r="B173" s="610"/>
      <c r="C173" s="610"/>
      <c r="D173" s="604"/>
      <c r="E173" s="604"/>
      <c r="F173" s="604"/>
      <c r="G173" s="604"/>
      <c r="H173" s="604"/>
      <c r="I173" s="604"/>
      <c r="J173" s="604"/>
      <c r="K173" s="604"/>
      <c r="L173" s="604"/>
      <c r="M173" s="604"/>
      <c r="N173" s="604"/>
      <c r="O173" s="604"/>
      <c r="P173" s="604"/>
      <c r="Q173" s="604"/>
    </row>
    <row r="174" spans="1:17" ht="14.25">
      <c r="A174" s="610"/>
      <c r="B174" s="610"/>
      <c r="C174" s="610"/>
      <c r="D174" s="604"/>
      <c r="E174" s="604"/>
      <c r="F174" s="604"/>
      <c r="G174" s="604"/>
      <c r="H174" s="604"/>
      <c r="I174" s="604"/>
      <c r="J174" s="604"/>
      <c r="K174" s="604"/>
      <c r="L174" s="604"/>
      <c r="M174" s="604"/>
      <c r="N174" s="604"/>
      <c r="O174" s="604"/>
      <c r="P174" s="604"/>
      <c r="Q174" s="604"/>
    </row>
    <row r="175" spans="1:17" ht="14.25">
      <c r="A175" s="610"/>
      <c r="B175" s="610"/>
      <c r="C175" s="610"/>
      <c r="D175" s="604"/>
      <c r="E175" s="604"/>
      <c r="F175" s="604"/>
      <c r="G175" s="604"/>
      <c r="H175" s="604"/>
      <c r="I175" s="604"/>
      <c r="J175" s="604"/>
      <c r="K175" s="604"/>
      <c r="L175" s="604"/>
      <c r="M175" s="604"/>
      <c r="N175" s="604"/>
      <c r="O175" s="604"/>
      <c r="P175" s="604"/>
      <c r="Q175" s="604"/>
    </row>
    <row r="176" spans="1:17" ht="14.25">
      <c r="A176" s="610"/>
      <c r="B176" s="610"/>
      <c r="C176" s="610"/>
      <c r="D176" s="604"/>
      <c r="E176" s="604"/>
      <c r="F176" s="604"/>
      <c r="G176" s="604"/>
      <c r="H176" s="604"/>
      <c r="I176" s="604"/>
      <c r="J176" s="604"/>
      <c r="K176" s="604"/>
      <c r="L176" s="604"/>
      <c r="M176" s="604"/>
      <c r="N176" s="604"/>
      <c r="O176" s="604"/>
      <c r="P176" s="604"/>
      <c r="Q176" s="604"/>
    </row>
    <row r="177" spans="1:17" ht="14.25">
      <c r="A177" s="610"/>
      <c r="B177" s="610"/>
      <c r="C177" s="610"/>
      <c r="D177" s="604"/>
      <c r="E177" s="604"/>
      <c r="F177" s="604"/>
      <c r="G177" s="604"/>
      <c r="H177" s="604"/>
      <c r="I177" s="604"/>
      <c r="J177" s="604"/>
      <c r="K177" s="604"/>
      <c r="L177" s="604"/>
      <c r="M177" s="604"/>
      <c r="N177" s="604"/>
      <c r="O177" s="604"/>
      <c r="P177" s="604"/>
      <c r="Q177" s="604"/>
    </row>
    <row r="178" spans="1:17" ht="14.25">
      <c r="A178" s="610"/>
      <c r="B178" s="610"/>
      <c r="C178" s="610"/>
      <c r="D178" s="604"/>
      <c r="E178" s="604"/>
      <c r="F178" s="604"/>
      <c r="G178" s="604"/>
      <c r="H178" s="604"/>
      <c r="I178" s="604"/>
      <c r="J178" s="604"/>
      <c r="K178" s="604"/>
      <c r="L178" s="604"/>
      <c r="M178" s="604"/>
      <c r="N178" s="604"/>
      <c r="O178" s="604"/>
      <c r="P178" s="604"/>
      <c r="Q178" s="604"/>
    </row>
    <row r="179" spans="1:17" ht="14.25">
      <c r="A179" s="610"/>
      <c r="B179" s="610"/>
      <c r="C179" s="610"/>
      <c r="D179" s="604"/>
      <c r="E179" s="604"/>
      <c r="F179" s="604"/>
      <c r="G179" s="604"/>
      <c r="H179" s="604"/>
      <c r="I179" s="604"/>
      <c r="J179" s="604"/>
      <c r="K179" s="604"/>
      <c r="L179" s="604"/>
      <c r="M179" s="604"/>
      <c r="N179" s="604"/>
      <c r="O179" s="604"/>
      <c r="P179" s="604"/>
      <c r="Q179" s="604"/>
    </row>
    <row r="180" spans="1:17" ht="14.25">
      <c r="A180" s="610"/>
      <c r="B180" s="610"/>
      <c r="C180" s="610"/>
      <c r="D180" s="604"/>
      <c r="E180" s="604"/>
      <c r="F180" s="604"/>
      <c r="G180" s="604"/>
      <c r="H180" s="604"/>
      <c r="I180" s="604"/>
      <c r="J180" s="604"/>
      <c r="K180" s="604"/>
      <c r="L180" s="604"/>
      <c r="M180" s="604"/>
      <c r="N180" s="604"/>
      <c r="O180" s="604"/>
      <c r="P180" s="604"/>
      <c r="Q180" s="604"/>
    </row>
    <row r="181" spans="1:17" ht="14.25">
      <c r="A181" s="610"/>
      <c r="B181" s="610"/>
      <c r="C181" s="610"/>
      <c r="D181" s="604"/>
      <c r="E181" s="604"/>
      <c r="F181" s="604"/>
      <c r="G181" s="604"/>
      <c r="H181" s="604"/>
      <c r="I181" s="604"/>
      <c r="J181" s="604"/>
      <c r="K181" s="604"/>
      <c r="L181" s="604"/>
      <c r="M181" s="604"/>
      <c r="N181" s="604"/>
      <c r="O181" s="604"/>
      <c r="P181" s="604"/>
      <c r="Q181" s="604"/>
    </row>
    <row r="182" spans="1:17" ht="14.25">
      <c r="A182" s="610"/>
      <c r="B182" s="610"/>
      <c r="C182" s="610"/>
      <c r="D182" s="604"/>
      <c r="E182" s="604"/>
      <c r="F182" s="604"/>
      <c r="G182" s="604"/>
      <c r="H182" s="604"/>
      <c r="I182" s="604"/>
      <c r="J182" s="604"/>
      <c r="K182" s="604"/>
      <c r="L182" s="604"/>
      <c r="M182" s="604"/>
      <c r="N182" s="604"/>
      <c r="O182" s="604"/>
      <c r="P182" s="604"/>
      <c r="Q182" s="604"/>
    </row>
    <row r="183" spans="1:17" ht="14.25">
      <c r="A183" s="610"/>
      <c r="B183" s="610"/>
      <c r="C183" s="610"/>
      <c r="D183" s="604"/>
      <c r="E183" s="604"/>
      <c r="F183" s="604"/>
      <c r="G183" s="604"/>
      <c r="H183" s="604"/>
      <c r="I183" s="604"/>
      <c r="J183" s="604"/>
      <c r="K183" s="604"/>
      <c r="L183" s="604"/>
      <c r="M183" s="604"/>
      <c r="N183" s="604"/>
      <c r="O183" s="604"/>
      <c r="P183" s="604"/>
      <c r="Q183" s="604"/>
    </row>
    <row r="184" spans="1:17" ht="14.25">
      <c r="A184" s="610"/>
      <c r="B184" s="610"/>
      <c r="C184" s="610"/>
      <c r="D184" s="604"/>
      <c r="E184" s="604"/>
      <c r="F184" s="604"/>
      <c r="G184" s="604"/>
      <c r="H184" s="604"/>
      <c r="I184" s="604"/>
      <c r="J184" s="604"/>
      <c r="K184" s="604"/>
      <c r="L184" s="604"/>
      <c r="M184" s="604"/>
      <c r="N184" s="604"/>
      <c r="O184" s="604"/>
      <c r="P184" s="604"/>
      <c r="Q184" s="604"/>
    </row>
    <row r="185" spans="1:17" ht="14.25">
      <c r="A185" s="610"/>
      <c r="B185" s="610"/>
      <c r="C185" s="610"/>
      <c r="D185" s="604"/>
      <c r="E185" s="604"/>
      <c r="F185" s="604"/>
      <c r="G185" s="604"/>
      <c r="H185" s="604"/>
      <c r="I185" s="604"/>
      <c r="J185" s="604"/>
      <c r="K185" s="604"/>
      <c r="L185" s="604"/>
      <c r="M185" s="604"/>
      <c r="N185" s="604"/>
      <c r="O185" s="604"/>
      <c r="P185" s="604"/>
      <c r="Q185" s="604"/>
    </row>
    <row r="186" spans="1:17" ht="14.25">
      <c r="A186" s="610"/>
      <c r="B186" s="610"/>
      <c r="C186" s="610"/>
      <c r="D186" s="604"/>
      <c r="E186" s="604"/>
      <c r="F186" s="604"/>
      <c r="G186" s="604"/>
      <c r="H186" s="604"/>
      <c r="I186" s="604"/>
      <c r="J186" s="604"/>
      <c r="K186" s="604"/>
      <c r="L186" s="604"/>
      <c r="M186" s="604"/>
      <c r="N186" s="604"/>
      <c r="O186" s="604"/>
      <c r="P186" s="604"/>
      <c r="Q186" s="604"/>
    </row>
  </sheetData>
  <mergeCells count="1">
    <mergeCell ref="I13:I17"/>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000264167786"/>
    <outlinePr summaryRight="0"/>
    <pageSetUpPr fitToPage="1"/>
  </sheetPr>
  <dimension ref="B1:BH20"/>
  <sheetViews>
    <sheetView showGridLines="0" workbookViewId="0" topLeftCell="A1">
      <pane xSplit="2" topLeftCell="AN1" activePane="topRight" state="frozen"/>
      <selection pane="topLeft" activeCell="AM39" sqref="AM39"/>
      <selection pane="topRight" activeCell="AM39" sqref="AM39"/>
    </sheetView>
  </sheetViews>
  <sheetFormatPr defaultColWidth="9.00390625" defaultRowHeight="14.25" outlineLevelCol="1"/>
  <cols>
    <col min="1" max="1" width="2.125" style="0" customWidth="1"/>
    <col min="2" max="2" width="48.75390625" style="0" customWidth="1"/>
    <col min="3" max="3" width="10.625" style="0" customWidth="1" collapsed="1"/>
    <col min="4" max="4" width="9.875" style="0" hidden="1" customWidth="1" outlineLevel="1"/>
    <col min="5" max="5" width="10.625" style="0" customWidth="1" collapsed="1"/>
    <col min="6" max="6" width="10.625" style="0" hidden="1" customWidth="1" outlineLevel="1"/>
    <col min="7" max="7" width="10.625" style="0" customWidth="1" collapsed="1"/>
    <col min="8" max="8" width="10.625" style="0" hidden="1" customWidth="1" outlineLevel="1"/>
    <col min="9" max="9" width="10.625" style="0" customWidth="1"/>
    <col min="10" max="10" width="10.625" style="0" customWidth="1" collapsed="1"/>
    <col min="11" max="11" width="10.625" style="0" hidden="1" customWidth="1" outlineLevel="1"/>
    <col min="12" max="12" width="10.625" style="0" customWidth="1" collapsed="1"/>
    <col min="13" max="13" width="10.625" style="0" hidden="1" customWidth="1" outlineLevel="1"/>
    <col min="14" max="14" width="10.625" style="0" customWidth="1" collapsed="1"/>
    <col min="15" max="15" width="10.625" style="0" hidden="1" customWidth="1" outlineLevel="1"/>
    <col min="16" max="16" width="10.625" style="0" customWidth="1"/>
    <col min="17" max="17" width="10.625" style="0" customWidth="1" collapsed="1"/>
    <col min="18" max="18" width="10.625" style="0" hidden="1" customWidth="1" outlineLevel="1"/>
    <col min="19" max="19" width="10.625" style="0" customWidth="1" collapsed="1"/>
    <col min="20" max="20" width="10.625" style="0" hidden="1" customWidth="1" outlineLevel="1"/>
    <col min="21" max="21" width="10.625" style="0" customWidth="1" collapsed="1"/>
    <col min="22" max="22" width="10.625" style="0" hidden="1" customWidth="1" outlineLevel="1"/>
    <col min="23" max="23" width="10.625" style="0" customWidth="1"/>
    <col min="24" max="24" width="10.625" style="158" customWidth="1" collapsed="1"/>
    <col min="25" max="25" width="10.625" style="158" hidden="1" customWidth="1" outlineLevel="1"/>
    <col min="26" max="26" width="9.00390625" style="158" customWidth="1" collapsed="1"/>
    <col min="27" max="27" width="9.00390625" style="158" hidden="1" customWidth="1" outlineLevel="1"/>
    <col min="28" max="28" width="9.00390625" style="158" customWidth="1" collapsed="1"/>
    <col min="29" max="29" width="9.00390625" style="0" hidden="1" customWidth="1" outlineLevel="1"/>
    <col min="31" max="31" width="9.00390625" style="0" customWidth="1" collapsed="1"/>
    <col min="32" max="32" width="9.00390625" style="0" hidden="1" customWidth="1" outlineLevel="1"/>
    <col min="33" max="33" width="9.00390625" style="0" customWidth="1" collapsed="1"/>
    <col min="34" max="34" width="9.00390625" style="0" hidden="1" customWidth="1" outlineLevel="1"/>
    <col min="35" max="35" width="9.00390625" style="0" customWidth="1" collapsed="1"/>
    <col min="36" max="36" width="9.00390625" style="0" hidden="1" customWidth="1" outlineLevel="1"/>
    <col min="38" max="38" width="9.00390625" style="0" customWidth="1" collapsed="1"/>
    <col min="39" max="39" width="9.00390625" style="0" hidden="1" customWidth="1" outlineLevel="1"/>
    <col min="40" max="40" width="9.00390625" style="0" customWidth="1" collapsed="1"/>
    <col min="41" max="41" width="8.75390625" style="0" hidden="1" customWidth="1" outlineLevel="1"/>
    <col min="42" max="42" width="9.00390625" style="0" customWidth="1" collapsed="1"/>
    <col min="43" max="43" width="9.00390625" style="0" hidden="1" customWidth="1" outlineLevel="1"/>
    <col min="45" max="45" width="8.75390625" style="0" customWidth="1" collapsed="1"/>
    <col min="46" max="46" width="9.00390625" style="0" hidden="1" customWidth="1" outlineLevel="1"/>
    <col min="47" max="47" width="9.00390625" style="0" customWidth="1" collapsed="1"/>
    <col min="48" max="48" width="9.00390625" style="0" hidden="1" customWidth="1" outlineLevel="1"/>
    <col min="49" max="49" width="9.00390625" style="0" customWidth="1" collapsed="1"/>
    <col min="50" max="50" width="8.75390625" style="0" hidden="1" customWidth="1" outlineLevel="1"/>
    <col min="52" max="52" width="9.00390625" style="0" customWidth="1" collapsed="1"/>
    <col min="53" max="53" width="9.00390625" style="0" hidden="1" customWidth="1" outlineLevel="1"/>
    <col min="54" max="54" width="9.00390625" style="0" customWidth="1" collapsed="1"/>
    <col min="55" max="55" width="9.00390625" style="0" hidden="1" customWidth="1" outlineLevel="1"/>
    <col min="57" max="57" width="9.00390625" style="0" customWidth="1" outlineLevel="1"/>
  </cols>
  <sheetData>
    <row r="1" ht="14.25">
      <c r="B1" s="15"/>
    </row>
    <row r="2" spans="2:57" ht="15" customHeight="1">
      <c r="B2" s="242" t="s">
        <v>221</v>
      </c>
      <c r="C2" s="669" t="s">
        <v>270</v>
      </c>
      <c r="D2" s="669" t="s">
        <v>271</v>
      </c>
      <c r="E2" s="669" t="s">
        <v>272</v>
      </c>
      <c r="F2" s="669" t="s">
        <v>273</v>
      </c>
      <c r="G2" s="669" t="s">
        <v>274</v>
      </c>
      <c r="H2" s="670" t="s">
        <v>275</v>
      </c>
      <c r="I2" s="669" t="s">
        <v>259</v>
      </c>
      <c r="J2" s="669" t="s">
        <v>276</v>
      </c>
      <c r="K2" s="669" t="s">
        <v>277</v>
      </c>
      <c r="L2" s="669" t="s">
        <v>278</v>
      </c>
      <c r="M2" s="669" t="s">
        <v>279</v>
      </c>
      <c r="N2" s="669" t="s">
        <v>280</v>
      </c>
      <c r="O2" s="670" t="s">
        <v>281</v>
      </c>
      <c r="P2" s="667" t="s">
        <v>335</v>
      </c>
      <c r="Q2" s="667" t="s">
        <v>334</v>
      </c>
      <c r="R2" s="667" t="s">
        <v>336</v>
      </c>
      <c r="S2" s="667" t="s">
        <v>343</v>
      </c>
      <c r="T2" s="667" t="s">
        <v>344</v>
      </c>
      <c r="U2" s="667" t="s">
        <v>353</v>
      </c>
      <c r="V2" s="667" t="s">
        <v>354</v>
      </c>
      <c r="W2" s="667" t="s">
        <v>333</v>
      </c>
      <c r="X2" s="667" t="s">
        <v>366</v>
      </c>
      <c r="Y2" s="672" t="s">
        <v>331</v>
      </c>
      <c r="Z2" s="667" t="s">
        <v>390</v>
      </c>
      <c r="AA2" s="667" t="s">
        <v>391</v>
      </c>
      <c r="AB2" s="669" t="s">
        <v>351</v>
      </c>
      <c r="AC2" s="669" t="s">
        <v>352</v>
      </c>
      <c r="AD2" s="667" t="s">
        <v>407</v>
      </c>
      <c r="AE2" s="667" t="s">
        <v>424</v>
      </c>
      <c r="AF2" s="667" t="s">
        <v>425</v>
      </c>
      <c r="AG2" s="667" t="s">
        <v>437</v>
      </c>
      <c r="AH2" s="667" t="s">
        <v>438</v>
      </c>
      <c r="AI2" s="667" t="s">
        <v>448</v>
      </c>
      <c r="AJ2" s="687" t="s">
        <v>443</v>
      </c>
      <c r="AK2" s="682" t="s">
        <v>408</v>
      </c>
      <c r="AL2" s="669" t="s">
        <v>418</v>
      </c>
      <c r="AM2" s="669" t="s">
        <v>423</v>
      </c>
      <c r="AN2" s="670" t="s">
        <v>432</v>
      </c>
      <c r="AO2" s="682" t="s">
        <v>433</v>
      </c>
      <c r="AP2" s="670" t="s">
        <v>445</v>
      </c>
      <c r="AQ2" s="682" t="s">
        <v>444</v>
      </c>
      <c r="AR2" s="667" t="s">
        <v>471</v>
      </c>
      <c r="AS2" s="667" t="s">
        <v>479</v>
      </c>
      <c r="AT2" s="667" t="s">
        <v>480</v>
      </c>
      <c r="AU2" s="667" t="s">
        <v>485</v>
      </c>
      <c r="AV2" s="667" t="s">
        <v>486</v>
      </c>
      <c r="AW2" s="667" t="s">
        <v>497</v>
      </c>
      <c r="AX2" s="682" t="s">
        <v>461</v>
      </c>
      <c r="AY2" s="682" t="s">
        <v>469</v>
      </c>
      <c r="AZ2" s="669" t="s">
        <v>473</v>
      </c>
      <c r="BA2" s="669" t="s">
        <v>474</v>
      </c>
      <c r="BB2" s="669" t="s">
        <v>483</v>
      </c>
      <c r="BC2" s="669" t="s">
        <v>484</v>
      </c>
      <c r="BD2" s="669" t="s">
        <v>492</v>
      </c>
      <c r="BE2" s="669">
        <v>2022</v>
      </c>
    </row>
    <row r="3" spans="2:57" ht="22.5" customHeight="1" thickBot="1">
      <c r="B3" s="243"/>
      <c r="C3" s="681"/>
      <c r="D3" s="681"/>
      <c r="E3" s="681"/>
      <c r="F3" s="681"/>
      <c r="G3" s="681"/>
      <c r="H3" s="684"/>
      <c r="I3" s="681"/>
      <c r="J3" s="681"/>
      <c r="K3" s="681"/>
      <c r="L3" s="681"/>
      <c r="M3" s="681"/>
      <c r="N3" s="681"/>
      <c r="O3" s="684"/>
      <c r="P3" s="685"/>
      <c r="Q3" s="685"/>
      <c r="R3" s="685"/>
      <c r="S3" s="685"/>
      <c r="T3" s="686"/>
      <c r="U3" s="685"/>
      <c r="V3" s="686"/>
      <c r="W3" s="685"/>
      <c r="X3" s="685"/>
      <c r="Y3" s="689"/>
      <c r="Z3" s="685"/>
      <c r="AA3" s="685"/>
      <c r="AB3" s="681"/>
      <c r="AC3" s="681"/>
      <c r="AD3" s="685"/>
      <c r="AE3" s="685"/>
      <c r="AF3" s="685"/>
      <c r="AG3" s="685"/>
      <c r="AH3" s="685"/>
      <c r="AI3" s="685"/>
      <c r="AJ3" s="688"/>
      <c r="AK3" s="683"/>
      <c r="AL3" s="681"/>
      <c r="AM3" s="681"/>
      <c r="AN3" s="684"/>
      <c r="AO3" s="683"/>
      <c r="AP3" s="684"/>
      <c r="AQ3" s="683"/>
      <c r="AR3" s="685"/>
      <c r="AS3" s="685"/>
      <c r="AT3" s="685"/>
      <c r="AU3" s="685"/>
      <c r="AV3" s="685"/>
      <c r="AW3" s="685"/>
      <c r="AX3" s="683"/>
      <c r="AY3" s="683"/>
      <c r="AZ3" s="681"/>
      <c r="BA3" s="681"/>
      <c r="BB3" s="681"/>
      <c r="BC3" s="681"/>
      <c r="BD3" s="681"/>
      <c r="BE3" s="681"/>
    </row>
    <row r="4" spans="2:60" s="244" customFormat="1" ht="14.25">
      <c r="B4" s="353" t="s">
        <v>161</v>
      </c>
      <c r="C4" s="329">
        <v>380.187</v>
      </c>
      <c r="D4" s="329">
        <v>1321.527</v>
      </c>
      <c r="E4" s="329">
        <v>510.866</v>
      </c>
      <c r="F4" s="329">
        <v>1832.393</v>
      </c>
      <c r="G4" s="329">
        <v>510.607</v>
      </c>
      <c r="H4" s="329">
        <v>2343</v>
      </c>
      <c r="I4" s="330">
        <v>559</v>
      </c>
      <c r="J4" s="329">
        <v>231</v>
      </c>
      <c r="K4" s="329">
        <v>790</v>
      </c>
      <c r="L4" s="329">
        <v>718.079</v>
      </c>
      <c r="M4" s="329">
        <v>1508.024</v>
      </c>
      <c r="N4" s="329">
        <f>O4-M4</f>
        <v>865.9760000000001</v>
      </c>
      <c r="O4" s="329">
        <v>2374</v>
      </c>
      <c r="P4" s="330">
        <f>R4-Q4</f>
        <v>987</v>
      </c>
      <c r="Q4" s="329">
        <v>718</v>
      </c>
      <c r="R4" s="329">
        <v>1705</v>
      </c>
      <c r="S4" s="329">
        <v>1194</v>
      </c>
      <c r="T4" s="329">
        <v>2899</v>
      </c>
      <c r="U4" s="329">
        <v>1286</v>
      </c>
      <c r="V4" s="329">
        <v>4185</v>
      </c>
      <c r="W4" s="329">
        <v>976</v>
      </c>
      <c r="X4" s="329">
        <v>2</v>
      </c>
      <c r="Y4" s="329">
        <v>2358</v>
      </c>
      <c r="Z4" s="329">
        <v>1592</v>
      </c>
      <c r="AA4" s="329">
        <v>3877</v>
      </c>
      <c r="AB4" s="329">
        <v>1466</v>
      </c>
      <c r="AC4" s="329">
        <v>5368</v>
      </c>
      <c r="AD4" s="329">
        <v>1012</v>
      </c>
      <c r="AE4" s="329">
        <v>1186</v>
      </c>
      <c r="AF4" s="329">
        <v>2198</v>
      </c>
      <c r="AG4" s="329">
        <v>1486</v>
      </c>
      <c r="AH4" s="329">
        <v>3684</v>
      </c>
      <c r="AI4" s="329">
        <v>1501</v>
      </c>
      <c r="AJ4" s="329">
        <v>5185</v>
      </c>
      <c r="AK4" s="329">
        <v>289</v>
      </c>
      <c r="AL4" s="329">
        <v>15</v>
      </c>
      <c r="AM4" s="329">
        <v>304</v>
      </c>
      <c r="AN4" s="329">
        <v>1254</v>
      </c>
      <c r="AO4" s="329">
        <v>1558</v>
      </c>
      <c r="AP4" s="329">
        <v>972</v>
      </c>
      <c r="AQ4" s="329">
        <v>2530</v>
      </c>
      <c r="AR4" s="329">
        <v>1154</v>
      </c>
      <c r="AS4" s="329">
        <v>1333</v>
      </c>
      <c r="AT4" s="329">
        <v>2487</v>
      </c>
      <c r="AU4" s="329">
        <v>1350</v>
      </c>
      <c r="AV4" s="329">
        <v>3837</v>
      </c>
      <c r="AW4" s="329">
        <v>1597</v>
      </c>
      <c r="AX4" s="329">
        <v>5434</v>
      </c>
      <c r="AY4" s="329">
        <v>1610</v>
      </c>
      <c r="AZ4" s="329">
        <v>1258</v>
      </c>
      <c r="BA4" s="329">
        <v>2868</v>
      </c>
      <c r="BB4" s="329">
        <v>186</v>
      </c>
      <c r="BC4" s="329">
        <v>3054</v>
      </c>
      <c r="BD4" s="329">
        <v>2205</v>
      </c>
      <c r="BE4" s="329">
        <v>5259</v>
      </c>
      <c r="BF4" s="214"/>
      <c r="BG4" s="214"/>
      <c r="BH4" s="214"/>
    </row>
    <row r="5" spans="2:60" ht="14.25">
      <c r="B5" s="310" t="s">
        <v>162</v>
      </c>
      <c r="C5" s="322">
        <v>-20.634</v>
      </c>
      <c r="D5" s="322">
        <v>-45.057</v>
      </c>
      <c r="E5" s="322">
        <v>2.44</v>
      </c>
      <c r="F5" s="322">
        <v>-42.617</v>
      </c>
      <c r="G5" s="322">
        <v>47.617</v>
      </c>
      <c r="H5" s="322">
        <v>5</v>
      </c>
      <c r="I5" s="323">
        <v>-9</v>
      </c>
      <c r="J5" s="322">
        <v>-19</v>
      </c>
      <c r="K5" s="322">
        <v>-28</v>
      </c>
      <c r="L5" s="322">
        <v>-52.265</v>
      </c>
      <c r="M5" s="322">
        <v>-79.617</v>
      </c>
      <c r="N5" s="322">
        <f aca="true" t="shared" si="0" ref="N5:N19">O5-M5</f>
        <v>-45.382999999999996</v>
      </c>
      <c r="O5" s="322">
        <v>-125</v>
      </c>
      <c r="P5" s="323">
        <f aca="true" t="shared" si="1" ref="P5:P6">R5-Q5</f>
        <v>7</v>
      </c>
      <c r="Q5" s="322">
        <v>-3</v>
      </c>
      <c r="R5" s="322">
        <v>4</v>
      </c>
      <c r="S5" s="322">
        <v>124</v>
      </c>
      <c r="T5" s="322">
        <v>128</v>
      </c>
      <c r="U5" s="322">
        <v>-62</v>
      </c>
      <c r="V5" s="322">
        <v>66</v>
      </c>
      <c r="W5" s="322">
        <v>65</v>
      </c>
      <c r="X5" s="322">
        <v>-105</v>
      </c>
      <c r="Y5" s="322">
        <v>-40</v>
      </c>
      <c r="Z5" s="322">
        <v>-145</v>
      </c>
      <c r="AA5" s="322">
        <v>-185</v>
      </c>
      <c r="AB5" s="322">
        <v>87</v>
      </c>
      <c r="AC5" s="322">
        <v>-98</v>
      </c>
      <c r="AD5" s="322">
        <v>123</v>
      </c>
      <c r="AE5" s="322">
        <v>343</v>
      </c>
      <c r="AF5" s="322">
        <v>466</v>
      </c>
      <c r="AG5" s="322">
        <v>234</v>
      </c>
      <c r="AH5" s="322">
        <v>700</v>
      </c>
      <c r="AI5" s="322">
        <v>-204</v>
      </c>
      <c r="AJ5" s="322">
        <v>496</v>
      </c>
      <c r="AK5" s="322">
        <v>64</v>
      </c>
      <c r="AL5" s="322">
        <v>1138</v>
      </c>
      <c r="AM5" s="322">
        <v>1202</v>
      </c>
      <c r="AN5" s="322">
        <v>112</v>
      </c>
      <c r="AO5" s="322">
        <v>1314</v>
      </c>
      <c r="AP5" s="322">
        <v>288</v>
      </c>
      <c r="AQ5" s="322">
        <v>1602</v>
      </c>
      <c r="AR5" s="322">
        <v>-731</v>
      </c>
      <c r="AS5" s="322">
        <v>-542</v>
      </c>
      <c r="AT5" s="322">
        <v>-1273</v>
      </c>
      <c r="AU5" s="322">
        <v>-605</v>
      </c>
      <c r="AV5" s="322">
        <v>-1878</v>
      </c>
      <c r="AW5" s="322">
        <v>-3270</v>
      </c>
      <c r="AX5" s="322">
        <v>-5148</v>
      </c>
      <c r="AY5" s="322">
        <v>-2237</v>
      </c>
      <c r="AZ5" s="322">
        <v>-2420</v>
      </c>
      <c r="BA5" s="322">
        <v>-4657</v>
      </c>
      <c r="BB5" s="322">
        <v>49</v>
      </c>
      <c r="BC5" s="322">
        <v>-4608</v>
      </c>
      <c r="BD5" s="322">
        <v>1684</v>
      </c>
      <c r="BE5" s="322">
        <v>-2924</v>
      </c>
      <c r="BF5" s="41"/>
      <c r="BG5" s="41"/>
      <c r="BH5" s="41"/>
    </row>
    <row r="6" spans="2:60" ht="14.25">
      <c r="B6" s="346" t="s">
        <v>163</v>
      </c>
      <c r="C6" s="322">
        <v>-24.807</v>
      </c>
      <c r="D6" s="322">
        <v>-49.534</v>
      </c>
      <c r="E6" s="322">
        <v>2.05</v>
      </c>
      <c r="F6" s="322">
        <v>-47.484</v>
      </c>
      <c r="G6" s="322">
        <v>43.484</v>
      </c>
      <c r="H6" s="322">
        <v>-4</v>
      </c>
      <c r="I6" s="323">
        <v>-9</v>
      </c>
      <c r="J6" s="322">
        <v>-19</v>
      </c>
      <c r="K6" s="322">
        <v>-28</v>
      </c>
      <c r="L6" s="322">
        <v>-56.525</v>
      </c>
      <c r="M6" s="322">
        <v>-83.916</v>
      </c>
      <c r="N6" s="322">
        <f t="shared" si="0"/>
        <v>-51.084</v>
      </c>
      <c r="O6" s="322">
        <v>-135</v>
      </c>
      <c r="P6" s="323">
        <f t="shared" si="1"/>
        <v>7</v>
      </c>
      <c r="Q6" s="322">
        <v>-4</v>
      </c>
      <c r="R6" s="322">
        <v>3</v>
      </c>
      <c r="S6" s="322">
        <v>124</v>
      </c>
      <c r="T6" s="322">
        <v>127</v>
      </c>
      <c r="U6" s="322">
        <v>-70</v>
      </c>
      <c r="V6" s="322">
        <v>57</v>
      </c>
      <c r="W6" s="322">
        <v>157</v>
      </c>
      <c r="X6" s="322">
        <v>35</v>
      </c>
      <c r="Y6" s="322">
        <v>192</v>
      </c>
      <c r="Z6" s="322">
        <v>-105</v>
      </c>
      <c r="AA6" s="322">
        <v>87</v>
      </c>
      <c r="AB6" s="322">
        <v>63</v>
      </c>
      <c r="AC6" s="322">
        <v>150</v>
      </c>
      <c r="AD6" s="322">
        <v>54</v>
      </c>
      <c r="AE6" s="322">
        <v>322</v>
      </c>
      <c r="AF6" s="322">
        <v>376</v>
      </c>
      <c r="AG6" s="322">
        <v>292</v>
      </c>
      <c r="AH6" s="322">
        <v>668</v>
      </c>
      <c r="AI6" s="322">
        <v>-179</v>
      </c>
      <c r="AJ6" s="322">
        <v>489</v>
      </c>
      <c r="AK6" s="322">
        <v>112</v>
      </c>
      <c r="AL6" s="322">
        <v>1026</v>
      </c>
      <c r="AM6" s="322">
        <v>1138</v>
      </c>
      <c r="AN6" s="322">
        <v>189</v>
      </c>
      <c r="AO6" s="322">
        <v>1327</v>
      </c>
      <c r="AP6" s="322">
        <v>222</v>
      </c>
      <c r="AQ6" s="322">
        <v>1549</v>
      </c>
      <c r="AR6" s="322">
        <v>-780</v>
      </c>
      <c r="AS6" s="322">
        <v>-591</v>
      </c>
      <c r="AT6" s="322">
        <v>-1371</v>
      </c>
      <c r="AU6" s="322">
        <v>-550</v>
      </c>
      <c r="AV6" s="322">
        <v>-1921</v>
      </c>
      <c r="AW6" s="322">
        <v>-3332</v>
      </c>
      <c r="AX6" s="322">
        <v>-5253</v>
      </c>
      <c r="AY6" s="322">
        <v>-2300</v>
      </c>
      <c r="AZ6" s="322">
        <v>-2372</v>
      </c>
      <c r="BA6" s="322">
        <v>-4672</v>
      </c>
      <c r="BB6" s="322">
        <v>118</v>
      </c>
      <c r="BC6" s="322">
        <v>-4554</v>
      </c>
      <c r="BD6" s="322">
        <v>1518</v>
      </c>
      <c r="BE6" s="322">
        <v>-3036</v>
      </c>
      <c r="BF6" s="41"/>
      <c r="BG6" s="41"/>
      <c r="BH6" s="41"/>
    </row>
    <row r="7" spans="2:60" ht="14.25">
      <c r="B7" s="326" t="s">
        <v>405</v>
      </c>
      <c r="C7" s="322"/>
      <c r="D7" s="322"/>
      <c r="E7" s="322"/>
      <c r="F7" s="322"/>
      <c r="G7" s="322"/>
      <c r="H7" s="322"/>
      <c r="I7" s="323"/>
      <c r="J7" s="322"/>
      <c r="K7" s="322"/>
      <c r="L7" s="322"/>
      <c r="M7" s="322"/>
      <c r="N7" s="322"/>
      <c r="O7" s="322"/>
      <c r="P7" s="323"/>
      <c r="Q7" s="322"/>
      <c r="R7" s="322"/>
      <c r="S7" s="322">
        <v>0</v>
      </c>
      <c r="T7" s="322"/>
      <c r="U7" s="322">
        <v>0</v>
      </c>
      <c r="V7" s="322">
        <v>0</v>
      </c>
      <c r="W7" s="322">
        <v>138</v>
      </c>
      <c r="X7" s="322">
        <v>-4</v>
      </c>
      <c r="Y7" s="322"/>
      <c r="Z7" s="322">
        <v>-49</v>
      </c>
      <c r="AA7" s="322">
        <v>85</v>
      </c>
      <c r="AB7" s="322">
        <v>15</v>
      </c>
      <c r="AC7" s="322">
        <v>15</v>
      </c>
      <c r="AD7" s="322">
        <v>-22</v>
      </c>
      <c r="AE7" s="322">
        <v>291</v>
      </c>
      <c r="AF7" s="322">
        <v>269</v>
      </c>
      <c r="AG7" s="322">
        <v>191</v>
      </c>
      <c r="AH7" s="322">
        <v>460</v>
      </c>
      <c r="AI7" s="322">
        <v>-85</v>
      </c>
      <c r="AJ7" s="322">
        <v>375</v>
      </c>
      <c r="AK7" s="322">
        <v>-403</v>
      </c>
      <c r="AL7" s="322">
        <v>848</v>
      </c>
      <c r="AM7" s="322">
        <v>445</v>
      </c>
      <c r="AN7" s="322">
        <v>184</v>
      </c>
      <c r="AO7" s="322">
        <v>629</v>
      </c>
      <c r="AP7" s="322">
        <v>277</v>
      </c>
      <c r="AQ7" s="322">
        <v>906</v>
      </c>
      <c r="AR7" s="322">
        <v>-364</v>
      </c>
      <c r="AS7" s="322">
        <v>-335</v>
      </c>
      <c r="AT7" s="322">
        <v>-699</v>
      </c>
      <c r="AU7" s="322">
        <v>-196</v>
      </c>
      <c r="AV7" s="322">
        <v>-895</v>
      </c>
      <c r="AW7" s="322">
        <v>-1334</v>
      </c>
      <c r="AX7" s="322">
        <v>-2229</v>
      </c>
      <c r="AY7" s="322">
        <v>-1110</v>
      </c>
      <c r="AZ7" s="322">
        <v>-881</v>
      </c>
      <c r="BA7" s="322" t="s">
        <v>481</v>
      </c>
      <c r="BB7" s="322">
        <v>-256</v>
      </c>
      <c r="BC7" s="322">
        <v>-2247</v>
      </c>
      <c r="BD7" s="322">
        <v>448</v>
      </c>
      <c r="BE7" s="322">
        <v>-1799</v>
      </c>
      <c r="BG7" s="41"/>
      <c r="BH7" s="41"/>
    </row>
    <row r="8" spans="2:57" ht="14.25">
      <c r="B8" s="325" t="s">
        <v>406</v>
      </c>
      <c r="C8" s="322"/>
      <c r="D8" s="322"/>
      <c r="E8" s="322"/>
      <c r="F8" s="322"/>
      <c r="G8" s="322"/>
      <c r="H8" s="322"/>
      <c r="I8" s="323"/>
      <c r="J8" s="322"/>
      <c r="K8" s="322"/>
      <c r="L8" s="322"/>
      <c r="M8" s="322"/>
      <c r="N8" s="322"/>
      <c r="O8" s="322"/>
      <c r="P8" s="323"/>
      <c r="Q8" s="322"/>
      <c r="R8" s="322"/>
      <c r="S8" s="322"/>
      <c r="T8" s="322"/>
      <c r="U8" s="322"/>
      <c r="V8" s="322"/>
      <c r="W8" s="322"/>
      <c r="X8" s="322">
        <v>0</v>
      </c>
      <c r="Y8" s="322"/>
      <c r="Z8" s="322">
        <v>0</v>
      </c>
      <c r="AA8" s="322"/>
      <c r="AB8" s="322">
        <v>0</v>
      </c>
      <c r="AC8" s="322"/>
      <c r="AD8" s="322">
        <v>9</v>
      </c>
      <c r="AE8" s="322">
        <v>8</v>
      </c>
      <c r="AF8" s="322">
        <v>17</v>
      </c>
      <c r="AG8" s="323">
        <v>7</v>
      </c>
      <c r="AH8" s="322">
        <v>24</v>
      </c>
      <c r="AI8" s="322">
        <v>-6</v>
      </c>
      <c r="AJ8" s="322">
        <v>18</v>
      </c>
      <c r="AK8" s="322">
        <v>-12</v>
      </c>
      <c r="AL8" s="322">
        <v>14</v>
      </c>
      <c r="AM8" s="322">
        <v>2</v>
      </c>
      <c r="AN8" s="323">
        <v>4</v>
      </c>
      <c r="AO8" s="322">
        <v>6</v>
      </c>
      <c r="AP8" s="322">
        <v>11</v>
      </c>
      <c r="AQ8" s="322">
        <v>17</v>
      </c>
      <c r="AR8" s="322">
        <v>-4</v>
      </c>
      <c r="AS8" s="322">
        <v>-32</v>
      </c>
      <c r="AT8" s="322">
        <v>-36</v>
      </c>
      <c r="AU8" s="322">
        <v>1</v>
      </c>
      <c r="AV8" s="322">
        <v>-35</v>
      </c>
      <c r="AW8" s="322">
        <v>-3</v>
      </c>
      <c r="AX8" s="322">
        <v>-38</v>
      </c>
      <c r="AY8" s="322">
        <v>-1</v>
      </c>
      <c r="AZ8" s="322">
        <v>-3</v>
      </c>
      <c r="BA8" s="322">
        <v>-4</v>
      </c>
      <c r="BB8" s="322">
        <v>-3</v>
      </c>
      <c r="BC8" s="322">
        <v>-7</v>
      </c>
      <c r="BD8" s="322">
        <v>3</v>
      </c>
      <c r="BE8" s="322">
        <v>-4</v>
      </c>
    </row>
    <row r="9" spans="2:57" ht="14.25">
      <c r="B9" s="326" t="s">
        <v>164</v>
      </c>
      <c r="C9" s="322">
        <v>-55.424</v>
      </c>
      <c r="D9" s="322">
        <v>-26.47</v>
      </c>
      <c r="E9" s="322">
        <v>-10.312</v>
      </c>
      <c r="F9" s="322">
        <v>-36.782</v>
      </c>
      <c r="G9" s="322">
        <v>38.782</v>
      </c>
      <c r="H9" s="322">
        <v>2</v>
      </c>
      <c r="I9" s="323">
        <v>-8</v>
      </c>
      <c r="J9" s="322">
        <v>-62</v>
      </c>
      <c r="K9" s="322">
        <v>-70</v>
      </c>
      <c r="L9" s="322">
        <v>-6.672</v>
      </c>
      <c r="M9" s="322">
        <v>-76.818</v>
      </c>
      <c r="N9" s="322">
        <f t="shared" si="0"/>
        <v>-67.182</v>
      </c>
      <c r="O9" s="322">
        <v>-144</v>
      </c>
      <c r="P9" s="323" t="s">
        <v>301</v>
      </c>
      <c r="Q9" s="322">
        <v>0</v>
      </c>
      <c r="R9" s="322" t="s">
        <v>301</v>
      </c>
      <c r="S9" s="322">
        <v>0</v>
      </c>
      <c r="T9" s="322">
        <v>0</v>
      </c>
      <c r="U9" s="322">
        <v>117</v>
      </c>
      <c r="V9" s="322">
        <v>117</v>
      </c>
      <c r="W9" s="327">
        <v>0</v>
      </c>
      <c r="X9" s="322">
        <v>0</v>
      </c>
      <c r="Y9" s="322">
        <v>134</v>
      </c>
      <c r="Z9" s="322">
        <v>0</v>
      </c>
      <c r="AA9" s="322"/>
      <c r="AB9" s="322">
        <v>-85</v>
      </c>
      <c r="AC9" s="322">
        <v>0</v>
      </c>
      <c r="AD9" s="327">
        <v>0</v>
      </c>
      <c r="AE9" s="327">
        <v>0</v>
      </c>
      <c r="AF9" s="327">
        <v>0</v>
      </c>
      <c r="AG9" s="327">
        <v>0</v>
      </c>
      <c r="AH9" s="327">
        <v>0</v>
      </c>
      <c r="AI9" s="327">
        <v>0</v>
      </c>
      <c r="AJ9" s="327">
        <v>0</v>
      </c>
      <c r="AK9" s="327">
        <v>0</v>
      </c>
      <c r="AL9" s="327">
        <v>0</v>
      </c>
      <c r="AM9" s="327">
        <v>0</v>
      </c>
      <c r="AN9" s="327">
        <v>0</v>
      </c>
      <c r="AO9" s="327">
        <v>0</v>
      </c>
      <c r="AP9" s="327">
        <v>0</v>
      </c>
      <c r="AQ9" s="327">
        <v>0</v>
      </c>
      <c r="AR9" s="327">
        <v>0</v>
      </c>
      <c r="AS9" s="327"/>
      <c r="AT9" s="327"/>
      <c r="AU9" s="327"/>
      <c r="AV9" s="327"/>
      <c r="AW9" s="327">
        <v>0</v>
      </c>
      <c r="AX9" s="327">
        <v>0</v>
      </c>
      <c r="AY9" s="322">
        <v>0</v>
      </c>
      <c r="AZ9" s="327"/>
      <c r="BA9" s="327"/>
      <c r="BB9" s="327"/>
      <c r="BC9" s="327"/>
      <c r="BD9" s="327">
        <v>0</v>
      </c>
      <c r="BE9" s="327"/>
    </row>
    <row r="10" spans="2:59" ht="14.25">
      <c r="B10" s="325" t="s">
        <v>165</v>
      </c>
      <c r="C10" s="322">
        <v>30.624</v>
      </c>
      <c r="D10" s="322">
        <v>-23.057</v>
      </c>
      <c r="E10" s="322">
        <v>12.36</v>
      </c>
      <c r="F10" s="322">
        <v>-10.697</v>
      </c>
      <c r="G10" s="322">
        <v>3.697</v>
      </c>
      <c r="H10" s="322">
        <v>-7</v>
      </c>
      <c r="I10" s="323">
        <v>0</v>
      </c>
      <c r="J10" s="322">
        <v>41</v>
      </c>
      <c r="K10" s="322">
        <v>41</v>
      </c>
      <c r="L10" s="322">
        <v>-30.536</v>
      </c>
      <c r="M10" s="322">
        <v>10.523</v>
      </c>
      <c r="N10" s="322">
        <f t="shared" si="0"/>
        <v>29.477</v>
      </c>
      <c r="O10" s="322">
        <v>40</v>
      </c>
      <c r="P10" s="323">
        <f>R10-Q10</f>
        <v>56</v>
      </c>
      <c r="Q10" s="322">
        <v>-13</v>
      </c>
      <c r="R10" s="322">
        <v>43</v>
      </c>
      <c r="S10" s="322">
        <v>75</v>
      </c>
      <c r="T10" s="322">
        <v>118</v>
      </c>
      <c r="U10" s="322">
        <v>-189</v>
      </c>
      <c r="V10" s="322">
        <v>-71</v>
      </c>
      <c r="W10" s="322">
        <v>11</v>
      </c>
      <c r="X10" s="322">
        <v>45</v>
      </c>
      <c r="Y10" s="322" t="s">
        <v>301</v>
      </c>
      <c r="Z10" s="322">
        <v>-27</v>
      </c>
      <c r="AA10" s="322">
        <v>29</v>
      </c>
      <c r="AB10" s="322">
        <v>36</v>
      </c>
      <c r="AC10" s="322">
        <v>36</v>
      </c>
      <c r="AD10" s="322">
        <v>2</v>
      </c>
      <c r="AE10" s="322">
        <v>-14</v>
      </c>
      <c r="AF10" s="322">
        <v>-12</v>
      </c>
      <c r="AG10" s="327">
        <v>44</v>
      </c>
      <c r="AH10" s="322">
        <v>32</v>
      </c>
      <c r="AI10" s="322">
        <v>-36</v>
      </c>
      <c r="AJ10" s="322">
        <v>-4</v>
      </c>
      <c r="AK10" s="322">
        <v>87</v>
      </c>
      <c r="AL10" s="322">
        <v>-28</v>
      </c>
      <c r="AM10" s="322">
        <v>59</v>
      </c>
      <c r="AN10" s="327">
        <v>14</v>
      </c>
      <c r="AO10" s="322">
        <v>73</v>
      </c>
      <c r="AP10" s="322">
        <v>31</v>
      </c>
      <c r="AQ10" s="322">
        <v>104</v>
      </c>
      <c r="AR10" s="322">
        <v>26</v>
      </c>
      <c r="AS10" s="322">
        <v>-54</v>
      </c>
      <c r="AT10" s="322">
        <v>-28</v>
      </c>
      <c r="AU10" s="322">
        <v>48</v>
      </c>
      <c r="AV10" s="322">
        <v>20</v>
      </c>
      <c r="AW10" s="322">
        <v>-15</v>
      </c>
      <c r="AX10" s="322">
        <v>5</v>
      </c>
      <c r="AY10" s="322">
        <v>18</v>
      </c>
      <c r="AZ10" s="322">
        <v>9</v>
      </c>
      <c r="BA10" s="322">
        <v>27</v>
      </c>
      <c r="BB10" s="322">
        <v>58</v>
      </c>
      <c r="BC10" s="322">
        <v>85</v>
      </c>
      <c r="BD10" s="322">
        <v>-62</v>
      </c>
      <c r="BE10" s="322">
        <v>23</v>
      </c>
      <c r="BG10" s="41"/>
    </row>
    <row r="11" spans="2:57" ht="21">
      <c r="B11" s="326" t="s">
        <v>166</v>
      </c>
      <c r="C11" s="322">
        <v>-0.007</v>
      </c>
      <c r="D11" s="322">
        <v>-0.007</v>
      </c>
      <c r="E11" s="322">
        <v>0.002</v>
      </c>
      <c r="F11" s="322">
        <v>-0.005</v>
      </c>
      <c r="G11" s="322">
        <v>1.005</v>
      </c>
      <c r="H11" s="322">
        <v>1</v>
      </c>
      <c r="I11" s="323">
        <v>0</v>
      </c>
      <c r="J11" s="322">
        <v>0</v>
      </c>
      <c r="K11" s="322">
        <v>0</v>
      </c>
      <c r="L11" s="322">
        <v>0.001</v>
      </c>
      <c r="M11" s="322">
        <v>0.001</v>
      </c>
      <c r="N11" s="322">
        <f t="shared" si="0"/>
        <v>-0.001</v>
      </c>
      <c r="O11" s="322"/>
      <c r="P11" s="323">
        <f aca="true" t="shared" si="2" ref="P11:P12">R11-Q11</f>
        <v>-54</v>
      </c>
      <c r="Q11" s="322">
        <v>1</v>
      </c>
      <c r="R11" s="322">
        <v>-53</v>
      </c>
      <c r="S11" s="322">
        <v>20</v>
      </c>
      <c r="T11" s="322">
        <v>-33</v>
      </c>
      <c r="U11" s="322">
        <v>-20</v>
      </c>
      <c r="V11" s="322">
        <v>0</v>
      </c>
      <c r="W11" s="327">
        <v>0</v>
      </c>
      <c r="X11" s="322"/>
      <c r="Y11" s="322">
        <v>56</v>
      </c>
      <c r="Z11" s="322"/>
      <c r="AA11" s="322"/>
      <c r="AB11" s="322">
        <v>-29</v>
      </c>
      <c r="AC11" s="322">
        <v>0</v>
      </c>
      <c r="AD11" s="327">
        <v>0</v>
      </c>
      <c r="AE11" s="327">
        <v>0</v>
      </c>
      <c r="AF11" s="327">
        <v>0</v>
      </c>
      <c r="AG11" s="327">
        <v>0</v>
      </c>
      <c r="AH11" s="327">
        <v>0</v>
      </c>
      <c r="AI11" s="327">
        <v>0</v>
      </c>
      <c r="AJ11" s="327">
        <v>0</v>
      </c>
      <c r="AK11" s="327">
        <v>0</v>
      </c>
      <c r="AL11" s="327">
        <v>0</v>
      </c>
      <c r="AM11" s="327">
        <v>0</v>
      </c>
      <c r="AN11" s="327">
        <v>0</v>
      </c>
      <c r="AO11" s="327">
        <v>0</v>
      </c>
      <c r="AP11" s="327">
        <v>0</v>
      </c>
      <c r="AQ11" s="327">
        <v>0</v>
      </c>
      <c r="AR11" s="327">
        <v>0</v>
      </c>
      <c r="AS11" s="327"/>
      <c r="AT11" s="327"/>
      <c r="AU11" s="327"/>
      <c r="AV11" s="327"/>
      <c r="AW11" s="327">
        <v>0</v>
      </c>
      <c r="AX11" s="327">
        <v>0</v>
      </c>
      <c r="AY11" s="322">
        <v>0</v>
      </c>
      <c r="AZ11" s="327"/>
      <c r="BA11" s="327"/>
      <c r="BB11" s="327"/>
      <c r="BC11" s="327"/>
      <c r="BD11" s="327">
        <v>0</v>
      </c>
      <c r="BE11" s="327"/>
    </row>
    <row r="12" spans="2:60" ht="14.25">
      <c r="B12" s="325" t="s">
        <v>167</v>
      </c>
      <c r="C12" s="322" t="s">
        <v>69</v>
      </c>
      <c r="D12" s="322" t="s">
        <v>69</v>
      </c>
      <c r="E12" s="322" t="s">
        <v>69</v>
      </c>
      <c r="F12" s="322" t="s">
        <v>69</v>
      </c>
      <c r="G12" s="322">
        <v>0</v>
      </c>
      <c r="H12" s="322">
        <v>0</v>
      </c>
      <c r="I12" s="323">
        <v>-1</v>
      </c>
      <c r="J12" s="322">
        <v>2</v>
      </c>
      <c r="K12" s="322">
        <v>1</v>
      </c>
      <c r="L12" s="322">
        <v>-19.318</v>
      </c>
      <c r="M12" s="322">
        <v>-17.622</v>
      </c>
      <c r="N12" s="322">
        <f t="shared" si="0"/>
        <v>-13.378</v>
      </c>
      <c r="O12" s="322">
        <v>-31</v>
      </c>
      <c r="P12" s="323">
        <f t="shared" si="2"/>
        <v>5</v>
      </c>
      <c r="Q12" s="322">
        <v>8</v>
      </c>
      <c r="R12" s="322">
        <v>13</v>
      </c>
      <c r="S12" s="322">
        <v>29</v>
      </c>
      <c r="T12" s="322">
        <v>42</v>
      </c>
      <c r="U12" s="322">
        <v>-31</v>
      </c>
      <c r="V12" s="322">
        <v>11</v>
      </c>
      <c r="W12" s="322">
        <v>8</v>
      </c>
      <c r="X12" s="322">
        <v>-6</v>
      </c>
      <c r="Y12" s="322">
        <v>2</v>
      </c>
      <c r="Z12" s="322">
        <v>-29</v>
      </c>
      <c r="AA12" s="322">
        <v>-27</v>
      </c>
      <c r="AB12" s="322">
        <v>126</v>
      </c>
      <c r="AC12" s="322">
        <v>99</v>
      </c>
      <c r="AD12" s="322">
        <v>65</v>
      </c>
      <c r="AE12" s="322">
        <v>37</v>
      </c>
      <c r="AF12" s="322">
        <v>102</v>
      </c>
      <c r="AG12" s="322">
        <v>50</v>
      </c>
      <c r="AH12" s="322">
        <v>152</v>
      </c>
      <c r="AI12" s="322">
        <v>-52</v>
      </c>
      <c r="AJ12" s="322">
        <v>100</v>
      </c>
      <c r="AK12" s="322">
        <v>440</v>
      </c>
      <c r="AL12" s="322">
        <v>192</v>
      </c>
      <c r="AM12" s="322">
        <v>632</v>
      </c>
      <c r="AN12" s="322">
        <v>-13</v>
      </c>
      <c r="AO12" s="322">
        <v>619</v>
      </c>
      <c r="AP12" s="322">
        <v>-97</v>
      </c>
      <c r="AQ12" s="322">
        <v>522</v>
      </c>
      <c r="AR12" s="322">
        <v>-438</v>
      </c>
      <c r="AS12" s="322">
        <v>-170</v>
      </c>
      <c r="AT12" s="322">
        <v>-608</v>
      </c>
      <c r="AU12" s="322">
        <v>-403</v>
      </c>
      <c r="AV12" s="322">
        <v>-1011</v>
      </c>
      <c r="AW12" s="322">
        <v>-1980</v>
      </c>
      <c r="AX12" s="322">
        <v>-2991</v>
      </c>
      <c r="AY12" s="322">
        <v>-1207</v>
      </c>
      <c r="AZ12" s="322">
        <v>-1497</v>
      </c>
      <c r="BA12" s="322">
        <v>-2704</v>
      </c>
      <c r="BB12" s="322">
        <v>319</v>
      </c>
      <c r="BC12" s="322">
        <v>-2385</v>
      </c>
      <c r="BD12" s="322">
        <v>1129</v>
      </c>
      <c r="BE12" s="322">
        <v>-1256</v>
      </c>
      <c r="BF12" s="41"/>
      <c r="BG12" s="41"/>
      <c r="BH12" s="41"/>
    </row>
    <row r="13" spans="2:57" ht="14.25">
      <c r="B13" s="324" t="s">
        <v>168</v>
      </c>
      <c r="C13" s="322">
        <v>4.173</v>
      </c>
      <c r="D13" s="322">
        <v>4.477</v>
      </c>
      <c r="E13" s="322">
        <v>0.39</v>
      </c>
      <c r="F13" s="322">
        <v>4.867</v>
      </c>
      <c r="G13" s="322">
        <v>4.133</v>
      </c>
      <c r="H13" s="322">
        <v>9</v>
      </c>
      <c r="I13" s="323" t="s">
        <v>69</v>
      </c>
      <c r="J13" s="322" t="s">
        <v>69</v>
      </c>
      <c r="K13" s="322" t="s">
        <v>69</v>
      </c>
      <c r="L13" s="322">
        <v>4.26</v>
      </c>
      <c r="M13" s="322">
        <v>4.299</v>
      </c>
      <c r="N13" s="322">
        <f t="shared" si="0"/>
        <v>5.701</v>
      </c>
      <c r="O13" s="322">
        <v>10</v>
      </c>
      <c r="P13" s="323">
        <f>R13-Q13</f>
        <v>0</v>
      </c>
      <c r="Q13" s="322">
        <v>1</v>
      </c>
      <c r="R13" s="322">
        <v>1</v>
      </c>
      <c r="S13" s="322">
        <v>0</v>
      </c>
      <c r="T13" s="322">
        <v>1</v>
      </c>
      <c r="U13" s="322">
        <v>8</v>
      </c>
      <c r="V13" s="322">
        <v>9</v>
      </c>
      <c r="W13" s="322">
        <v>-92</v>
      </c>
      <c r="X13" s="322">
        <v>-140</v>
      </c>
      <c r="Y13" s="322">
        <v>-232</v>
      </c>
      <c r="Z13" s="322">
        <v>-40</v>
      </c>
      <c r="AA13" s="322">
        <v>-272</v>
      </c>
      <c r="AB13" s="322">
        <v>24</v>
      </c>
      <c r="AC13" s="322">
        <v>-248</v>
      </c>
      <c r="AD13" s="322">
        <v>69</v>
      </c>
      <c r="AE13" s="322">
        <v>21</v>
      </c>
      <c r="AF13" s="322">
        <v>90</v>
      </c>
      <c r="AG13" s="327">
        <v>-58</v>
      </c>
      <c r="AH13" s="322">
        <v>32</v>
      </c>
      <c r="AI13" s="322">
        <v>-25</v>
      </c>
      <c r="AJ13" s="322">
        <v>7</v>
      </c>
      <c r="AK13" s="322">
        <v>-48</v>
      </c>
      <c r="AL13" s="322">
        <v>112</v>
      </c>
      <c r="AM13" s="322">
        <v>64</v>
      </c>
      <c r="AN13" s="327">
        <v>-77</v>
      </c>
      <c r="AO13" s="322">
        <v>-13</v>
      </c>
      <c r="AP13" s="322">
        <v>66</v>
      </c>
      <c r="AQ13" s="322">
        <v>53</v>
      </c>
      <c r="AR13" s="322">
        <v>49</v>
      </c>
      <c r="AS13" s="322">
        <v>49</v>
      </c>
      <c r="AT13" s="322">
        <v>98</v>
      </c>
      <c r="AU13" s="322">
        <v>-55</v>
      </c>
      <c r="AV13" s="322">
        <v>43</v>
      </c>
      <c r="AW13" s="322">
        <v>62</v>
      </c>
      <c r="AX13" s="322">
        <v>105</v>
      </c>
      <c r="AY13" s="322">
        <v>63</v>
      </c>
      <c r="AZ13" s="322">
        <v>-48</v>
      </c>
      <c r="BA13" s="322">
        <v>15</v>
      </c>
      <c r="BB13" s="322">
        <v>-69</v>
      </c>
      <c r="BC13" s="322">
        <v>-54</v>
      </c>
      <c r="BD13" s="322">
        <v>166</v>
      </c>
      <c r="BE13" s="322">
        <v>112</v>
      </c>
    </row>
    <row r="14" spans="2:60" ht="21">
      <c r="B14" s="325" t="s">
        <v>166</v>
      </c>
      <c r="C14" s="322">
        <v>0.036</v>
      </c>
      <c r="D14" s="322">
        <v>0.036</v>
      </c>
      <c r="E14" s="322" t="s">
        <v>69</v>
      </c>
      <c r="F14" s="322">
        <v>0.036</v>
      </c>
      <c r="G14" s="322">
        <v>1.964</v>
      </c>
      <c r="H14" s="322">
        <v>2</v>
      </c>
      <c r="I14" s="323">
        <v>0</v>
      </c>
      <c r="J14" s="322">
        <v>0</v>
      </c>
      <c r="K14" s="322">
        <v>0</v>
      </c>
      <c r="L14" s="322" t="s">
        <v>69</v>
      </c>
      <c r="M14" s="322">
        <v>0.009</v>
      </c>
      <c r="N14" s="322">
        <f>O14-M14</f>
        <v>6.991</v>
      </c>
      <c r="O14" s="322">
        <v>7</v>
      </c>
      <c r="P14" s="323">
        <f>R14-Q14</f>
        <v>0</v>
      </c>
      <c r="Q14" s="322">
        <v>1</v>
      </c>
      <c r="R14" s="322">
        <v>1</v>
      </c>
      <c r="S14" s="327">
        <v>0</v>
      </c>
      <c r="T14" s="322">
        <v>1</v>
      </c>
      <c r="U14" s="322">
        <v>-1</v>
      </c>
      <c r="V14" s="322">
        <v>0</v>
      </c>
      <c r="W14" s="322">
        <v>-95</v>
      </c>
      <c r="X14" s="327">
        <v>-139</v>
      </c>
      <c r="Y14" s="327">
        <v>2</v>
      </c>
      <c r="Z14" s="327">
        <v>-41</v>
      </c>
      <c r="AA14" s="322">
        <v>-275</v>
      </c>
      <c r="AB14" s="327">
        <v>-250</v>
      </c>
      <c r="AC14" s="327">
        <v>-247</v>
      </c>
      <c r="AD14" s="322">
        <v>68</v>
      </c>
      <c r="AE14" s="322">
        <v>20</v>
      </c>
      <c r="AF14" s="322">
        <v>88</v>
      </c>
      <c r="AG14" s="322">
        <v>-58</v>
      </c>
      <c r="AH14" s="322">
        <v>30</v>
      </c>
      <c r="AI14" s="322">
        <v>-28</v>
      </c>
      <c r="AJ14" s="322">
        <v>2</v>
      </c>
      <c r="AK14" s="322">
        <v>-48</v>
      </c>
      <c r="AL14" s="322">
        <v>112</v>
      </c>
      <c r="AM14" s="322">
        <v>64</v>
      </c>
      <c r="AN14" s="322">
        <v>-77</v>
      </c>
      <c r="AO14" s="322">
        <v>-13</v>
      </c>
      <c r="AP14" s="322">
        <v>71</v>
      </c>
      <c r="AQ14" s="322">
        <v>58</v>
      </c>
      <c r="AR14" s="322">
        <v>49</v>
      </c>
      <c r="AS14" s="322">
        <v>49</v>
      </c>
      <c r="AT14" s="322">
        <v>98</v>
      </c>
      <c r="AU14" s="322">
        <v>-55</v>
      </c>
      <c r="AV14" s="322">
        <v>43</v>
      </c>
      <c r="AW14" s="322">
        <v>31</v>
      </c>
      <c r="AX14" s="322">
        <v>74</v>
      </c>
      <c r="AY14" s="322">
        <v>63</v>
      </c>
      <c r="AZ14" s="322">
        <v>-62</v>
      </c>
      <c r="BA14" s="322">
        <v>1</v>
      </c>
      <c r="BB14" s="322">
        <v>-69</v>
      </c>
      <c r="BC14" s="322">
        <v>-68</v>
      </c>
      <c r="BD14" s="322">
        <v>194</v>
      </c>
      <c r="BE14" s="322">
        <v>126</v>
      </c>
      <c r="BH14" s="41"/>
    </row>
    <row r="15" spans="2:57" ht="21">
      <c r="B15" s="326" t="s">
        <v>169</v>
      </c>
      <c r="C15" s="322">
        <v>4.137</v>
      </c>
      <c r="D15" s="322">
        <v>4.441</v>
      </c>
      <c r="E15" s="322">
        <v>0.39</v>
      </c>
      <c r="F15" s="322">
        <v>4.831</v>
      </c>
      <c r="G15" s="322">
        <v>2.169</v>
      </c>
      <c r="H15" s="322">
        <v>7</v>
      </c>
      <c r="I15" s="323" t="s">
        <v>69</v>
      </c>
      <c r="J15" s="322" t="s">
        <v>69</v>
      </c>
      <c r="K15" s="322" t="s">
        <v>69</v>
      </c>
      <c r="L15" s="322">
        <v>4.26</v>
      </c>
      <c r="M15" s="322">
        <v>4.29</v>
      </c>
      <c r="N15" s="322">
        <f t="shared" si="0"/>
        <v>-1.29</v>
      </c>
      <c r="O15" s="322">
        <v>3</v>
      </c>
      <c r="P15" s="323" t="s">
        <v>301</v>
      </c>
      <c r="Q15" s="322" t="s">
        <v>301</v>
      </c>
      <c r="R15" s="322" t="s">
        <v>301</v>
      </c>
      <c r="S15" s="322">
        <v>0</v>
      </c>
      <c r="T15" s="322">
        <v>0</v>
      </c>
      <c r="U15" s="322">
        <v>2</v>
      </c>
      <c r="V15" s="322">
        <v>2</v>
      </c>
      <c r="W15" s="322">
        <v>3</v>
      </c>
      <c r="X15" s="322">
        <v>-1</v>
      </c>
      <c r="Y15" s="322">
        <v>-234</v>
      </c>
      <c r="Z15" s="322">
        <v>1</v>
      </c>
      <c r="AA15" s="322">
        <v>3</v>
      </c>
      <c r="AB15" s="322">
        <v>278</v>
      </c>
      <c r="AC15" s="322">
        <v>3</v>
      </c>
      <c r="AD15" s="322">
        <v>1</v>
      </c>
      <c r="AE15" s="322">
        <v>1</v>
      </c>
      <c r="AF15" s="322">
        <v>2</v>
      </c>
      <c r="AG15" s="322" t="s">
        <v>69</v>
      </c>
      <c r="AH15" s="322">
        <v>2</v>
      </c>
      <c r="AI15" s="322">
        <v>4</v>
      </c>
      <c r="AJ15" s="322">
        <v>6</v>
      </c>
      <c r="AK15" s="322" t="s">
        <v>69</v>
      </c>
      <c r="AL15" s="322" t="s">
        <v>69</v>
      </c>
      <c r="AM15" s="322" t="s">
        <v>69</v>
      </c>
      <c r="AN15" s="322" t="s">
        <v>69</v>
      </c>
      <c r="AO15" s="322">
        <v>0</v>
      </c>
      <c r="AP15" s="322">
        <v>0</v>
      </c>
      <c r="AQ15" s="322">
        <v>0</v>
      </c>
      <c r="AR15" s="322" t="s">
        <v>69</v>
      </c>
      <c r="AS15" s="322"/>
      <c r="AT15" s="322"/>
      <c r="AU15" s="322"/>
      <c r="AV15" s="322"/>
      <c r="AW15" s="322">
        <v>0</v>
      </c>
      <c r="AX15" s="322">
        <v>0</v>
      </c>
      <c r="AY15" s="322">
        <v>0</v>
      </c>
      <c r="AZ15" s="322"/>
      <c r="BA15" s="322"/>
      <c r="BB15" s="322"/>
      <c r="BC15" s="322"/>
      <c r="BD15" s="322">
        <v>2</v>
      </c>
      <c r="BE15" s="322">
        <v>2</v>
      </c>
    </row>
    <row r="16" spans="2:59" ht="21" customHeight="1">
      <c r="B16" s="325" t="s">
        <v>360</v>
      </c>
      <c r="C16" s="322"/>
      <c r="D16" s="322"/>
      <c r="E16" s="322"/>
      <c r="F16" s="322"/>
      <c r="G16" s="322"/>
      <c r="H16" s="322"/>
      <c r="I16" s="322"/>
      <c r="J16" s="322"/>
      <c r="K16" s="322"/>
      <c r="L16" s="322"/>
      <c r="M16" s="322"/>
      <c r="N16" s="322"/>
      <c r="O16" s="322"/>
      <c r="P16" s="322"/>
      <c r="Q16" s="322"/>
      <c r="R16" s="322"/>
      <c r="S16" s="322"/>
      <c r="T16" s="322"/>
      <c r="U16" s="322">
        <v>7</v>
      </c>
      <c r="V16" s="322">
        <v>7</v>
      </c>
      <c r="W16" s="327">
        <v>0</v>
      </c>
      <c r="X16" s="322" t="s">
        <v>69</v>
      </c>
      <c r="Y16" s="322"/>
      <c r="Z16" s="322" t="s">
        <v>69</v>
      </c>
      <c r="AA16" s="322" t="s">
        <v>69</v>
      </c>
      <c r="AB16" s="322">
        <v>-4</v>
      </c>
      <c r="AC16" s="322">
        <v>-4</v>
      </c>
      <c r="AD16" s="327">
        <v>0</v>
      </c>
      <c r="AE16" s="327"/>
      <c r="AF16" s="327"/>
      <c r="AG16" s="327"/>
      <c r="AH16" s="322"/>
      <c r="AI16" s="322">
        <v>-1</v>
      </c>
      <c r="AJ16" s="322">
        <v>-1</v>
      </c>
      <c r="AK16" s="322">
        <v>0</v>
      </c>
      <c r="AL16" s="322">
        <v>0</v>
      </c>
      <c r="AM16" s="322">
        <v>0</v>
      </c>
      <c r="AN16" s="322">
        <v>0</v>
      </c>
      <c r="AO16" s="322">
        <v>0</v>
      </c>
      <c r="AP16" s="322">
        <v>-5</v>
      </c>
      <c r="AQ16" s="322">
        <v>-5</v>
      </c>
      <c r="AR16" s="322" t="s">
        <v>69</v>
      </c>
      <c r="AS16" s="322" t="s">
        <v>69</v>
      </c>
      <c r="AT16" s="322" t="s">
        <v>69</v>
      </c>
      <c r="AU16" s="322" t="s">
        <v>69</v>
      </c>
      <c r="AV16" s="322">
        <v>0</v>
      </c>
      <c r="AW16" s="322">
        <v>31</v>
      </c>
      <c r="AX16" s="322">
        <v>31</v>
      </c>
      <c r="AY16" s="322">
        <v>0</v>
      </c>
      <c r="AZ16" s="322">
        <v>14</v>
      </c>
      <c r="BA16" s="322">
        <v>14</v>
      </c>
      <c r="BB16" s="322" t="s">
        <v>69</v>
      </c>
      <c r="BC16" s="322">
        <v>14</v>
      </c>
      <c r="BD16" s="322">
        <v>-30</v>
      </c>
      <c r="BE16" s="322">
        <v>-16</v>
      </c>
      <c r="BG16" s="41"/>
    </row>
    <row r="17" spans="2:60" s="244" customFormat="1" ht="14.25">
      <c r="B17" s="328" t="s">
        <v>170</v>
      </c>
      <c r="C17" s="329">
        <v>359.553</v>
      </c>
      <c r="D17" s="329">
        <v>1276.47</v>
      </c>
      <c r="E17" s="329">
        <v>513.306</v>
      </c>
      <c r="F17" s="329">
        <v>1789.776</v>
      </c>
      <c r="G17" s="329">
        <v>558.224</v>
      </c>
      <c r="H17" s="329">
        <v>2348</v>
      </c>
      <c r="I17" s="330">
        <v>550</v>
      </c>
      <c r="J17" s="329">
        <v>212</v>
      </c>
      <c r="K17" s="329">
        <v>762</v>
      </c>
      <c r="L17" s="329">
        <v>665.814</v>
      </c>
      <c r="M17" s="329">
        <v>1428.407</v>
      </c>
      <c r="N17" s="329">
        <f t="shared" si="0"/>
        <v>820.5930000000001</v>
      </c>
      <c r="O17" s="329">
        <v>2249</v>
      </c>
      <c r="P17" s="330">
        <f aca="true" t="shared" si="3" ref="P17">R17-Q17</f>
        <v>994</v>
      </c>
      <c r="Q17" s="329">
        <v>715</v>
      </c>
      <c r="R17" s="329">
        <v>1709</v>
      </c>
      <c r="S17" s="329">
        <v>1318</v>
      </c>
      <c r="T17" s="329">
        <v>3027</v>
      </c>
      <c r="U17" s="329">
        <v>1224</v>
      </c>
      <c r="V17" s="329">
        <v>4251</v>
      </c>
      <c r="W17" s="329">
        <v>1041</v>
      </c>
      <c r="X17" s="329">
        <v>1204</v>
      </c>
      <c r="Y17" s="329">
        <v>2318</v>
      </c>
      <c r="Z17" s="329">
        <v>1447</v>
      </c>
      <c r="AA17" s="329">
        <v>3692</v>
      </c>
      <c r="AB17" s="329">
        <v>1553</v>
      </c>
      <c r="AC17" s="329">
        <v>5270</v>
      </c>
      <c r="AD17" s="331">
        <v>1135</v>
      </c>
      <c r="AE17" s="331">
        <v>1529</v>
      </c>
      <c r="AF17" s="329">
        <v>2664</v>
      </c>
      <c r="AG17" s="329">
        <v>1720</v>
      </c>
      <c r="AH17" s="329">
        <v>4384</v>
      </c>
      <c r="AI17" s="329">
        <v>1297</v>
      </c>
      <c r="AJ17" s="329">
        <v>5681</v>
      </c>
      <c r="AK17" s="329">
        <v>353</v>
      </c>
      <c r="AL17" s="331">
        <v>1153</v>
      </c>
      <c r="AM17" s="329">
        <v>1506</v>
      </c>
      <c r="AN17" s="329">
        <v>1366</v>
      </c>
      <c r="AO17" s="329">
        <v>2872</v>
      </c>
      <c r="AP17" s="329">
        <v>1260</v>
      </c>
      <c r="AQ17" s="329">
        <v>4132</v>
      </c>
      <c r="AR17" s="329">
        <v>423</v>
      </c>
      <c r="AS17" s="331">
        <v>791</v>
      </c>
      <c r="AT17" s="329">
        <v>1214</v>
      </c>
      <c r="AU17" s="331">
        <v>745</v>
      </c>
      <c r="AV17" s="331">
        <v>1959</v>
      </c>
      <c r="AW17" s="331">
        <v>-1673</v>
      </c>
      <c r="AX17" s="331">
        <v>286</v>
      </c>
      <c r="AY17" s="329">
        <v>-627</v>
      </c>
      <c r="AZ17" s="331">
        <v>-1162</v>
      </c>
      <c r="BA17" s="329">
        <v>-1789</v>
      </c>
      <c r="BB17" s="331">
        <v>235</v>
      </c>
      <c r="BC17" s="329">
        <v>-1554</v>
      </c>
      <c r="BD17" s="329">
        <v>3889</v>
      </c>
      <c r="BE17" s="329">
        <v>2335</v>
      </c>
      <c r="BF17" s="41"/>
      <c r="BG17" s="41"/>
      <c r="BH17"/>
    </row>
    <row r="18" spans="2:60" ht="21">
      <c r="B18" s="314" t="s">
        <v>355</v>
      </c>
      <c r="C18" s="322">
        <v>359.617</v>
      </c>
      <c r="D18" s="322">
        <v>1276.547</v>
      </c>
      <c r="E18" s="322">
        <v>513.337</v>
      </c>
      <c r="F18" s="322">
        <v>1789.884</v>
      </c>
      <c r="G18" s="322">
        <v>558.116</v>
      </c>
      <c r="H18" s="322">
        <v>2348</v>
      </c>
      <c r="I18" s="323">
        <v>478</v>
      </c>
      <c r="J18" s="322">
        <v>167</v>
      </c>
      <c r="K18" s="322">
        <v>645</v>
      </c>
      <c r="L18" s="322">
        <v>603.994</v>
      </c>
      <c r="M18" s="322">
        <v>1249.487</v>
      </c>
      <c r="N18" s="322">
        <f t="shared" si="0"/>
        <v>622.5129999999999</v>
      </c>
      <c r="O18" s="322">
        <v>1872</v>
      </c>
      <c r="P18" s="323">
        <f>R18-Q18</f>
        <v>921</v>
      </c>
      <c r="Q18" s="322">
        <v>490</v>
      </c>
      <c r="R18" s="322">
        <v>1411</v>
      </c>
      <c r="S18" s="322">
        <v>753</v>
      </c>
      <c r="T18" s="322">
        <v>2164</v>
      </c>
      <c r="U18" s="322">
        <v>718</v>
      </c>
      <c r="V18" s="322">
        <v>2882</v>
      </c>
      <c r="W18" s="322">
        <v>589</v>
      </c>
      <c r="X18" s="322">
        <v>720</v>
      </c>
      <c r="Y18" s="322">
        <v>1324</v>
      </c>
      <c r="Z18" s="322">
        <v>901</v>
      </c>
      <c r="AA18" s="322">
        <v>2210</v>
      </c>
      <c r="AB18" s="322">
        <v>812</v>
      </c>
      <c r="AC18" s="322">
        <v>3027</v>
      </c>
      <c r="AD18" s="322">
        <v>869</v>
      </c>
      <c r="AE18" s="322">
        <v>930</v>
      </c>
      <c r="AF18" s="322">
        <v>1799</v>
      </c>
      <c r="AG18" s="322">
        <v>1040</v>
      </c>
      <c r="AH18" s="322">
        <v>2839</v>
      </c>
      <c r="AI18" s="322">
        <v>818</v>
      </c>
      <c r="AJ18" s="322">
        <v>3657</v>
      </c>
      <c r="AK18" s="322">
        <v>28</v>
      </c>
      <c r="AL18" s="322">
        <v>779</v>
      </c>
      <c r="AM18" s="322">
        <v>807</v>
      </c>
      <c r="AN18" s="322">
        <v>914</v>
      </c>
      <c r="AO18" s="322">
        <v>1721</v>
      </c>
      <c r="AP18" s="322">
        <v>898</v>
      </c>
      <c r="AQ18" s="322">
        <v>2619</v>
      </c>
      <c r="AR18" s="322">
        <v>581</v>
      </c>
      <c r="AS18" s="322">
        <v>547</v>
      </c>
      <c r="AT18" s="322">
        <v>1128</v>
      </c>
      <c r="AU18" s="322">
        <v>506</v>
      </c>
      <c r="AV18" s="322">
        <v>1634</v>
      </c>
      <c r="AW18" s="322">
        <v>-310</v>
      </c>
      <c r="AX18" s="322">
        <v>1324</v>
      </c>
      <c r="AY18" s="322">
        <v>-113</v>
      </c>
      <c r="AZ18" s="322">
        <v>-324</v>
      </c>
      <c r="BA18" s="322">
        <v>-437</v>
      </c>
      <c r="BB18" s="322">
        <v>606</v>
      </c>
      <c r="BC18" s="322">
        <v>169</v>
      </c>
      <c r="BD18" s="322">
        <v>1914</v>
      </c>
      <c r="BE18" s="322">
        <v>2083</v>
      </c>
      <c r="BG18" s="41"/>
      <c r="BH18" s="41"/>
    </row>
    <row r="19" spans="2:60" ht="14.25">
      <c r="B19" s="314" t="s">
        <v>356</v>
      </c>
      <c r="C19" s="322">
        <v>-0.064</v>
      </c>
      <c r="D19" s="322">
        <v>-0.077</v>
      </c>
      <c r="E19" s="322">
        <v>-0.031</v>
      </c>
      <c r="F19" s="322">
        <v>-0.108</v>
      </c>
      <c r="G19" s="322">
        <v>0.108</v>
      </c>
      <c r="H19" s="322">
        <v>0</v>
      </c>
      <c r="I19" s="323">
        <v>72</v>
      </c>
      <c r="J19" s="322">
        <v>45</v>
      </c>
      <c r="K19" s="322">
        <v>117</v>
      </c>
      <c r="L19" s="322">
        <v>61.82</v>
      </c>
      <c r="M19" s="322">
        <v>178.92</v>
      </c>
      <c r="N19" s="322">
        <f t="shared" si="0"/>
        <v>198.08</v>
      </c>
      <c r="O19" s="322">
        <v>377</v>
      </c>
      <c r="P19" s="323">
        <f aca="true" t="shared" si="4" ref="P19">R19-Q19</f>
        <v>73</v>
      </c>
      <c r="Q19" s="322">
        <v>225</v>
      </c>
      <c r="R19" s="322">
        <v>298</v>
      </c>
      <c r="S19" s="322">
        <v>565</v>
      </c>
      <c r="T19" s="322">
        <v>863</v>
      </c>
      <c r="U19" s="322">
        <v>506</v>
      </c>
      <c r="V19" s="322">
        <v>1369</v>
      </c>
      <c r="W19" s="322">
        <v>452</v>
      </c>
      <c r="X19" s="322">
        <v>484</v>
      </c>
      <c r="Y19" s="322">
        <v>994</v>
      </c>
      <c r="Z19" s="322">
        <v>546</v>
      </c>
      <c r="AA19" s="322">
        <v>1482</v>
      </c>
      <c r="AB19" s="322">
        <v>741</v>
      </c>
      <c r="AC19" s="322">
        <v>2243</v>
      </c>
      <c r="AD19" s="322">
        <v>266</v>
      </c>
      <c r="AE19" s="322">
        <v>599</v>
      </c>
      <c r="AF19" s="322">
        <v>865</v>
      </c>
      <c r="AG19" s="327">
        <v>680</v>
      </c>
      <c r="AH19" s="322">
        <v>1545</v>
      </c>
      <c r="AI19" s="322">
        <v>479</v>
      </c>
      <c r="AJ19" s="322">
        <v>2024</v>
      </c>
      <c r="AK19" s="322">
        <v>325</v>
      </c>
      <c r="AL19" s="322">
        <v>374</v>
      </c>
      <c r="AM19" s="322">
        <v>699</v>
      </c>
      <c r="AN19" s="327">
        <v>452</v>
      </c>
      <c r="AO19" s="322">
        <v>1151</v>
      </c>
      <c r="AP19" s="322">
        <v>362</v>
      </c>
      <c r="AQ19" s="322">
        <v>1513</v>
      </c>
      <c r="AR19" s="322">
        <v>-158</v>
      </c>
      <c r="AS19" s="322">
        <v>244</v>
      </c>
      <c r="AT19" s="322">
        <v>86</v>
      </c>
      <c r="AU19" s="322">
        <v>239</v>
      </c>
      <c r="AV19" s="322">
        <v>325</v>
      </c>
      <c r="AW19" s="322">
        <v>-1363</v>
      </c>
      <c r="AX19" s="322">
        <v>-1038</v>
      </c>
      <c r="AY19" s="322">
        <v>-514</v>
      </c>
      <c r="AZ19" s="322">
        <v>-838</v>
      </c>
      <c r="BA19" s="322">
        <v>-1352</v>
      </c>
      <c r="BB19" s="322">
        <v>-371</v>
      </c>
      <c r="BC19" s="322">
        <v>-1723</v>
      </c>
      <c r="BD19" s="322">
        <v>1975</v>
      </c>
      <c r="BE19" s="322">
        <v>252</v>
      </c>
      <c r="BF19" s="41"/>
      <c r="BH19" s="41"/>
    </row>
    <row r="20" spans="16:23" ht="14.25">
      <c r="P20" s="154"/>
      <c r="Q20" s="154"/>
      <c r="R20" s="154"/>
      <c r="S20" s="245"/>
      <c r="T20" s="154"/>
      <c r="V20" s="154"/>
      <c r="W20" s="251"/>
    </row>
  </sheetData>
  <mergeCells count="55">
    <mergeCell ref="M2:M3"/>
    <mergeCell ref="N2:N3"/>
    <mergeCell ref="T2:T3"/>
    <mergeCell ref="S2:S3"/>
    <mergeCell ref="BD2:BD3"/>
    <mergeCell ref="AG2:AG3"/>
    <mergeCell ref="AH2:AH3"/>
    <mergeCell ref="AC2:AC3"/>
    <mergeCell ref="Z2:Z3"/>
    <mergeCell ref="AA2:AA3"/>
    <mergeCell ref="AE2:AE3"/>
    <mergeCell ref="AF2:AF3"/>
    <mergeCell ref="AD2:AD3"/>
    <mergeCell ref="AB2:AB3"/>
    <mergeCell ref="X2:X3"/>
    <mergeCell ref="O2:O3"/>
    <mergeCell ref="BE2:BE3"/>
    <mergeCell ref="C2:C3"/>
    <mergeCell ref="P2:P3"/>
    <mergeCell ref="Q2:Q3"/>
    <mergeCell ref="R2:R3"/>
    <mergeCell ref="D2:D3"/>
    <mergeCell ref="E2:E3"/>
    <mergeCell ref="F2:F3"/>
    <mergeCell ref="G2:G3"/>
    <mergeCell ref="H2:H3"/>
    <mergeCell ref="I2:I3"/>
    <mergeCell ref="K2:K3"/>
    <mergeCell ref="L2:L3"/>
    <mergeCell ref="J2:J3"/>
    <mergeCell ref="Y2:Y3"/>
    <mergeCell ref="W2:W3"/>
    <mergeCell ref="U2:U3"/>
    <mergeCell ref="V2:V3"/>
    <mergeCell ref="AL2:AL3"/>
    <mergeCell ref="AM2:AM3"/>
    <mergeCell ref="AK2:AK3"/>
    <mergeCell ref="AI2:AI3"/>
    <mergeCell ref="AJ2:AJ3"/>
    <mergeCell ref="AX2:AX3"/>
    <mergeCell ref="AP2:AP3"/>
    <mergeCell ref="AQ2:AQ3"/>
    <mergeCell ref="AN2:AN3"/>
    <mergeCell ref="AO2:AO3"/>
    <mergeCell ref="AR2:AR3"/>
    <mergeCell ref="AU2:AU3"/>
    <mergeCell ref="AV2:AV3"/>
    <mergeCell ref="AS2:AS3"/>
    <mergeCell ref="AT2:AT3"/>
    <mergeCell ref="AW2:AW3"/>
    <mergeCell ref="BB2:BB3"/>
    <mergeCell ref="BC2:BC3"/>
    <mergeCell ref="AZ2:AZ3"/>
    <mergeCell ref="BA2:BA3"/>
    <mergeCell ref="AY2:AY3"/>
  </mergeCells>
  <printOptions/>
  <pageMargins left="0.25" right="0.25" top="0.75" bottom="0.75" header="0.3" footer="0.3"/>
  <pageSetup fitToHeight="1" fitToWidth="1"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49998000264167786"/>
    <outlinePr summaryRight="0"/>
    <pageSetUpPr fitToPage="1"/>
  </sheetPr>
  <dimension ref="A1:AS43"/>
  <sheetViews>
    <sheetView showGridLines="0" zoomScale="85" zoomScaleNormal="85" zoomScaleSheetLayoutView="85" workbookViewId="0" topLeftCell="A1">
      <pane xSplit="2" topLeftCell="U1" activePane="topRight" state="frozen"/>
      <selection pane="topLeft" activeCell="AM39" sqref="AM39"/>
      <selection pane="topRight" activeCell="AM39" sqref="AM39"/>
    </sheetView>
  </sheetViews>
  <sheetFormatPr defaultColWidth="9.00390625" defaultRowHeight="14.25" outlineLevelCol="2"/>
  <cols>
    <col min="1" max="1" width="2.50390625" style="0" customWidth="1"/>
    <col min="2" max="2" width="36.75390625" style="364" customWidth="1"/>
    <col min="3" max="3" width="12.625" style="0" customWidth="1"/>
    <col min="4" max="4" width="12.625" style="0" customWidth="1" collapsed="1"/>
    <col min="5" max="5" width="12.625" style="0" hidden="1" customWidth="1" outlineLevel="1"/>
    <col min="6" max="6" width="12.25390625" style="0" customWidth="1" collapsed="1"/>
    <col min="7" max="7" width="13.50390625" style="0" hidden="1" customWidth="1" outlineLevel="1"/>
    <col min="8" max="8" width="12.25390625" style="0" hidden="1" customWidth="1"/>
    <col min="9" max="9" width="12.25390625" style="0" customWidth="1" collapsed="1"/>
    <col min="10" max="10" width="12.50390625" style="0" hidden="1" customWidth="1" outlineLevel="1"/>
    <col min="11" max="11" width="12.625" style="0" customWidth="1"/>
    <col min="12" max="12" width="12.00390625" style="0" customWidth="1" collapsed="1"/>
    <col min="13" max="13" width="8.375" style="0" hidden="1" customWidth="1" outlineLevel="1"/>
    <col min="14" max="14" width="12.50390625" style="0" customWidth="1" collapsed="1"/>
    <col min="15" max="15" width="13.375" style="0" hidden="1" customWidth="1" outlineLevel="1"/>
    <col min="16" max="16" width="12.00390625" style="0" customWidth="1" collapsed="1"/>
    <col min="17" max="17" width="12.125" style="0" hidden="1" customWidth="1" outlineLevel="1"/>
    <col min="18" max="18" width="11.25390625" style="0" customWidth="1"/>
    <col min="19" max="19" width="10.50390625" style="0" customWidth="1" collapsed="1"/>
    <col min="20" max="20" width="10.50390625" style="0" hidden="1" customWidth="1" outlineLevel="1"/>
    <col min="21" max="21" width="10.50390625" style="0" customWidth="1" collapsed="1"/>
    <col min="22" max="22" width="10.50390625" style="0" hidden="1" customWidth="1" outlineLevel="1"/>
    <col min="23" max="23" width="10.50390625" style="0" customWidth="1" collapsed="1"/>
    <col min="24" max="24" width="10.50390625" style="0" hidden="1" customWidth="1" outlineLevel="1"/>
    <col min="25" max="25" width="10.50390625" style="0" customWidth="1"/>
    <col min="26" max="26" width="10.50390625" style="0" customWidth="1" collapsed="1"/>
    <col min="27" max="27" width="10.50390625" style="0" hidden="1" customWidth="1" outlineLevel="1"/>
    <col min="28" max="28" width="10.50390625" style="0" customWidth="1" collapsed="1"/>
    <col min="29" max="29" width="10.50390625" style="0" hidden="1" customWidth="1" outlineLevel="1"/>
    <col min="30" max="30" width="10.50390625" style="0" customWidth="1" collapsed="1"/>
    <col min="31" max="31" width="10.50390625" style="0" hidden="1" customWidth="1" outlineLevel="1"/>
    <col min="33" max="33" width="10.50390625" style="0" customWidth="1" collapsed="1"/>
    <col min="34" max="34" width="10.50390625" style="0" hidden="1" customWidth="1" outlineLevel="1"/>
    <col min="35" max="35" width="10.50390625" style="0" customWidth="1" collapsed="1"/>
    <col min="36" max="36" width="10.50390625" style="0" hidden="1" customWidth="1" outlineLevel="1"/>
    <col min="37" max="37" width="10.50390625" style="0" customWidth="1" collapsed="1"/>
    <col min="38" max="38" width="10.50390625" style="0" hidden="1" customWidth="1" outlineLevel="1"/>
    <col min="40" max="40" width="9.00390625" style="0" customWidth="1" collapsed="1"/>
    <col min="41" max="41" width="9.00390625" style="0" hidden="1" customWidth="1" outlineLevel="2"/>
    <col min="42" max="42" width="9.00390625" style="0" customWidth="1" collapsed="1"/>
    <col min="43" max="43" width="9.00390625" style="0" hidden="1" customWidth="1" outlineLevel="1"/>
    <col min="44" max="44" width="9.00390625" style="0" customWidth="1"/>
    <col min="45" max="45" width="9.00390625" style="0" customWidth="1" outlineLevel="1"/>
  </cols>
  <sheetData>
    <row r="1" spans="1:10" ht="14.25">
      <c r="A1" s="158"/>
      <c r="B1" s="261"/>
      <c r="G1" s="128"/>
      <c r="J1" s="128"/>
    </row>
    <row r="2" spans="1:45" ht="14.25">
      <c r="A2" s="158"/>
      <c r="B2" s="690" t="s">
        <v>222</v>
      </c>
      <c r="C2" s="127" t="s">
        <v>191</v>
      </c>
      <c r="D2" s="127" t="s">
        <v>194</v>
      </c>
      <c r="E2" s="304" t="s">
        <v>195</v>
      </c>
      <c r="F2" s="304" t="s">
        <v>224</v>
      </c>
      <c r="G2" s="304" t="s">
        <v>225</v>
      </c>
      <c r="H2" s="127" t="s">
        <v>290</v>
      </c>
      <c r="I2" s="127" t="s">
        <v>290</v>
      </c>
      <c r="J2" s="127" t="s">
        <v>291</v>
      </c>
      <c r="K2" s="304" t="s">
        <v>303</v>
      </c>
      <c r="L2" s="304" t="s">
        <v>332</v>
      </c>
      <c r="M2" s="304" t="s">
        <v>342</v>
      </c>
      <c r="N2" s="304" t="s">
        <v>348</v>
      </c>
      <c r="O2" s="304" t="s">
        <v>346</v>
      </c>
      <c r="P2" s="304" t="s">
        <v>358</v>
      </c>
      <c r="Q2" s="304">
        <v>2018</v>
      </c>
      <c r="R2" s="304" t="s">
        <v>364</v>
      </c>
      <c r="S2" s="304" t="s">
        <v>371</v>
      </c>
      <c r="T2" s="304" t="s">
        <v>370</v>
      </c>
      <c r="U2" s="304" t="s">
        <v>394</v>
      </c>
      <c r="V2" s="304" t="s">
        <v>392</v>
      </c>
      <c r="W2" s="304" t="s">
        <v>401</v>
      </c>
      <c r="X2" s="304">
        <v>2019</v>
      </c>
      <c r="Y2" s="127" t="s">
        <v>415</v>
      </c>
      <c r="Z2" s="127" t="s">
        <v>426</v>
      </c>
      <c r="AA2" s="127" t="s">
        <v>427</v>
      </c>
      <c r="AB2" s="127" t="s">
        <v>439</v>
      </c>
      <c r="AC2" s="127" t="s">
        <v>440</v>
      </c>
      <c r="AD2" s="127" t="s">
        <v>446</v>
      </c>
      <c r="AE2" s="127">
        <v>2020</v>
      </c>
      <c r="AF2" s="127" t="s">
        <v>452</v>
      </c>
      <c r="AG2" s="127" t="s">
        <v>454</v>
      </c>
      <c r="AH2" s="127" t="s">
        <v>455</v>
      </c>
      <c r="AI2" s="127" t="s">
        <v>458</v>
      </c>
      <c r="AJ2" s="127" t="s">
        <v>459</v>
      </c>
      <c r="AK2" s="127" t="s">
        <v>464</v>
      </c>
      <c r="AL2" s="127">
        <v>2021</v>
      </c>
      <c r="AM2" s="127" t="s">
        <v>470</v>
      </c>
      <c r="AN2" s="127" t="s">
        <v>475</v>
      </c>
      <c r="AO2" s="127" t="s">
        <v>482</v>
      </c>
      <c r="AP2" s="127" t="s">
        <v>488</v>
      </c>
      <c r="AQ2" s="127" t="s">
        <v>489</v>
      </c>
      <c r="AR2" s="127" t="s">
        <v>494</v>
      </c>
      <c r="AS2" s="127">
        <v>2022</v>
      </c>
    </row>
    <row r="3" spans="1:45" ht="17.25" customHeight="1" thickBot="1">
      <c r="A3" s="158"/>
      <c r="B3" s="691"/>
      <c r="C3" s="168"/>
      <c r="D3" s="168"/>
      <c r="E3" s="303" t="s">
        <v>315</v>
      </c>
      <c r="F3" s="303" t="s">
        <v>315</v>
      </c>
      <c r="G3" s="303" t="s">
        <v>315</v>
      </c>
      <c r="H3" s="168"/>
      <c r="I3" s="168"/>
      <c r="J3" s="168"/>
      <c r="K3" s="303" t="s">
        <v>315</v>
      </c>
      <c r="L3" s="303" t="s">
        <v>315</v>
      </c>
      <c r="M3" s="303" t="s">
        <v>315</v>
      </c>
      <c r="N3" s="303" t="s">
        <v>315</v>
      </c>
      <c r="O3" s="303" t="s">
        <v>315</v>
      </c>
      <c r="P3" s="303" t="s">
        <v>315</v>
      </c>
      <c r="Q3" s="303" t="s">
        <v>315</v>
      </c>
      <c r="R3" s="303" t="s">
        <v>315</v>
      </c>
      <c r="S3" s="303" t="s">
        <v>315</v>
      </c>
      <c r="T3" s="303" t="s">
        <v>315</v>
      </c>
      <c r="U3" s="303" t="s">
        <v>315</v>
      </c>
      <c r="V3" s="303" t="s">
        <v>315</v>
      </c>
      <c r="W3" s="303" t="s">
        <v>315</v>
      </c>
      <c r="X3" s="303" t="s">
        <v>315</v>
      </c>
      <c r="Y3" s="168"/>
      <c r="Z3" s="168"/>
      <c r="AA3" s="168"/>
      <c r="AB3" s="168"/>
      <c r="AC3" s="168"/>
      <c r="AD3" s="168"/>
      <c r="AE3" s="168"/>
      <c r="AF3" s="168"/>
      <c r="AG3" s="168"/>
      <c r="AH3" s="168"/>
      <c r="AI3" s="168"/>
      <c r="AJ3" s="168"/>
      <c r="AK3" s="168"/>
      <c r="AL3" s="168"/>
      <c r="AM3" s="168"/>
      <c r="AN3" s="168"/>
      <c r="AO3" s="168"/>
      <c r="AP3" s="168"/>
      <c r="AQ3" s="168"/>
      <c r="AR3" s="168"/>
      <c r="AS3" s="168"/>
    </row>
    <row r="4" spans="1:45" ht="14.25">
      <c r="A4" s="173"/>
      <c r="B4" s="380" t="s">
        <v>105</v>
      </c>
      <c r="C4" s="308">
        <v>199</v>
      </c>
      <c r="D4" s="308">
        <v>201</v>
      </c>
      <c r="E4" s="308">
        <v>400</v>
      </c>
      <c r="F4" s="335">
        <v>210</v>
      </c>
      <c r="G4" s="308">
        <v>610</v>
      </c>
      <c r="H4" s="308"/>
      <c r="I4" s="335">
        <v>221</v>
      </c>
      <c r="J4" s="308">
        <v>831</v>
      </c>
      <c r="K4" s="308">
        <v>267</v>
      </c>
      <c r="L4" s="308">
        <v>270</v>
      </c>
      <c r="M4" s="308">
        <v>537</v>
      </c>
      <c r="N4" s="308">
        <v>287</v>
      </c>
      <c r="O4" s="308">
        <v>824</v>
      </c>
      <c r="P4" s="345">
        <v>269</v>
      </c>
      <c r="Q4" s="308">
        <v>819</v>
      </c>
      <c r="R4" s="308">
        <v>263</v>
      </c>
      <c r="S4" s="308">
        <v>284</v>
      </c>
      <c r="T4" s="308">
        <v>547</v>
      </c>
      <c r="U4" s="308">
        <v>300</v>
      </c>
      <c r="V4" s="308">
        <v>847</v>
      </c>
      <c r="W4" s="308">
        <v>304</v>
      </c>
      <c r="X4" s="308">
        <v>1151</v>
      </c>
      <c r="Y4" s="308">
        <v>265</v>
      </c>
      <c r="Z4" s="308">
        <v>259</v>
      </c>
      <c r="AA4" s="308">
        <v>524</v>
      </c>
      <c r="AB4" s="308">
        <v>320</v>
      </c>
      <c r="AC4" s="308">
        <v>844</v>
      </c>
      <c r="AD4" s="308">
        <v>316</v>
      </c>
      <c r="AE4" s="308">
        <v>1160</v>
      </c>
      <c r="AF4" s="308">
        <v>305</v>
      </c>
      <c r="AG4" s="308">
        <v>335</v>
      </c>
      <c r="AH4" s="308">
        <v>640</v>
      </c>
      <c r="AI4" s="308">
        <v>369</v>
      </c>
      <c r="AJ4" s="308">
        <v>1009</v>
      </c>
      <c r="AK4" s="308">
        <v>388</v>
      </c>
      <c r="AL4" s="308">
        <v>1397</v>
      </c>
      <c r="AM4" s="308">
        <v>360</v>
      </c>
      <c r="AN4" s="308">
        <v>421</v>
      </c>
      <c r="AO4" s="308">
        <v>781</v>
      </c>
      <c r="AP4" s="308">
        <v>419</v>
      </c>
      <c r="AQ4" s="308">
        <v>1200</v>
      </c>
      <c r="AR4" s="308">
        <v>388</v>
      </c>
      <c r="AS4" s="308">
        <v>1588</v>
      </c>
    </row>
    <row r="5" spans="1:45" ht="14.25">
      <c r="A5" s="173"/>
      <c r="B5" s="380" t="s">
        <v>81</v>
      </c>
      <c r="C5" s="308">
        <v>975</v>
      </c>
      <c r="D5" s="308">
        <v>1076</v>
      </c>
      <c r="E5" s="308">
        <v>2051</v>
      </c>
      <c r="F5" s="335">
        <v>1014</v>
      </c>
      <c r="G5" s="308">
        <v>3065</v>
      </c>
      <c r="H5" s="308"/>
      <c r="I5" s="335">
        <v>835</v>
      </c>
      <c r="J5" s="308">
        <v>3900</v>
      </c>
      <c r="K5" s="308">
        <v>927</v>
      </c>
      <c r="L5" s="308">
        <v>662</v>
      </c>
      <c r="M5" s="308">
        <v>1589</v>
      </c>
      <c r="N5" s="308">
        <v>949</v>
      </c>
      <c r="O5" s="308">
        <v>2538</v>
      </c>
      <c r="P5" s="345">
        <v>880</v>
      </c>
      <c r="Q5" s="308">
        <v>3692</v>
      </c>
      <c r="R5" s="308">
        <f>1000+92</f>
        <v>1092</v>
      </c>
      <c r="S5" s="308">
        <v>981</v>
      </c>
      <c r="T5" s="308">
        <v>2073</v>
      </c>
      <c r="U5" s="308">
        <v>1186</v>
      </c>
      <c r="V5" s="308">
        <v>3259</v>
      </c>
      <c r="W5" s="308">
        <v>648</v>
      </c>
      <c r="X5" s="308">
        <v>3907</v>
      </c>
      <c r="Y5" s="308">
        <v>801</v>
      </c>
      <c r="Z5" s="308">
        <v>897</v>
      </c>
      <c r="AA5" s="308">
        <v>1698</v>
      </c>
      <c r="AB5" s="308">
        <v>838</v>
      </c>
      <c r="AC5" s="308">
        <v>2536</v>
      </c>
      <c r="AD5" s="308">
        <v>798</v>
      </c>
      <c r="AE5" s="308">
        <v>3334</v>
      </c>
      <c r="AF5" s="308">
        <v>546</v>
      </c>
      <c r="AG5" s="308">
        <v>781</v>
      </c>
      <c r="AH5" s="308">
        <v>1327</v>
      </c>
      <c r="AI5" s="308">
        <v>612</v>
      </c>
      <c r="AJ5" s="308">
        <v>1939</v>
      </c>
      <c r="AK5" s="308">
        <v>749</v>
      </c>
      <c r="AL5" s="308">
        <v>2688</v>
      </c>
      <c r="AM5" s="308">
        <v>869</v>
      </c>
      <c r="AN5" s="308">
        <v>1124</v>
      </c>
      <c r="AO5" s="308">
        <v>1993</v>
      </c>
      <c r="AP5" s="308">
        <v>894</v>
      </c>
      <c r="AQ5" s="308">
        <v>2887</v>
      </c>
      <c r="AR5" s="308">
        <v>2089</v>
      </c>
      <c r="AS5" s="308">
        <v>4976</v>
      </c>
    </row>
    <row r="6" spans="1:45" ht="21">
      <c r="A6" s="173"/>
      <c r="B6" s="382" t="s">
        <v>316</v>
      </c>
      <c r="C6" s="308" t="s">
        <v>69</v>
      </c>
      <c r="D6" s="308">
        <v>0</v>
      </c>
      <c r="E6" s="308">
        <v>1</v>
      </c>
      <c r="F6" s="335">
        <v>0</v>
      </c>
      <c r="G6" s="308">
        <v>1</v>
      </c>
      <c r="H6" s="308"/>
      <c r="I6" s="335">
        <v>6</v>
      </c>
      <c r="J6" s="308">
        <v>7</v>
      </c>
      <c r="K6" s="308">
        <v>12</v>
      </c>
      <c r="L6" s="308">
        <v>21</v>
      </c>
      <c r="M6" s="308">
        <v>33</v>
      </c>
      <c r="N6" s="308">
        <v>40</v>
      </c>
      <c r="O6" s="308">
        <v>73</v>
      </c>
      <c r="P6" s="345">
        <v>38</v>
      </c>
      <c r="Q6" s="308">
        <v>111</v>
      </c>
      <c r="R6" s="308">
        <v>24</v>
      </c>
      <c r="S6" s="308">
        <v>16</v>
      </c>
      <c r="T6" s="308">
        <v>40</v>
      </c>
      <c r="U6" s="308">
        <v>14</v>
      </c>
      <c r="V6" s="308">
        <v>54</v>
      </c>
      <c r="W6" s="308">
        <v>24</v>
      </c>
      <c r="X6" s="308">
        <v>78</v>
      </c>
      <c r="Y6" s="308">
        <v>30</v>
      </c>
      <c r="Z6" s="308">
        <v>-2</v>
      </c>
      <c r="AA6" s="308">
        <v>28</v>
      </c>
      <c r="AB6" s="308">
        <v>9</v>
      </c>
      <c r="AC6" s="308">
        <v>37</v>
      </c>
      <c r="AD6" s="308">
        <v>43</v>
      </c>
      <c r="AE6" s="308">
        <v>80</v>
      </c>
      <c r="AF6" s="308">
        <v>-7</v>
      </c>
      <c r="AG6" s="308">
        <v>-4</v>
      </c>
      <c r="AH6" s="308">
        <v>-11</v>
      </c>
      <c r="AI6" s="308">
        <v>3</v>
      </c>
      <c r="AJ6" s="308">
        <v>-8</v>
      </c>
      <c r="AK6" s="308">
        <v>35</v>
      </c>
      <c r="AL6" s="308">
        <v>27</v>
      </c>
      <c r="AM6" s="308" t="s">
        <v>69</v>
      </c>
      <c r="AN6" s="308">
        <v>9</v>
      </c>
      <c r="AO6" s="308">
        <v>9</v>
      </c>
      <c r="AP6" s="308">
        <v>16</v>
      </c>
      <c r="AQ6" s="308">
        <v>25</v>
      </c>
      <c r="AR6" s="308">
        <v>15</v>
      </c>
      <c r="AS6" s="308">
        <v>40</v>
      </c>
    </row>
    <row r="7" spans="1:45" ht="21">
      <c r="A7" s="173"/>
      <c r="B7" s="380" t="s">
        <v>317</v>
      </c>
      <c r="C7" s="308">
        <v>-209</v>
      </c>
      <c r="D7" s="308">
        <v>-241</v>
      </c>
      <c r="E7" s="308">
        <v>-450</v>
      </c>
      <c r="F7" s="335">
        <v>-202</v>
      </c>
      <c r="G7" s="308">
        <v>-652</v>
      </c>
      <c r="H7" s="308"/>
      <c r="I7" s="335">
        <v>-256</v>
      </c>
      <c r="J7" s="308">
        <v>-908</v>
      </c>
      <c r="K7" s="308">
        <v>-266</v>
      </c>
      <c r="L7" s="308">
        <v>-222</v>
      </c>
      <c r="M7" s="308">
        <v>-488</v>
      </c>
      <c r="N7" s="308">
        <v>-297</v>
      </c>
      <c r="O7" s="308">
        <v>-785</v>
      </c>
      <c r="P7" s="345">
        <v>-367</v>
      </c>
      <c r="Q7" s="308">
        <v>-1152</v>
      </c>
      <c r="R7" s="308">
        <v>-280</v>
      </c>
      <c r="S7" s="308">
        <v>-514</v>
      </c>
      <c r="T7" s="308">
        <v>-794</v>
      </c>
      <c r="U7" s="308">
        <v>-332</v>
      </c>
      <c r="V7" s="308">
        <v>-1126</v>
      </c>
      <c r="W7" s="308">
        <v>-342</v>
      </c>
      <c r="X7" s="308">
        <v>-1475</v>
      </c>
      <c r="Y7" s="308">
        <v>-297</v>
      </c>
      <c r="Z7" s="308">
        <v>-915</v>
      </c>
      <c r="AA7" s="308">
        <v>-1212</v>
      </c>
      <c r="AB7" s="308">
        <v>-290</v>
      </c>
      <c r="AC7" s="308">
        <v>-1502</v>
      </c>
      <c r="AD7" s="308">
        <v>-234</v>
      </c>
      <c r="AE7" s="308">
        <v>-1736</v>
      </c>
      <c r="AF7" s="308">
        <v>-232</v>
      </c>
      <c r="AG7" s="308">
        <v>-260</v>
      </c>
      <c r="AH7" s="308">
        <v>-492</v>
      </c>
      <c r="AI7" s="308">
        <v>-253</v>
      </c>
      <c r="AJ7" s="308">
        <v>-745</v>
      </c>
      <c r="AK7" s="308">
        <v>-304</v>
      </c>
      <c r="AL7" s="308">
        <v>-1049</v>
      </c>
      <c r="AM7" s="308">
        <v>-231</v>
      </c>
      <c r="AN7" s="308">
        <v>-243</v>
      </c>
      <c r="AO7" s="308">
        <v>-474</v>
      </c>
      <c r="AP7" s="308">
        <v>-294</v>
      </c>
      <c r="AQ7" s="308">
        <v>-768</v>
      </c>
      <c r="AR7" s="308">
        <v>-307</v>
      </c>
      <c r="AS7" s="308">
        <v>-1075</v>
      </c>
    </row>
    <row r="8" spans="1:45" ht="21">
      <c r="A8" s="173"/>
      <c r="B8" s="382" t="s">
        <v>318</v>
      </c>
      <c r="C8" s="308">
        <v>-63</v>
      </c>
      <c r="D8" s="308">
        <v>-103</v>
      </c>
      <c r="E8" s="308">
        <v>-166</v>
      </c>
      <c r="F8" s="335">
        <v>-16</v>
      </c>
      <c r="G8" s="308">
        <v>-182</v>
      </c>
      <c r="H8" s="308"/>
      <c r="I8" s="335">
        <v>218</v>
      </c>
      <c r="J8" s="308">
        <v>36</v>
      </c>
      <c r="K8" s="308">
        <v>29</v>
      </c>
      <c r="L8" s="308">
        <v>348</v>
      </c>
      <c r="M8" s="308">
        <v>377</v>
      </c>
      <c r="N8" s="308">
        <v>63</v>
      </c>
      <c r="O8" s="308">
        <v>440</v>
      </c>
      <c r="P8" s="345">
        <v>168</v>
      </c>
      <c r="Q8" s="308">
        <v>608</v>
      </c>
      <c r="R8" s="308">
        <v>-59</v>
      </c>
      <c r="S8" s="308">
        <v>68</v>
      </c>
      <c r="T8" s="308">
        <v>9</v>
      </c>
      <c r="U8" s="308">
        <v>-158</v>
      </c>
      <c r="V8" s="308">
        <v>-149</v>
      </c>
      <c r="W8" s="308">
        <v>368</v>
      </c>
      <c r="X8" s="308">
        <v>219</v>
      </c>
      <c r="Y8" s="308">
        <v>159</v>
      </c>
      <c r="Z8" s="308">
        <v>-23</v>
      </c>
      <c r="AA8" s="308">
        <v>136</v>
      </c>
      <c r="AB8" s="308">
        <v>-45</v>
      </c>
      <c r="AC8" s="308">
        <v>91</v>
      </c>
      <c r="AD8" s="308">
        <v>-28</v>
      </c>
      <c r="AE8" s="308">
        <v>63</v>
      </c>
      <c r="AF8" s="308">
        <v>200</v>
      </c>
      <c r="AG8" s="308">
        <v>-31</v>
      </c>
      <c r="AH8" s="308">
        <v>169</v>
      </c>
      <c r="AI8" s="308">
        <v>160</v>
      </c>
      <c r="AJ8" s="308">
        <v>329</v>
      </c>
      <c r="AK8" s="308">
        <v>81</v>
      </c>
      <c r="AL8" s="308">
        <v>410</v>
      </c>
      <c r="AM8" s="308">
        <v>199</v>
      </c>
      <c r="AN8" s="308">
        <v>212</v>
      </c>
      <c r="AO8" s="308">
        <v>411</v>
      </c>
      <c r="AP8" s="308">
        <v>280</v>
      </c>
      <c r="AQ8" s="308">
        <v>691</v>
      </c>
      <c r="AR8" s="308">
        <v>-272</v>
      </c>
      <c r="AS8" s="308">
        <v>419</v>
      </c>
    </row>
    <row r="9" spans="1:45" ht="14.25">
      <c r="A9" s="152"/>
      <c r="B9" s="380" t="s">
        <v>55</v>
      </c>
      <c r="C9" s="308">
        <v>36</v>
      </c>
      <c r="D9" s="308">
        <v>46</v>
      </c>
      <c r="E9" s="308">
        <v>82</v>
      </c>
      <c r="F9" s="335">
        <v>44</v>
      </c>
      <c r="G9" s="308">
        <v>126</v>
      </c>
      <c r="H9" s="308"/>
      <c r="I9" s="335">
        <v>43</v>
      </c>
      <c r="J9" s="308">
        <v>169</v>
      </c>
      <c r="K9" s="308">
        <v>146</v>
      </c>
      <c r="L9" s="308">
        <v>76</v>
      </c>
      <c r="M9" s="308">
        <v>222</v>
      </c>
      <c r="N9" s="308">
        <v>79</v>
      </c>
      <c r="O9" s="308">
        <v>301</v>
      </c>
      <c r="P9" s="345">
        <v>157</v>
      </c>
      <c r="Q9" s="308">
        <v>458</v>
      </c>
      <c r="R9" s="308">
        <v>38</v>
      </c>
      <c r="S9" s="308">
        <v>39</v>
      </c>
      <c r="T9" s="308">
        <v>77</v>
      </c>
      <c r="U9" s="308">
        <v>40</v>
      </c>
      <c r="V9" s="308">
        <v>117</v>
      </c>
      <c r="W9" s="308">
        <v>50</v>
      </c>
      <c r="X9" s="308">
        <v>295</v>
      </c>
      <c r="Y9" s="308">
        <v>50</v>
      </c>
      <c r="Z9" s="308">
        <v>38</v>
      </c>
      <c r="AA9" s="308">
        <v>88</v>
      </c>
      <c r="AB9" s="308">
        <v>43</v>
      </c>
      <c r="AC9" s="308">
        <v>131</v>
      </c>
      <c r="AD9" s="308">
        <v>35</v>
      </c>
      <c r="AE9" s="308">
        <v>166</v>
      </c>
      <c r="AF9" s="308">
        <v>52</v>
      </c>
      <c r="AG9" s="308">
        <v>41</v>
      </c>
      <c r="AH9" s="308">
        <v>93</v>
      </c>
      <c r="AI9" s="308">
        <v>47</v>
      </c>
      <c r="AJ9" s="308">
        <v>140</v>
      </c>
      <c r="AK9" s="308">
        <v>52</v>
      </c>
      <c r="AL9" s="308">
        <v>192</v>
      </c>
      <c r="AM9" s="308">
        <v>44</v>
      </c>
      <c r="AN9" s="308">
        <v>49</v>
      </c>
      <c r="AO9" s="308">
        <v>93</v>
      </c>
      <c r="AP9" s="308">
        <v>36</v>
      </c>
      <c r="AQ9" s="308">
        <v>129</v>
      </c>
      <c r="AR9" s="308">
        <v>54</v>
      </c>
      <c r="AS9" s="308">
        <v>183</v>
      </c>
    </row>
    <row r="10" spans="1:45" ht="14.25">
      <c r="A10" s="152"/>
      <c r="B10" s="382"/>
      <c r="C10" s="308"/>
      <c r="D10" s="308">
        <v>0</v>
      </c>
      <c r="E10" s="308">
        <v>0</v>
      </c>
      <c r="F10" s="335">
        <v>0</v>
      </c>
      <c r="G10" s="308">
        <v>0</v>
      </c>
      <c r="H10" s="308"/>
      <c r="I10" s="335">
        <v>0</v>
      </c>
      <c r="J10" s="308">
        <v>0</v>
      </c>
      <c r="K10" s="308">
        <v>0</v>
      </c>
      <c r="L10" s="308">
        <v>0</v>
      </c>
      <c r="M10" s="308">
        <v>0</v>
      </c>
      <c r="N10" s="308">
        <v>0</v>
      </c>
      <c r="O10" s="308">
        <v>0</v>
      </c>
      <c r="Q10" s="308">
        <v>0</v>
      </c>
      <c r="R10" s="308">
        <v>0</v>
      </c>
      <c r="S10" s="308">
        <v>0</v>
      </c>
      <c r="T10" s="308">
        <v>0</v>
      </c>
      <c r="U10" s="308">
        <v>0</v>
      </c>
      <c r="V10" s="308">
        <v>0</v>
      </c>
      <c r="W10" s="308">
        <v>0</v>
      </c>
      <c r="X10" s="308">
        <v>0</v>
      </c>
      <c r="Y10" s="308">
        <v>0</v>
      </c>
      <c r="Z10" s="308">
        <v>0</v>
      </c>
      <c r="AA10" s="308">
        <v>0</v>
      </c>
      <c r="AB10" s="308">
        <v>0</v>
      </c>
      <c r="AC10" s="308">
        <v>0</v>
      </c>
      <c r="AD10" s="308">
        <v>0</v>
      </c>
      <c r="AE10" s="308">
        <v>0</v>
      </c>
      <c r="AF10" s="308">
        <v>0</v>
      </c>
      <c r="AG10" s="308">
        <v>0</v>
      </c>
      <c r="AH10" s="308">
        <v>0</v>
      </c>
      <c r="AI10" s="308">
        <v>0</v>
      </c>
      <c r="AJ10" s="308">
        <v>0</v>
      </c>
      <c r="AK10" s="308">
        <v>0</v>
      </c>
      <c r="AL10" s="308">
        <v>0</v>
      </c>
      <c r="AM10" s="308" t="s">
        <v>69</v>
      </c>
      <c r="AN10" s="308">
        <v>0</v>
      </c>
      <c r="AO10" s="308">
        <v>0</v>
      </c>
      <c r="AP10" s="308">
        <v>0</v>
      </c>
      <c r="AQ10" s="308">
        <v>0</v>
      </c>
      <c r="AR10" s="308">
        <v>0</v>
      </c>
      <c r="AS10" s="308">
        <v>0</v>
      </c>
    </row>
    <row r="11" spans="1:45" ht="14.25">
      <c r="A11" s="173"/>
      <c r="B11" s="380" t="s">
        <v>111</v>
      </c>
      <c r="C11" s="308">
        <v>-74</v>
      </c>
      <c r="D11" s="308">
        <v>-80</v>
      </c>
      <c r="E11" s="308">
        <v>-154</v>
      </c>
      <c r="F11" s="335">
        <v>-96</v>
      </c>
      <c r="G11" s="308">
        <v>-250</v>
      </c>
      <c r="H11" s="308"/>
      <c r="I11" s="335">
        <v>-93</v>
      </c>
      <c r="J11" s="308">
        <v>-343</v>
      </c>
      <c r="K11" s="308">
        <v>-80</v>
      </c>
      <c r="L11" s="308">
        <v>-88</v>
      </c>
      <c r="M11" s="308">
        <v>-168</v>
      </c>
      <c r="N11" s="308">
        <v>-99</v>
      </c>
      <c r="O11" s="308">
        <v>-267</v>
      </c>
      <c r="P11" s="345">
        <v>-93</v>
      </c>
      <c r="Q11" s="308">
        <v>-360</v>
      </c>
      <c r="R11" s="308">
        <v>-90</v>
      </c>
      <c r="S11" s="308">
        <v>-122</v>
      </c>
      <c r="T11" s="308">
        <v>-212</v>
      </c>
      <c r="U11" s="308">
        <v>-126</v>
      </c>
      <c r="V11" s="308">
        <v>-338</v>
      </c>
      <c r="W11" s="308">
        <v>-135</v>
      </c>
      <c r="X11" s="308">
        <v>-473</v>
      </c>
      <c r="Y11" s="308">
        <v>-128</v>
      </c>
      <c r="Z11" s="308">
        <v>-133</v>
      </c>
      <c r="AA11" s="308">
        <v>-261</v>
      </c>
      <c r="AB11" s="308">
        <v>-154</v>
      </c>
      <c r="AC11" s="308">
        <v>-415</v>
      </c>
      <c r="AD11" s="308">
        <v>-140</v>
      </c>
      <c r="AE11" s="308">
        <v>-555</v>
      </c>
      <c r="AF11" s="308">
        <v>-134</v>
      </c>
      <c r="AG11" s="308">
        <v>-154</v>
      </c>
      <c r="AH11" s="308">
        <v>-288</v>
      </c>
      <c r="AI11" s="308">
        <v>-186</v>
      </c>
      <c r="AJ11" s="308">
        <v>-474</v>
      </c>
      <c r="AK11" s="308">
        <v>-177</v>
      </c>
      <c r="AL11" s="308">
        <v>-651</v>
      </c>
      <c r="AM11" s="308">
        <v>-172</v>
      </c>
      <c r="AN11" s="308">
        <v>-208</v>
      </c>
      <c r="AO11" s="308">
        <v>-380</v>
      </c>
      <c r="AP11" s="308">
        <v>-222</v>
      </c>
      <c r="AQ11" s="308">
        <v>-602</v>
      </c>
      <c r="AR11" s="308">
        <v>-213</v>
      </c>
      <c r="AS11" s="308">
        <v>-815</v>
      </c>
    </row>
    <row r="12" spans="1:45" ht="14.25">
      <c r="A12" s="173"/>
      <c r="B12" s="380" t="s">
        <v>46</v>
      </c>
      <c r="C12" s="308">
        <v>-156</v>
      </c>
      <c r="D12" s="308">
        <v>-147</v>
      </c>
      <c r="E12" s="308">
        <v>-303</v>
      </c>
      <c r="F12" s="335">
        <v>-156</v>
      </c>
      <c r="G12" s="308">
        <v>-459</v>
      </c>
      <c r="H12" s="308"/>
      <c r="I12" s="335">
        <v>-176</v>
      </c>
      <c r="J12" s="308">
        <v>-635</v>
      </c>
      <c r="K12" s="308">
        <v>-186</v>
      </c>
      <c r="L12" s="308">
        <v>-188</v>
      </c>
      <c r="M12" s="308">
        <v>-374</v>
      </c>
      <c r="N12" s="308">
        <v>-187</v>
      </c>
      <c r="O12" s="308">
        <v>-561</v>
      </c>
      <c r="P12" s="345">
        <v>-215</v>
      </c>
      <c r="Q12" s="308">
        <v>-776</v>
      </c>
      <c r="R12" s="308">
        <v>-193</v>
      </c>
      <c r="S12" s="308">
        <v>-195</v>
      </c>
      <c r="T12" s="308">
        <v>-388</v>
      </c>
      <c r="U12" s="308">
        <v>-200</v>
      </c>
      <c r="V12" s="308">
        <v>-588</v>
      </c>
      <c r="W12" s="308">
        <v>-201</v>
      </c>
      <c r="X12" s="308">
        <v>-789</v>
      </c>
      <c r="Y12" s="308">
        <v>-175</v>
      </c>
      <c r="Z12" s="308">
        <v>-123</v>
      </c>
      <c r="AA12" s="308">
        <v>-298</v>
      </c>
      <c r="AB12" s="308">
        <v>-80</v>
      </c>
      <c r="AC12" s="308">
        <v>-378</v>
      </c>
      <c r="AD12" s="308">
        <v>-49</v>
      </c>
      <c r="AE12" s="308">
        <v>-427</v>
      </c>
      <c r="AF12" s="308">
        <v>-46</v>
      </c>
      <c r="AG12" s="308">
        <v>-36</v>
      </c>
      <c r="AH12" s="308">
        <v>-82</v>
      </c>
      <c r="AI12" s="308">
        <v>-31</v>
      </c>
      <c r="AJ12" s="308">
        <v>-113</v>
      </c>
      <c r="AK12" s="308">
        <v>-54</v>
      </c>
      <c r="AL12" s="308">
        <v>-167</v>
      </c>
      <c r="AM12" s="308">
        <v>-159</v>
      </c>
      <c r="AN12" s="308">
        <v>-356</v>
      </c>
      <c r="AO12" s="308">
        <v>-515</v>
      </c>
      <c r="AP12" s="308">
        <v>-575</v>
      </c>
      <c r="AQ12" s="308">
        <v>-1090</v>
      </c>
      <c r="AR12" s="308">
        <v>-655</v>
      </c>
      <c r="AS12" s="308">
        <v>-1745</v>
      </c>
    </row>
    <row r="13" spans="1:45" ht="14.25">
      <c r="A13" s="173"/>
      <c r="B13" s="380" t="s">
        <v>113</v>
      </c>
      <c r="C13" s="308">
        <v>-468</v>
      </c>
      <c r="D13" s="308">
        <v>-498</v>
      </c>
      <c r="E13" s="308">
        <v>-966</v>
      </c>
      <c r="F13" s="335">
        <v>-413</v>
      </c>
      <c r="G13" s="308">
        <v>-1379</v>
      </c>
      <c r="H13" s="308"/>
      <c r="I13" s="335">
        <v>-416</v>
      </c>
      <c r="J13" s="308">
        <v>-1795</v>
      </c>
      <c r="K13" s="308">
        <v>-403</v>
      </c>
      <c r="L13" s="308">
        <v>-403</v>
      </c>
      <c r="M13" s="308">
        <v>-806</v>
      </c>
      <c r="N13" s="308">
        <v>-380</v>
      </c>
      <c r="O13" s="308">
        <v>-1186</v>
      </c>
      <c r="P13" s="345">
        <v>-388</v>
      </c>
      <c r="Q13" s="308">
        <v>-1574</v>
      </c>
      <c r="R13" s="308">
        <v>-391</v>
      </c>
      <c r="S13" s="308">
        <v>-376</v>
      </c>
      <c r="T13" s="308">
        <v>-767</v>
      </c>
      <c r="U13" s="308">
        <v>-363</v>
      </c>
      <c r="V13" s="308">
        <v>-1130</v>
      </c>
      <c r="W13" s="308">
        <v>-348</v>
      </c>
      <c r="X13" s="308">
        <v>-1478</v>
      </c>
      <c r="Y13" s="308">
        <v>-391</v>
      </c>
      <c r="Z13" s="308">
        <v>-374</v>
      </c>
      <c r="AA13" s="308">
        <v>-765</v>
      </c>
      <c r="AB13" s="308">
        <v>-385</v>
      </c>
      <c r="AC13" s="308">
        <v>-1150</v>
      </c>
      <c r="AD13" s="308">
        <v>-358</v>
      </c>
      <c r="AE13" s="308">
        <v>-1508</v>
      </c>
      <c r="AF13" s="308">
        <v>-351</v>
      </c>
      <c r="AG13" s="308">
        <v>-367</v>
      </c>
      <c r="AH13" s="308">
        <v>-718</v>
      </c>
      <c r="AI13" s="308">
        <v>-367</v>
      </c>
      <c r="AJ13" s="308">
        <v>-1085</v>
      </c>
      <c r="AK13" s="308">
        <v>-373</v>
      </c>
      <c r="AL13" s="308">
        <v>-1458</v>
      </c>
      <c r="AM13" s="308">
        <v>-393</v>
      </c>
      <c r="AN13" s="308">
        <v>-397</v>
      </c>
      <c r="AO13" s="308">
        <v>-790</v>
      </c>
      <c r="AP13" s="308">
        <v>-389</v>
      </c>
      <c r="AQ13" s="308">
        <v>-1179</v>
      </c>
      <c r="AR13" s="308">
        <v>-432</v>
      </c>
      <c r="AS13" s="308">
        <v>-1611</v>
      </c>
    </row>
    <row r="14" spans="1:45" ht="14.25">
      <c r="A14" s="173"/>
      <c r="B14" s="380" t="s">
        <v>59</v>
      </c>
      <c r="C14" s="308">
        <v>-106</v>
      </c>
      <c r="D14" s="308">
        <v>-136</v>
      </c>
      <c r="E14" s="308">
        <v>-242</v>
      </c>
      <c r="F14" s="335">
        <v>-110</v>
      </c>
      <c r="G14" s="308">
        <v>-352</v>
      </c>
      <c r="H14" s="308"/>
      <c r="I14" s="335">
        <v>-148</v>
      </c>
      <c r="J14" s="308">
        <v>-500</v>
      </c>
      <c r="K14" s="308">
        <v>-214</v>
      </c>
      <c r="L14" s="308">
        <v>-189</v>
      </c>
      <c r="M14" s="308">
        <v>-403</v>
      </c>
      <c r="N14" s="308">
        <v>-203</v>
      </c>
      <c r="O14" s="308">
        <v>-606</v>
      </c>
      <c r="P14" s="345">
        <v>-182</v>
      </c>
      <c r="Q14" s="308">
        <v>-788</v>
      </c>
      <c r="R14" s="308">
        <v>-211</v>
      </c>
      <c r="S14" s="308">
        <v>-116</v>
      </c>
      <c r="T14" s="308">
        <v>-327</v>
      </c>
      <c r="U14" s="308">
        <v>-156</v>
      </c>
      <c r="V14" s="308">
        <v>-483</v>
      </c>
      <c r="W14" s="308">
        <v>-304</v>
      </c>
      <c r="X14" s="308">
        <v>-908</v>
      </c>
      <c r="Y14" s="308">
        <v>-189</v>
      </c>
      <c r="Z14" s="308">
        <v>-380</v>
      </c>
      <c r="AA14" s="308">
        <v>-569</v>
      </c>
      <c r="AB14" s="308">
        <v>-107</v>
      </c>
      <c r="AC14" s="308">
        <v>-676</v>
      </c>
      <c r="AD14" s="308">
        <v>-151</v>
      </c>
      <c r="AE14" s="308">
        <v>-827</v>
      </c>
      <c r="AF14" s="308">
        <v>-151</v>
      </c>
      <c r="AG14" s="308">
        <v>-103</v>
      </c>
      <c r="AH14" s="308">
        <v>-254</v>
      </c>
      <c r="AI14" s="308">
        <v>-131</v>
      </c>
      <c r="AJ14" s="308">
        <v>-385</v>
      </c>
      <c r="AK14" s="308">
        <v>-179</v>
      </c>
      <c r="AL14" s="308">
        <v>-564</v>
      </c>
      <c r="AM14" s="308">
        <v>-235</v>
      </c>
      <c r="AN14" s="308">
        <v>-297</v>
      </c>
      <c r="AO14" s="308">
        <v>-532</v>
      </c>
      <c r="AP14" s="308">
        <v>-193</v>
      </c>
      <c r="AQ14" s="308">
        <v>-725</v>
      </c>
      <c r="AR14" s="308">
        <v>-160</v>
      </c>
      <c r="AS14" s="308">
        <v>-885</v>
      </c>
    </row>
    <row r="15" spans="1:45" ht="14.25">
      <c r="A15" s="174"/>
      <c r="B15" s="381" t="s">
        <v>114</v>
      </c>
      <c r="C15" s="308">
        <v>134</v>
      </c>
      <c r="D15" s="308">
        <v>119</v>
      </c>
      <c r="E15" s="308">
        <v>253</v>
      </c>
      <c r="F15" s="335">
        <v>275</v>
      </c>
      <c r="G15" s="308">
        <v>528</v>
      </c>
      <c r="H15" s="308"/>
      <c r="I15" s="335">
        <v>234</v>
      </c>
      <c r="J15" s="308">
        <v>762</v>
      </c>
      <c r="K15" s="308">
        <v>232</v>
      </c>
      <c r="L15" s="308">
        <v>287</v>
      </c>
      <c r="M15" s="308">
        <v>519</v>
      </c>
      <c r="N15" s="308">
        <v>252</v>
      </c>
      <c r="O15" s="308">
        <v>771</v>
      </c>
      <c r="P15" s="345">
        <v>267</v>
      </c>
      <c r="Q15" s="308">
        <v>1038</v>
      </c>
      <c r="R15" s="308">
        <v>193</v>
      </c>
      <c r="S15" s="308">
        <v>65</v>
      </c>
      <c r="T15" s="308">
        <v>258</v>
      </c>
      <c r="U15" s="308">
        <v>205</v>
      </c>
      <c r="V15" s="308">
        <v>463</v>
      </c>
      <c r="W15" s="308">
        <v>64</v>
      </c>
      <c r="X15" s="308">
        <v>527</v>
      </c>
      <c r="Y15" s="308">
        <v>125</v>
      </c>
      <c r="Z15" s="308">
        <v>-756</v>
      </c>
      <c r="AA15" s="308">
        <v>-631</v>
      </c>
      <c r="AB15" s="308">
        <v>149</v>
      </c>
      <c r="AC15" s="308">
        <v>-482</v>
      </c>
      <c r="AD15" s="308">
        <v>232</v>
      </c>
      <c r="AE15" s="308">
        <v>-250</v>
      </c>
      <c r="AF15" s="308">
        <v>182</v>
      </c>
      <c r="AG15" s="308">
        <v>202</v>
      </c>
      <c r="AH15" s="308">
        <v>384</v>
      </c>
      <c r="AI15" s="308">
        <v>223</v>
      </c>
      <c r="AJ15" s="308">
        <v>607</v>
      </c>
      <c r="AK15" s="308">
        <v>218</v>
      </c>
      <c r="AL15" s="308">
        <v>825</v>
      </c>
      <c r="AM15" s="308">
        <v>282</v>
      </c>
      <c r="AN15" s="308">
        <v>314</v>
      </c>
      <c r="AO15" s="308">
        <v>596</v>
      </c>
      <c r="AP15" s="308">
        <v>-28</v>
      </c>
      <c r="AQ15" s="308">
        <v>568</v>
      </c>
      <c r="AR15" s="308">
        <v>507</v>
      </c>
      <c r="AS15" s="308">
        <v>1075</v>
      </c>
    </row>
    <row r="16" spans="1:45" ht="14.25" customHeight="1">
      <c r="A16" s="174"/>
      <c r="B16" s="380" t="s">
        <v>176</v>
      </c>
      <c r="C16" s="308" t="s">
        <v>69</v>
      </c>
      <c r="D16" s="308">
        <v>0</v>
      </c>
      <c r="E16" s="308">
        <v>0</v>
      </c>
      <c r="F16" s="335">
        <v>0</v>
      </c>
      <c r="G16" s="308">
        <v>0</v>
      </c>
      <c r="H16" s="308"/>
      <c r="I16" s="335">
        <v>0</v>
      </c>
      <c r="J16" s="308" t="s">
        <v>69</v>
      </c>
      <c r="K16" s="308">
        <v>0</v>
      </c>
      <c r="L16" s="308">
        <v>0</v>
      </c>
      <c r="M16" s="308">
        <v>0</v>
      </c>
      <c r="N16" s="308">
        <v>0</v>
      </c>
      <c r="O16" s="308">
        <v>0</v>
      </c>
      <c r="P16" s="345">
        <v>0</v>
      </c>
      <c r="Q16" s="308">
        <v>0</v>
      </c>
      <c r="R16" s="308">
        <v>0</v>
      </c>
      <c r="S16" s="308">
        <v>0</v>
      </c>
      <c r="T16" s="308">
        <v>0</v>
      </c>
      <c r="U16" s="308">
        <v>1</v>
      </c>
      <c r="V16" s="308">
        <v>1</v>
      </c>
      <c r="W16" s="308">
        <v>0</v>
      </c>
      <c r="X16" s="308">
        <v>1</v>
      </c>
      <c r="Y16" s="308">
        <v>0</v>
      </c>
      <c r="Z16" s="308">
        <v>0</v>
      </c>
      <c r="AA16" s="308">
        <v>0</v>
      </c>
      <c r="AB16" s="308">
        <v>0</v>
      </c>
      <c r="AC16" s="308">
        <v>0</v>
      </c>
      <c r="AD16" s="308">
        <v>0</v>
      </c>
      <c r="AE16" s="308">
        <v>0</v>
      </c>
      <c r="AF16" s="308">
        <v>0</v>
      </c>
      <c r="AG16" s="308">
        <v>0</v>
      </c>
      <c r="AH16" s="308">
        <v>0</v>
      </c>
      <c r="AI16" s="308">
        <v>0</v>
      </c>
      <c r="AJ16" s="308">
        <v>0</v>
      </c>
      <c r="AK16" s="308">
        <v>0</v>
      </c>
      <c r="AL16" s="308">
        <v>0</v>
      </c>
      <c r="AM16" s="308" t="s">
        <v>69</v>
      </c>
      <c r="AN16" s="308">
        <v>0</v>
      </c>
      <c r="AO16" s="308">
        <v>0</v>
      </c>
      <c r="AP16" s="308">
        <v>0</v>
      </c>
      <c r="AQ16" s="308">
        <v>0</v>
      </c>
      <c r="AR16" s="308">
        <v>0</v>
      </c>
      <c r="AS16" s="308">
        <v>0</v>
      </c>
    </row>
    <row r="17" spans="1:45" ht="14.25">
      <c r="A17" s="171"/>
      <c r="B17" s="381" t="s">
        <v>90</v>
      </c>
      <c r="C17" s="308">
        <v>134</v>
      </c>
      <c r="D17" s="308">
        <v>119</v>
      </c>
      <c r="E17" s="308">
        <v>253</v>
      </c>
      <c r="F17" s="335">
        <v>275</v>
      </c>
      <c r="G17" s="308">
        <v>528</v>
      </c>
      <c r="H17" s="308"/>
      <c r="I17" s="335">
        <v>234</v>
      </c>
      <c r="J17" s="308">
        <v>762</v>
      </c>
      <c r="K17" s="308">
        <v>232</v>
      </c>
      <c r="L17" s="308">
        <v>287</v>
      </c>
      <c r="M17" s="308">
        <v>519</v>
      </c>
      <c r="N17" s="308">
        <v>252</v>
      </c>
      <c r="O17" s="308">
        <v>771</v>
      </c>
      <c r="P17" s="345">
        <v>267</v>
      </c>
      <c r="Q17" s="308">
        <v>1038</v>
      </c>
      <c r="R17" s="308">
        <v>193</v>
      </c>
      <c r="S17" s="308">
        <v>65</v>
      </c>
      <c r="T17" s="308">
        <v>258</v>
      </c>
      <c r="U17" s="308">
        <v>206</v>
      </c>
      <c r="V17" s="308">
        <v>464</v>
      </c>
      <c r="W17" s="308">
        <v>64</v>
      </c>
      <c r="X17" s="308">
        <v>528</v>
      </c>
      <c r="Y17" s="308">
        <v>125</v>
      </c>
      <c r="Z17" s="308">
        <v>-756</v>
      </c>
      <c r="AA17" s="308">
        <v>-631</v>
      </c>
      <c r="AB17" s="308">
        <v>149</v>
      </c>
      <c r="AC17" s="308">
        <v>-482</v>
      </c>
      <c r="AD17" s="308">
        <v>232</v>
      </c>
      <c r="AE17" s="308">
        <v>-250</v>
      </c>
      <c r="AF17" s="308">
        <v>182</v>
      </c>
      <c r="AG17" s="308">
        <v>202</v>
      </c>
      <c r="AH17" s="308">
        <v>384</v>
      </c>
      <c r="AI17" s="308">
        <v>223</v>
      </c>
      <c r="AJ17" s="308">
        <v>607</v>
      </c>
      <c r="AK17" s="308">
        <v>218</v>
      </c>
      <c r="AL17" s="308">
        <v>825</v>
      </c>
      <c r="AM17" s="308">
        <v>282</v>
      </c>
      <c r="AN17" s="308">
        <v>314</v>
      </c>
      <c r="AO17" s="308">
        <v>596</v>
      </c>
      <c r="AP17" s="308">
        <v>-28</v>
      </c>
      <c r="AQ17" s="308">
        <v>568</v>
      </c>
      <c r="AR17" s="308">
        <v>507</v>
      </c>
      <c r="AS17" s="308">
        <v>1075</v>
      </c>
    </row>
    <row r="18" spans="1:45" ht="14.25">
      <c r="A18" s="174"/>
      <c r="B18" s="380" t="s">
        <v>64</v>
      </c>
      <c r="C18" s="308">
        <v>-38</v>
      </c>
      <c r="D18" s="308">
        <v>-30</v>
      </c>
      <c r="E18" s="308">
        <v>-68</v>
      </c>
      <c r="F18" s="335">
        <v>-82</v>
      </c>
      <c r="G18" s="308">
        <v>-150</v>
      </c>
      <c r="H18" s="308"/>
      <c r="I18" s="335">
        <v>-81</v>
      </c>
      <c r="J18" s="308">
        <v>-231</v>
      </c>
      <c r="K18" s="308">
        <v>-60</v>
      </c>
      <c r="L18" s="308">
        <v>-80</v>
      </c>
      <c r="M18" s="308">
        <v>-140</v>
      </c>
      <c r="N18" s="308">
        <v>-76</v>
      </c>
      <c r="O18" s="308">
        <v>-216</v>
      </c>
      <c r="P18" s="345">
        <v>-70</v>
      </c>
      <c r="Q18" s="308">
        <v>-286</v>
      </c>
      <c r="R18" s="308">
        <v>-83</v>
      </c>
      <c r="S18" s="308">
        <v>-65</v>
      </c>
      <c r="T18" s="308">
        <v>-148</v>
      </c>
      <c r="U18" s="308">
        <v>-57</v>
      </c>
      <c r="V18" s="308">
        <v>-205</v>
      </c>
      <c r="W18" s="308">
        <v>-44</v>
      </c>
      <c r="X18" s="308">
        <v>-249</v>
      </c>
      <c r="Y18" s="308">
        <v>-48</v>
      </c>
      <c r="Z18" s="308">
        <v>92</v>
      </c>
      <c r="AA18" s="308">
        <v>44</v>
      </c>
      <c r="AB18" s="308">
        <v>-50</v>
      </c>
      <c r="AC18" s="308">
        <v>-6</v>
      </c>
      <c r="AD18" s="308">
        <v>-75</v>
      </c>
      <c r="AE18" s="308">
        <v>-81</v>
      </c>
      <c r="AF18" s="308">
        <v>-65</v>
      </c>
      <c r="AG18" s="308">
        <v>-68</v>
      </c>
      <c r="AH18" s="308">
        <v>-133</v>
      </c>
      <c r="AI18" s="308">
        <v>-65</v>
      </c>
      <c r="AJ18" s="308">
        <v>-198</v>
      </c>
      <c r="AK18" s="308">
        <v>-108</v>
      </c>
      <c r="AL18" s="308">
        <v>-306</v>
      </c>
      <c r="AM18" s="308">
        <v>-105</v>
      </c>
      <c r="AN18" s="308">
        <v>-89</v>
      </c>
      <c r="AO18" s="308">
        <v>-194</v>
      </c>
      <c r="AP18" s="308">
        <v>-28</v>
      </c>
      <c r="AQ18" s="308">
        <v>-222</v>
      </c>
      <c r="AR18" s="308">
        <v>-138</v>
      </c>
      <c r="AS18" s="308">
        <v>-360</v>
      </c>
    </row>
    <row r="19" spans="1:45" ht="14.25">
      <c r="A19" s="174"/>
      <c r="B19" s="380" t="s">
        <v>430</v>
      </c>
      <c r="C19" s="308"/>
      <c r="D19" s="308"/>
      <c r="E19" s="308"/>
      <c r="F19" s="335"/>
      <c r="G19" s="308"/>
      <c r="H19" s="308"/>
      <c r="I19" s="335"/>
      <c r="J19" s="308"/>
      <c r="K19" s="308"/>
      <c r="L19" s="308"/>
      <c r="M19" s="308"/>
      <c r="N19" s="308"/>
      <c r="O19" s="308"/>
      <c r="P19" s="345"/>
      <c r="Q19" s="308"/>
      <c r="R19" s="308"/>
      <c r="S19" s="308">
        <v>0</v>
      </c>
      <c r="T19" s="308">
        <v>0</v>
      </c>
      <c r="U19" s="308">
        <v>-57</v>
      </c>
      <c r="V19" s="308">
        <v>-205</v>
      </c>
      <c r="W19" s="308">
        <v>20</v>
      </c>
      <c r="X19" s="308"/>
      <c r="Y19" s="308">
        <v>77</v>
      </c>
      <c r="Z19" s="308">
        <v>-664</v>
      </c>
      <c r="AA19" s="308">
        <v>-587</v>
      </c>
      <c r="AB19" s="308">
        <v>99</v>
      </c>
      <c r="AC19" s="308">
        <v>-488</v>
      </c>
      <c r="AD19" s="308">
        <v>157</v>
      </c>
      <c r="AE19" s="308">
        <v>-331</v>
      </c>
      <c r="AF19" s="308">
        <v>117</v>
      </c>
      <c r="AG19" s="308">
        <v>134</v>
      </c>
      <c r="AH19" s="308">
        <v>251</v>
      </c>
      <c r="AI19" s="308">
        <v>158</v>
      </c>
      <c r="AJ19" s="308">
        <v>409</v>
      </c>
      <c r="AK19" s="308">
        <v>110</v>
      </c>
      <c r="AL19" s="308">
        <v>519</v>
      </c>
      <c r="AM19" s="308">
        <v>177</v>
      </c>
      <c r="AN19" s="308">
        <v>225</v>
      </c>
      <c r="AO19" s="308">
        <v>402</v>
      </c>
      <c r="AP19" s="308">
        <v>-56</v>
      </c>
      <c r="AQ19" s="308">
        <v>346</v>
      </c>
      <c r="AR19" s="308">
        <v>369</v>
      </c>
      <c r="AS19" s="308">
        <v>715</v>
      </c>
    </row>
    <row r="20" spans="1:45" ht="14.25">
      <c r="A20" s="174"/>
      <c r="B20" s="380" t="s">
        <v>429</v>
      </c>
      <c r="C20" s="308"/>
      <c r="D20" s="308"/>
      <c r="E20" s="308"/>
      <c r="F20" s="335"/>
      <c r="G20" s="308"/>
      <c r="H20" s="308"/>
      <c r="I20" s="335"/>
      <c r="J20" s="308"/>
      <c r="K20" s="308"/>
      <c r="L20" s="308"/>
      <c r="M20" s="308"/>
      <c r="N20" s="308"/>
      <c r="O20" s="308"/>
      <c r="P20" s="345"/>
      <c r="Q20" s="308"/>
      <c r="R20" s="308"/>
      <c r="S20" s="308">
        <v>0</v>
      </c>
      <c r="T20" s="308">
        <v>0</v>
      </c>
      <c r="U20" s="308">
        <v>0</v>
      </c>
      <c r="V20" s="308">
        <v>0</v>
      </c>
      <c r="W20" s="308">
        <v>0</v>
      </c>
      <c r="X20" s="308"/>
      <c r="Y20" s="308">
        <v>0</v>
      </c>
      <c r="Z20" s="308">
        <v>-4</v>
      </c>
      <c r="AA20" s="308">
        <v>-4</v>
      </c>
      <c r="AB20" s="308">
        <v>-9</v>
      </c>
      <c r="AC20" s="308">
        <v>-13</v>
      </c>
      <c r="AD20" s="308">
        <v>13</v>
      </c>
      <c r="AE20" s="308">
        <v>0</v>
      </c>
      <c r="AF20" s="308">
        <v>0</v>
      </c>
      <c r="AG20" s="308">
        <v>0</v>
      </c>
      <c r="AH20" s="308">
        <v>0</v>
      </c>
      <c r="AI20" s="308">
        <v>0</v>
      </c>
      <c r="AJ20" s="308">
        <v>0</v>
      </c>
      <c r="AK20" s="308">
        <v>0</v>
      </c>
      <c r="AL20" s="308">
        <v>0</v>
      </c>
      <c r="AM20" s="308" t="s">
        <v>69</v>
      </c>
      <c r="AN20" s="308">
        <v>0</v>
      </c>
      <c r="AO20" s="308">
        <v>0</v>
      </c>
      <c r="AP20" s="308">
        <v>0</v>
      </c>
      <c r="AQ20" s="308">
        <v>0</v>
      </c>
      <c r="AR20" s="308">
        <v>0</v>
      </c>
      <c r="AS20" s="308">
        <v>0</v>
      </c>
    </row>
    <row r="21" spans="1:45" s="118" customFormat="1" ht="21" customHeight="1">
      <c r="A21" s="173"/>
      <c r="B21" s="381" t="s">
        <v>161</v>
      </c>
      <c r="C21" s="308">
        <v>96</v>
      </c>
      <c r="D21" s="308">
        <v>89</v>
      </c>
      <c r="E21" s="308">
        <v>185</v>
      </c>
      <c r="F21" s="335">
        <v>193</v>
      </c>
      <c r="G21" s="308">
        <v>378</v>
      </c>
      <c r="H21" s="308"/>
      <c r="I21" s="335">
        <v>153</v>
      </c>
      <c r="J21" s="308">
        <v>531</v>
      </c>
      <c r="K21" s="308">
        <v>172</v>
      </c>
      <c r="L21" s="308">
        <v>207</v>
      </c>
      <c r="M21" s="308">
        <v>379</v>
      </c>
      <c r="N21" s="308">
        <v>176</v>
      </c>
      <c r="O21" s="308">
        <v>555</v>
      </c>
      <c r="P21" s="345">
        <v>197</v>
      </c>
      <c r="Q21" s="308">
        <v>752</v>
      </c>
      <c r="R21" s="308">
        <v>110</v>
      </c>
      <c r="S21" s="308">
        <v>0</v>
      </c>
      <c r="T21" s="308">
        <v>110</v>
      </c>
      <c r="U21" s="308">
        <v>149</v>
      </c>
      <c r="V21" s="308">
        <v>259</v>
      </c>
      <c r="W21" s="308">
        <v>20</v>
      </c>
      <c r="X21" s="308">
        <v>279</v>
      </c>
      <c r="Y21" s="308">
        <v>77</v>
      </c>
      <c r="Z21" s="308">
        <v>-668</v>
      </c>
      <c r="AA21" s="308">
        <v>-591</v>
      </c>
      <c r="AB21" s="308">
        <v>90</v>
      </c>
      <c r="AC21" s="308">
        <v>-501</v>
      </c>
      <c r="AD21" s="308">
        <v>170</v>
      </c>
      <c r="AE21" s="308">
        <v>-331</v>
      </c>
      <c r="AF21" s="308">
        <v>117</v>
      </c>
      <c r="AG21" s="308">
        <v>134</v>
      </c>
      <c r="AH21" s="308">
        <v>251</v>
      </c>
      <c r="AI21" s="308">
        <v>158</v>
      </c>
      <c r="AJ21" s="308">
        <v>409</v>
      </c>
      <c r="AK21" s="308">
        <v>110</v>
      </c>
      <c r="AL21" s="308">
        <v>519</v>
      </c>
      <c r="AM21" s="308">
        <v>177</v>
      </c>
      <c r="AN21" s="308">
        <v>225</v>
      </c>
      <c r="AO21" s="308">
        <v>402</v>
      </c>
      <c r="AP21" s="308">
        <v>-56</v>
      </c>
      <c r="AQ21" s="308">
        <v>346</v>
      </c>
      <c r="AR21" s="308">
        <v>369</v>
      </c>
      <c r="AS21" s="308">
        <v>715</v>
      </c>
    </row>
    <row r="22" spans="1:45" s="118" customFormat="1" ht="21" customHeight="1">
      <c r="A22" s="175"/>
      <c r="B22" s="124"/>
      <c r="C22" s="155"/>
      <c r="D22" s="258"/>
      <c r="E22" s="41"/>
      <c r="G22" s="149"/>
      <c r="H22" s="41"/>
      <c r="I22" s="41"/>
      <c r="J22" s="149"/>
      <c r="K22" s="155"/>
      <c r="L22" s="42"/>
      <c r="V22" s="342"/>
      <c r="X22" s="342"/>
      <c r="Y22" s="342"/>
      <c r="AF22" s="342"/>
      <c r="AM22" s="342"/>
      <c r="AN22" s="342"/>
      <c r="AO22" s="342"/>
      <c r="AP22" s="342"/>
      <c r="AQ22" s="342"/>
      <c r="AR22" s="342"/>
      <c r="AS22" s="342"/>
    </row>
    <row r="23" spans="2:45" ht="14.25">
      <c r="B23" s="276"/>
      <c r="C23" s="154"/>
      <c r="D23" s="154"/>
      <c r="E23" s="154"/>
      <c r="K23" s="154"/>
      <c r="L23" s="42"/>
      <c r="V23" s="154"/>
      <c r="X23" s="154"/>
      <c r="Y23" s="154"/>
      <c r="AF23" s="154"/>
      <c r="AM23" s="154"/>
      <c r="AN23" s="154"/>
      <c r="AO23" s="154"/>
      <c r="AP23" s="154"/>
      <c r="AQ23" s="154"/>
      <c r="AR23" s="154"/>
      <c r="AS23" s="154"/>
    </row>
    <row r="24" spans="2:45" ht="21">
      <c r="B24" s="690" t="s">
        <v>223</v>
      </c>
      <c r="C24" s="127" t="s">
        <v>197</v>
      </c>
      <c r="D24" s="169" t="s">
        <v>237</v>
      </c>
      <c r="E24" s="304" t="s">
        <v>195</v>
      </c>
      <c r="F24" s="304" t="s">
        <v>224</v>
      </c>
      <c r="G24" s="304" t="s">
        <v>225</v>
      </c>
      <c r="H24" s="127" t="s">
        <v>290</v>
      </c>
      <c r="I24" s="127" t="s">
        <v>290</v>
      </c>
      <c r="J24" s="127" t="s">
        <v>291</v>
      </c>
      <c r="K24" s="304" t="s">
        <v>303</v>
      </c>
      <c r="L24" s="304" t="s">
        <v>332</v>
      </c>
      <c r="M24" s="304" t="s">
        <v>342</v>
      </c>
      <c r="N24" s="304" t="s">
        <v>348</v>
      </c>
      <c r="O24" s="304" t="s">
        <v>346</v>
      </c>
      <c r="P24" s="304" t="s">
        <v>358</v>
      </c>
      <c r="Q24" s="304">
        <v>2018</v>
      </c>
      <c r="R24" s="304" t="s">
        <v>364</v>
      </c>
      <c r="S24" s="304" t="s">
        <v>371</v>
      </c>
      <c r="T24" s="304" t="s">
        <v>370</v>
      </c>
      <c r="U24" s="304" t="s">
        <v>394</v>
      </c>
      <c r="V24" s="304" t="s">
        <v>392</v>
      </c>
      <c r="W24" s="304" t="s">
        <v>401</v>
      </c>
      <c r="X24" s="304">
        <v>2019</v>
      </c>
      <c r="Y24" s="127" t="s">
        <v>415</v>
      </c>
      <c r="Z24" s="127" t="s">
        <v>426</v>
      </c>
      <c r="AA24" s="127" t="s">
        <v>427</v>
      </c>
      <c r="AB24" s="127" t="s">
        <v>439</v>
      </c>
      <c r="AC24" s="127" t="s">
        <v>440</v>
      </c>
      <c r="AD24" s="127" t="s">
        <v>446</v>
      </c>
      <c r="AE24" s="127">
        <v>2020</v>
      </c>
      <c r="AF24" s="127" t="s">
        <v>452</v>
      </c>
      <c r="AG24" s="127" t="s">
        <v>454</v>
      </c>
      <c r="AH24" s="127" t="s">
        <v>455</v>
      </c>
      <c r="AI24" s="127" t="s">
        <v>458</v>
      </c>
      <c r="AJ24" s="127" t="s">
        <v>459</v>
      </c>
      <c r="AK24" s="127" t="s">
        <v>464</v>
      </c>
      <c r="AL24" s="127">
        <v>2021</v>
      </c>
      <c r="AM24" s="127" t="s">
        <v>470</v>
      </c>
      <c r="AN24" s="127" t="s">
        <v>475</v>
      </c>
      <c r="AO24" s="127" t="s">
        <v>482</v>
      </c>
      <c r="AP24" s="127" t="s">
        <v>488</v>
      </c>
      <c r="AQ24" s="127" t="s">
        <v>489</v>
      </c>
      <c r="AR24" s="127" t="s">
        <v>494</v>
      </c>
      <c r="AS24" s="127">
        <v>2022</v>
      </c>
    </row>
    <row r="25" spans="2:45" ht="15.75" customHeight="1" thickBot="1">
      <c r="B25" s="691"/>
      <c r="C25" s="168"/>
      <c r="D25" s="168"/>
      <c r="E25" s="305" t="s">
        <v>315</v>
      </c>
      <c r="F25" s="303" t="s">
        <v>315</v>
      </c>
      <c r="G25" s="303" t="s">
        <v>315</v>
      </c>
      <c r="H25" s="168"/>
      <c r="I25" s="168"/>
      <c r="J25" s="168"/>
      <c r="K25" s="303" t="s">
        <v>315</v>
      </c>
      <c r="L25" s="303" t="s">
        <v>315</v>
      </c>
      <c r="M25" s="303" t="s">
        <v>315</v>
      </c>
      <c r="N25" s="303" t="s">
        <v>315</v>
      </c>
      <c r="O25" s="303" t="s">
        <v>315</v>
      </c>
      <c r="P25" s="303" t="s">
        <v>315</v>
      </c>
      <c r="Q25" s="303" t="s">
        <v>315</v>
      </c>
      <c r="R25" s="303" t="s">
        <v>315</v>
      </c>
      <c r="S25" s="303" t="s">
        <v>315</v>
      </c>
      <c r="T25" s="303" t="s">
        <v>315</v>
      </c>
      <c r="U25" s="303" t="s">
        <v>315</v>
      </c>
      <c r="V25" s="303" t="s">
        <v>315</v>
      </c>
      <c r="W25" s="303" t="s">
        <v>315</v>
      </c>
      <c r="X25" s="303" t="s">
        <v>315</v>
      </c>
      <c r="Y25" s="168"/>
      <c r="Z25" s="168"/>
      <c r="AA25" s="168"/>
      <c r="AB25" s="168"/>
      <c r="AC25" s="168"/>
      <c r="AD25" s="168"/>
      <c r="AE25" s="168"/>
      <c r="AF25" s="168"/>
      <c r="AG25" s="168"/>
      <c r="AH25" s="168"/>
      <c r="AI25" s="168"/>
      <c r="AJ25" s="168"/>
      <c r="AK25" s="168"/>
      <c r="AL25" s="168"/>
      <c r="AM25" s="168"/>
      <c r="AN25" s="168"/>
      <c r="AO25" s="168"/>
      <c r="AP25" s="168"/>
      <c r="AQ25" s="168"/>
      <c r="AR25" s="168"/>
      <c r="AS25" s="168"/>
    </row>
    <row r="26" spans="1:45" ht="14.25">
      <c r="A26" s="332"/>
      <c r="B26" s="380" t="s">
        <v>105</v>
      </c>
      <c r="C26" s="308"/>
      <c r="D26" s="308">
        <v>194</v>
      </c>
      <c r="E26" s="308">
        <v>194</v>
      </c>
      <c r="F26" s="308">
        <v>528</v>
      </c>
      <c r="G26" s="337">
        <v>722</v>
      </c>
      <c r="H26" s="308"/>
      <c r="I26" s="308">
        <v>557</v>
      </c>
      <c r="J26" s="308">
        <v>1279</v>
      </c>
      <c r="K26" s="308">
        <v>677</v>
      </c>
      <c r="L26" s="308">
        <v>708</v>
      </c>
      <c r="M26" s="308">
        <v>1385</v>
      </c>
      <c r="N26" s="344">
        <v>713</v>
      </c>
      <c r="O26" s="344">
        <v>2098</v>
      </c>
      <c r="P26" s="344">
        <v>743</v>
      </c>
      <c r="Q26" s="344">
        <v>2841</v>
      </c>
      <c r="R26" s="336">
        <v>668</v>
      </c>
      <c r="S26" s="336">
        <v>707</v>
      </c>
      <c r="T26" s="308">
        <v>1375</v>
      </c>
      <c r="U26" s="308">
        <v>726</v>
      </c>
      <c r="V26" s="308">
        <v>2101</v>
      </c>
      <c r="W26" s="341">
        <v>756</v>
      </c>
      <c r="X26" s="308">
        <v>2857</v>
      </c>
      <c r="Y26" s="308">
        <v>710</v>
      </c>
      <c r="Z26" s="336">
        <v>671</v>
      </c>
      <c r="AA26" s="308">
        <v>1381</v>
      </c>
      <c r="AB26" s="336">
        <v>710</v>
      </c>
      <c r="AC26" s="308">
        <v>2091</v>
      </c>
      <c r="AD26" s="308">
        <v>793</v>
      </c>
      <c r="AE26" s="308">
        <v>2884</v>
      </c>
      <c r="AF26" s="308">
        <v>737</v>
      </c>
      <c r="AG26" s="336">
        <v>801</v>
      </c>
      <c r="AH26" s="308">
        <v>1538</v>
      </c>
      <c r="AI26" s="336">
        <v>842</v>
      </c>
      <c r="AJ26" s="308">
        <v>2380</v>
      </c>
      <c r="AK26" s="336">
        <v>850</v>
      </c>
      <c r="AL26" s="308">
        <v>3230</v>
      </c>
      <c r="AM26" s="308">
        <v>836</v>
      </c>
      <c r="AN26" s="308">
        <v>867</v>
      </c>
      <c r="AO26" s="308">
        <v>1703</v>
      </c>
      <c r="AP26" s="341">
        <v>873</v>
      </c>
      <c r="AQ26" s="308">
        <v>2576</v>
      </c>
      <c r="AR26" s="308">
        <v>863</v>
      </c>
      <c r="AS26" s="308">
        <v>3439</v>
      </c>
    </row>
    <row r="27" spans="1:45" ht="14.25">
      <c r="A27" s="332"/>
      <c r="B27" s="380" t="s">
        <v>81</v>
      </c>
      <c r="C27" s="308"/>
      <c r="D27" s="308">
        <v>510</v>
      </c>
      <c r="E27" s="308">
        <v>510</v>
      </c>
      <c r="F27" s="308">
        <v>1544</v>
      </c>
      <c r="G27" s="337">
        <v>2054</v>
      </c>
      <c r="H27" s="308"/>
      <c r="I27" s="308">
        <v>1623</v>
      </c>
      <c r="J27" s="308">
        <v>3677</v>
      </c>
      <c r="K27" s="308">
        <v>1433</v>
      </c>
      <c r="L27" s="308">
        <v>1521</v>
      </c>
      <c r="M27" s="308">
        <v>2954</v>
      </c>
      <c r="N27" s="339">
        <v>1562</v>
      </c>
      <c r="O27" s="339">
        <v>4516</v>
      </c>
      <c r="P27" s="339">
        <v>1667</v>
      </c>
      <c r="Q27" s="339">
        <v>6183</v>
      </c>
      <c r="R27" s="336">
        <f>1595+53</f>
        <v>1648</v>
      </c>
      <c r="S27" s="336">
        <v>1749</v>
      </c>
      <c r="T27" s="308">
        <v>3397</v>
      </c>
      <c r="U27" s="308">
        <v>1722</v>
      </c>
      <c r="V27" s="308">
        <v>5119</v>
      </c>
      <c r="W27" s="341">
        <v>1782</v>
      </c>
      <c r="X27" s="308">
        <v>6901</v>
      </c>
      <c r="Y27" s="308">
        <f>1681+27</f>
        <v>1708</v>
      </c>
      <c r="Z27" s="336">
        <v>1630</v>
      </c>
      <c r="AA27" s="308">
        <v>3338</v>
      </c>
      <c r="AB27" s="336">
        <v>1347</v>
      </c>
      <c r="AC27" s="308">
        <v>4685</v>
      </c>
      <c r="AD27" s="308">
        <v>1310</v>
      </c>
      <c r="AE27" s="308">
        <v>5995</v>
      </c>
      <c r="AF27" s="308">
        <v>1448</v>
      </c>
      <c r="AG27" s="336">
        <v>1503</v>
      </c>
      <c r="AH27" s="308">
        <v>2951</v>
      </c>
      <c r="AI27" s="336">
        <v>1442</v>
      </c>
      <c r="AJ27" s="308">
        <v>4393</v>
      </c>
      <c r="AK27" s="336">
        <v>1733</v>
      </c>
      <c r="AL27" s="308">
        <v>6126</v>
      </c>
      <c r="AM27" s="308">
        <v>2334</v>
      </c>
      <c r="AN27" s="308">
        <v>3074</v>
      </c>
      <c r="AO27" s="308">
        <v>5408</v>
      </c>
      <c r="AP27" s="341">
        <v>1363</v>
      </c>
      <c r="AQ27" s="308">
        <v>6771</v>
      </c>
      <c r="AR27" s="308">
        <v>4639</v>
      </c>
      <c r="AS27" s="308">
        <v>11410</v>
      </c>
    </row>
    <row r="28" spans="1:45" ht="21">
      <c r="A28" s="332"/>
      <c r="B28" s="382" t="s">
        <v>316</v>
      </c>
      <c r="C28" s="308"/>
      <c r="D28" s="308">
        <v>-45</v>
      </c>
      <c r="E28" s="308">
        <v>-45</v>
      </c>
      <c r="F28" s="308">
        <v>72</v>
      </c>
      <c r="G28" s="307">
        <v>27</v>
      </c>
      <c r="H28" s="308"/>
      <c r="I28" s="308">
        <v>31</v>
      </c>
      <c r="J28" s="308">
        <v>58</v>
      </c>
      <c r="K28" s="308">
        <v>33</v>
      </c>
      <c r="L28" s="308">
        <v>34</v>
      </c>
      <c r="M28" s="308">
        <v>67</v>
      </c>
      <c r="N28" s="339">
        <v>25</v>
      </c>
      <c r="O28" s="339">
        <v>92</v>
      </c>
      <c r="P28" s="339">
        <v>98</v>
      </c>
      <c r="Q28" s="339">
        <v>190</v>
      </c>
      <c r="R28" s="336">
        <v>53</v>
      </c>
      <c r="S28" s="336">
        <v>0</v>
      </c>
      <c r="T28" s="308">
        <v>53</v>
      </c>
      <c r="U28" s="308">
        <v>50</v>
      </c>
      <c r="V28" s="308">
        <v>103</v>
      </c>
      <c r="W28" s="341">
        <v>51</v>
      </c>
      <c r="X28" s="308">
        <v>154</v>
      </c>
      <c r="Y28" s="308">
        <v>48</v>
      </c>
      <c r="Z28" s="336">
        <v>23</v>
      </c>
      <c r="AA28" s="308">
        <v>71</v>
      </c>
      <c r="AB28" s="336">
        <v>27</v>
      </c>
      <c r="AC28" s="308">
        <v>98</v>
      </c>
      <c r="AD28" s="308">
        <v>26</v>
      </c>
      <c r="AE28" s="308">
        <v>124</v>
      </c>
      <c r="AF28" s="308">
        <v>12</v>
      </c>
      <c r="AG28" s="336">
        <v>24</v>
      </c>
      <c r="AH28" s="308">
        <v>36</v>
      </c>
      <c r="AI28" s="336">
        <v>2</v>
      </c>
      <c r="AJ28" s="308">
        <v>38</v>
      </c>
      <c r="AK28" s="336">
        <v>3</v>
      </c>
      <c r="AL28" s="308">
        <v>41</v>
      </c>
      <c r="AM28" s="308">
        <v>-11</v>
      </c>
      <c r="AN28" s="308">
        <v>3</v>
      </c>
      <c r="AO28" s="308">
        <v>-8</v>
      </c>
      <c r="AP28" s="341">
        <v>20</v>
      </c>
      <c r="AQ28" s="308">
        <v>12</v>
      </c>
      <c r="AR28" s="308">
        <v>-32</v>
      </c>
      <c r="AS28" s="308">
        <v>-20</v>
      </c>
    </row>
    <row r="29" spans="1:45" ht="21">
      <c r="A29" s="332"/>
      <c r="B29" s="380" t="s">
        <v>317</v>
      </c>
      <c r="C29" s="308"/>
      <c r="D29" s="308" t="s">
        <v>69</v>
      </c>
      <c r="E29" s="308">
        <v>0</v>
      </c>
      <c r="F29" s="308">
        <v>-178</v>
      </c>
      <c r="G29" s="307">
        <v>-178</v>
      </c>
      <c r="H29" s="308"/>
      <c r="I29" s="308">
        <v>-89</v>
      </c>
      <c r="J29" s="308">
        <v>-267</v>
      </c>
      <c r="K29" s="308">
        <v>-145</v>
      </c>
      <c r="L29" s="308">
        <v>-140</v>
      </c>
      <c r="M29" s="308">
        <v>-285</v>
      </c>
      <c r="N29" s="339">
        <v>-155</v>
      </c>
      <c r="O29" s="339">
        <v>-440</v>
      </c>
      <c r="P29" s="339">
        <v>-85</v>
      </c>
      <c r="Q29" s="339">
        <v>-525</v>
      </c>
      <c r="R29" s="336">
        <v>-113</v>
      </c>
      <c r="S29" s="336">
        <v>-195</v>
      </c>
      <c r="T29" s="308">
        <v>-308</v>
      </c>
      <c r="U29" s="308">
        <v>-188</v>
      </c>
      <c r="V29" s="308">
        <v>-496</v>
      </c>
      <c r="W29" s="341">
        <v>-244</v>
      </c>
      <c r="X29" s="308">
        <v>-691</v>
      </c>
      <c r="Y29" s="308">
        <v>-353</v>
      </c>
      <c r="Z29" s="336">
        <v>-477</v>
      </c>
      <c r="AA29" s="308">
        <v>-830</v>
      </c>
      <c r="AB29" s="336">
        <v>-278</v>
      </c>
      <c r="AC29" s="308">
        <v>-1108</v>
      </c>
      <c r="AD29" s="308">
        <v>-512</v>
      </c>
      <c r="AE29" s="308">
        <v>-1620</v>
      </c>
      <c r="AF29" s="308">
        <v>-194</v>
      </c>
      <c r="AG29" s="336">
        <v>-194</v>
      </c>
      <c r="AH29" s="308">
        <v>-388</v>
      </c>
      <c r="AI29" s="336">
        <v>-178</v>
      </c>
      <c r="AJ29" s="308">
        <v>-566</v>
      </c>
      <c r="AK29" s="336">
        <v>-219</v>
      </c>
      <c r="AL29" s="308">
        <v>-785</v>
      </c>
      <c r="AM29" s="308">
        <v>-134</v>
      </c>
      <c r="AN29" s="308">
        <v>-522</v>
      </c>
      <c r="AO29" s="308">
        <v>-656</v>
      </c>
      <c r="AP29" s="341">
        <v>-263</v>
      </c>
      <c r="AQ29" s="308">
        <v>-919</v>
      </c>
      <c r="AR29" s="308">
        <v>-1094</v>
      </c>
      <c r="AS29" s="308">
        <v>-2013</v>
      </c>
    </row>
    <row r="30" spans="1:45" ht="21">
      <c r="A30" s="332"/>
      <c r="B30" s="382" t="s">
        <v>318</v>
      </c>
      <c r="C30" s="308"/>
      <c r="D30" s="308">
        <v>4</v>
      </c>
      <c r="E30" s="308">
        <v>4</v>
      </c>
      <c r="F30" s="308">
        <v>4</v>
      </c>
      <c r="G30" s="337">
        <v>8</v>
      </c>
      <c r="H30" s="308"/>
      <c r="I30" s="308">
        <v>-3</v>
      </c>
      <c r="J30" s="308">
        <v>5</v>
      </c>
      <c r="K30" s="308">
        <v>12</v>
      </c>
      <c r="L30" s="308">
        <v>15</v>
      </c>
      <c r="M30" s="308">
        <v>27</v>
      </c>
      <c r="N30" s="339">
        <v>7</v>
      </c>
      <c r="O30" s="339">
        <v>34</v>
      </c>
      <c r="P30" s="339">
        <v>-29</v>
      </c>
      <c r="Q30" s="339">
        <v>5</v>
      </c>
      <c r="R30" s="336">
        <v>-11</v>
      </c>
      <c r="S30" s="336">
        <v>49</v>
      </c>
      <c r="T30" s="308">
        <v>38</v>
      </c>
      <c r="U30" s="308">
        <v>23</v>
      </c>
      <c r="V30" s="308">
        <v>61</v>
      </c>
      <c r="W30" s="341">
        <v>66</v>
      </c>
      <c r="X30" s="308">
        <v>127</v>
      </c>
      <c r="Y30" s="308">
        <v>13</v>
      </c>
      <c r="Z30" s="336">
        <v>35</v>
      </c>
      <c r="AA30" s="308">
        <v>48</v>
      </c>
      <c r="AB30" s="336">
        <v>15</v>
      </c>
      <c r="AC30" s="308">
        <v>63</v>
      </c>
      <c r="AD30" s="308">
        <v>70</v>
      </c>
      <c r="AE30" s="308">
        <v>133</v>
      </c>
      <c r="AF30" s="308">
        <v>29</v>
      </c>
      <c r="AG30" s="336">
        <v>-7</v>
      </c>
      <c r="AH30" s="308">
        <v>22</v>
      </c>
      <c r="AI30" s="336">
        <v>45</v>
      </c>
      <c r="AJ30" s="308">
        <v>67</v>
      </c>
      <c r="AK30" s="336">
        <v>-28</v>
      </c>
      <c r="AL30" s="308">
        <v>39</v>
      </c>
      <c r="AM30" s="308">
        <v>13</v>
      </c>
      <c r="AN30" s="308">
        <v>-12</v>
      </c>
      <c r="AO30" s="308">
        <v>1</v>
      </c>
      <c r="AP30" s="341">
        <v>26</v>
      </c>
      <c r="AQ30" s="308">
        <v>27</v>
      </c>
      <c r="AR30" s="308">
        <v>35</v>
      </c>
      <c r="AS30" s="308">
        <v>62</v>
      </c>
    </row>
    <row r="31" spans="1:45" ht="14.25">
      <c r="A31" s="334"/>
      <c r="B31" s="380" t="s">
        <v>55</v>
      </c>
      <c r="C31" s="308"/>
      <c r="D31" s="308">
        <v>16</v>
      </c>
      <c r="E31" s="308">
        <v>16</v>
      </c>
      <c r="F31" s="308">
        <v>76</v>
      </c>
      <c r="G31" s="337">
        <v>92</v>
      </c>
      <c r="H31" s="308"/>
      <c r="I31" s="308">
        <v>93</v>
      </c>
      <c r="J31" s="308">
        <v>185</v>
      </c>
      <c r="K31" s="308">
        <v>143</v>
      </c>
      <c r="L31" s="308">
        <v>37</v>
      </c>
      <c r="M31" s="308">
        <v>180</v>
      </c>
      <c r="N31" s="339">
        <v>153</v>
      </c>
      <c r="O31" s="339">
        <v>333</v>
      </c>
      <c r="P31" s="339">
        <v>110</v>
      </c>
      <c r="Q31" s="339">
        <v>443</v>
      </c>
      <c r="R31" s="336">
        <v>38</v>
      </c>
      <c r="S31" s="336">
        <v>44</v>
      </c>
      <c r="T31" s="308">
        <v>82</v>
      </c>
      <c r="U31" s="308">
        <v>48</v>
      </c>
      <c r="V31" s="308">
        <v>130</v>
      </c>
      <c r="W31" s="341">
        <v>81</v>
      </c>
      <c r="X31" s="308">
        <v>372</v>
      </c>
      <c r="Y31" s="308">
        <v>42</v>
      </c>
      <c r="Z31" s="336">
        <v>42</v>
      </c>
      <c r="AA31" s="308">
        <v>84</v>
      </c>
      <c r="AB31" s="336">
        <v>47</v>
      </c>
      <c r="AC31" s="308">
        <v>131</v>
      </c>
      <c r="AD31" s="308">
        <v>44</v>
      </c>
      <c r="AE31" s="308">
        <v>175</v>
      </c>
      <c r="AF31" s="308">
        <v>47</v>
      </c>
      <c r="AG31" s="336">
        <v>72</v>
      </c>
      <c r="AH31" s="308">
        <v>119</v>
      </c>
      <c r="AI31" s="336">
        <v>56</v>
      </c>
      <c r="AJ31" s="308">
        <v>175</v>
      </c>
      <c r="AK31" s="336">
        <v>110</v>
      </c>
      <c r="AL31" s="308">
        <v>285</v>
      </c>
      <c r="AM31" s="308">
        <v>59</v>
      </c>
      <c r="AN31" s="308">
        <v>59</v>
      </c>
      <c r="AO31" s="308">
        <v>118</v>
      </c>
      <c r="AP31" s="341">
        <v>78</v>
      </c>
      <c r="AQ31" s="308">
        <v>196</v>
      </c>
      <c r="AR31" s="308">
        <v>227</v>
      </c>
      <c r="AS31" s="308">
        <v>423</v>
      </c>
    </row>
    <row r="32" spans="1:45" ht="14.25">
      <c r="A32" s="334"/>
      <c r="B32" s="382"/>
      <c r="C32" s="308"/>
      <c r="D32" s="308">
        <v>0</v>
      </c>
      <c r="E32" s="308">
        <v>0</v>
      </c>
      <c r="F32" s="308">
        <v>0</v>
      </c>
      <c r="G32" s="337">
        <v>0</v>
      </c>
      <c r="H32" s="308"/>
      <c r="I32" s="308"/>
      <c r="J32" s="308"/>
      <c r="K32" s="308">
        <v>0</v>
      </c>
      <c r="L32" s="308">
        <v>0</v>
      </c>
      <c r="M32" s="308">
        <v>0</v>
      </c>
      <c r="N32" s="339">
        <v>0</v>
      </c>
      <c r="O32" s="339">
        <v>0</v>
      </c>
      <c r="P32" s="339">
        <v>0</v>
      </c>
      <c r="Q32" s="339">
        <v>0</v>
      </c>
      <c r="R32" s="308">
        <v>0</v>
      </c>
      <c r="S32" s="308">
        <v>0</v>
      </c>
      <c r="T32" s="308">
        <v>0</v>
      </c>
      <c r="U32" s="308">
        <v>0</v>
      </c>
      <c r="V32" s="308">
        <v>0</v>
      </c>
      <c r="W32" s="341">
        <v>0</v>
      </c>
      <c r="X32" s="308">
        <v>0</v>
      </c>
      <c r="Y32" s="308">
        <v>0</v>
      </c>
      <c r="Z32" s="308">
        <v>0</v>
      </c>
      <c r="AA32" s="308">
        <v>0</v>
      </c>
      <c r="AB32" s="308">
        <v>0</v>
      </c>
      <c r="AC32" s="308">
        <v>0</v>
      </c>
      <c r="AD32" s="308">
        <v>0</v>
      </c>
      <c r="AE32" s="308">
        <v>0</v>
      </c>
      <c r="AF32" s="308">
        <v>0</v>
      </c>
      <c r="AG32" s="308">
        <v>0</v>
      </c>
      <c r="AH32" s="308">
        <v>0</v>
      </c>
      <c r="AI32" s="308">
        <v>0</v>
      </c>
      <c r="AJ32" s="308">
        <v>0</v>
      </c>
      <c r="AK32" s="308">
        <v>0</v>
      </c>
      <c r="AL32" s="308">
        <v>0</v>
      </c>
      <c r="AM32" s="308" t="s">
        <v>69</v>
      </c>
      <c r="AN32" s="308">
        <v>0</v>
      </c>
      <c r="AO32" s="308">
        <v>0</v>
      </c>
      <c r="AP32" s="341">
        <v>0</v>
      </c>
      <c r="AQ32" s="308">
        <v>0</v>
      </c>
      <c r="AR32" s="308">
        <v>0</v>
      </c>
      <c r="AS32" s="308">
        <v>0</v>
      </c>
    </row>
    <row r="33" spans="1:45" ht="14.25">
      <c r="A33" s="332"/>
      <c r="B33" s="380" t="s">
        <v>111</v>
      </c>
      <c r="C33" s="308"/>
      <c r="D33" s="308">
        <v>-25</v>
      </c>
      <c r="E33" s="308">
        <v>-25</v>
      </c>
      <c r="F33" s="308">
        <v>-79</v>
      </c>
      <c r="G33" s="337">
        <v>-104</v>
      </c>
      <c r="H33" s="308"/>
      <c r="I33" s="308">
        <v>-92</v>
      </c>
      <c r="J33" s="308">
        <v>-196</v>
      </c>
      <c r="K33" s="308">
        <v>-90</v>
      </c>
      <c r="L33" s="308">
        <v>-93</v>
      </c>
      <c r="M33" s="308">
        <v>-183</v>
      </c>
      <c r="N33" s="339">
        <v>-98</v>
      </c>
      <c r="O33" s="339">
        <v>-281</v>
      </c>
      <c r="P33" s="339">
        <v>-111</v>
      </c>
      <c r="Q33" s="339">
        <v>-392</v>
      </c>
      <c r="R33" s="336">
        <v>-84</v>
      </c>
      <c r="S33" s="336">
        <v>-95</v>
      </c>
      <c r="T33" s="308">
        <v>-179</v>
      </c>
      <c r="U33" s="308">
        <v>-103</v>
      </c>
      <c r="V33" s="308">
        <v>-282</v>
      </c>
      <c r="W33" s="341">
        <v>-106</v>
      </c>
      <c r="X33" s="308">
        <v>-388</v>
      </c>
      <c r="Y33" s="308">
        <v>-108</v>
      </c>
      <c r="Z33" s="336">
        <v>-111</v>
      </c>
      <c r="AA33" s="308">
        <v>-219</v>
      </c>
      <c r="AB33" s="336">
        <v>-122</v>
      </c>
      <c r="AC33" s="308">
        <v>-341</v>
      </c>
      <c r="AD33" s="308">
        <v>-140</v>
      </c>
      <c r="AE33" s="308">
        <v>-481</v>
      </c>
      <c r="AF33" s="308">
        <v>-123</v>
      </c>
      <c r="AG33" s="336">
        <v>-131</v>
      </c>
      <c r="AH33" s="308">
        <v>-254</v>
      </c>
      <c r="AI33" s="336">
        <v>-142</v>
      </c>
      <c r="AJ33" s="308">
        <v>-396</v>
      </c>
      <c r="AK33" s="336">
        <v>-154</v>
      </c>
      <c r="AL33" s="308">
        <v>-550</v>
      </c>
      <c r="AM33" s="308">
        <v>-133</v>
      </c>
      <c r="AN33" s="308">
        <v>-154</v>
      </c>
      <c r="AO33" s="308">
        <v>-287</v>
      </c>
      <c r="AP33" s="341">
        <v>-162</v>
      </c>
      <c r="AQ33" s="308">
        <v>-449</v>
      </c>
      <c r="AR33" s="308">
        <v>-195</v>
      </c>
      <c r="AS33" s="308">
        <v>-644</v>
      </c>
    </row>
    <row r="34" spans="1:45" ht="14.25">
      <c r="A34" s="332"/>
      <c r="B34" s="380" t="s">
        <v>46</v>
      </c>
      <c r="C34" s="308"/>
      <c r="D34" s="308">
        <v>-82</v>
      </c>
      <c r="E34" s="308">
        <v>-82</v>
      </c>
      <c r="F34" s="308">
        <v>-259</v>
      </c>
      <c r="G34" s="337">
        <v>-341</v>
      </c>
      <c r="H34" s="308"/>
      <c r="I34" s="308">
        <v>-266</v>
      </c>
      <c r="J34" s="308">
        <v>-607</v>
      </c>
      <c r="K34" s="308">
        <v>-273</v>
      </c>
      <c r="L34" s="308">
        <v>-274</v>
      </c>
      <c r="M34" s="308">
        <v>-547</v>
      </c>
      <c r="N34" s="339">
        <v>-284</v>
      </c>
      <c r="O34" s="339">
        <v>-831</v>
      </c>
      <c r="P34" s="339">
        <v>-286</v>
      </c>
      <c r="Q34" s="339">
        <v>-1117</v>
      </c>
      <c r="R34" s="336">
        <v>-295</v>
      </c>
      <c r="S34" s="336">
        <v>-309</v>
      </c>
      <c r="T34" s="308">
        <v>-604</v>
      </c>
      <c r="U34" s="308">
        <v>-309</v>
      </c>
      <c r="V34" s="308">
        <v>-913</v>
      </c>
      <c r="W34" s="341">
        <v>-302</v>
      </c>
      <c r="X34" s="308">
        <v>-1215</v>
      </c>
      <c r="Y34" s="308">
        <v>-287</v>
      </c>
      <c r="Z34" s="336">
        <v>-179</v>
      </c>
      <c r="AA34" s="308">
        <v>-466</v>
      </c>
      <c r="AB34" s="336">
        <v>-102</v>
      </c>
      <c r="AC34" s="308">
        <v>-568</v>
      </c>
      <c r="AD34" s="308">
        <v>-70</v>
      </c>
      <c r="AE34" s="308">
        <v>-638</v>
      </c>
      <c r="AF34" s="308">
        <v>-69</v>
      </c>
      <c r="AG34" s="336">
        <v>-25</v>
      </c>
      <c r="AH34" s="308">
        <v>-94</v>
      </c>
      <c r="AI34" s="336">
        <v>-42</v>
      </c>
      <c r="AJ34" s="308">
        <v>-136</v>
      </c>
      <c r="AK34" s="336">
        <v>-69</v>
      </c>
      <c r="AL34" s="308">
        <v>-205</v>
      </c>
      <c r="AM34" s="308">
        <v>-185</v>
      </c>
      <c r="AN34" s="308">
        <v>-491</v>
      </c>
      <c r="AO34" s="308">
        <v>-676</v>
      </c>
      <c r="AP34" s="341">
        <v>-960</v>
      </c>
      <c r="AQ34" s="308">
        <v>-1636</v>
      </c>
      <c r="AR34" s="308">
        <v>-1235</v>
      </c>
      <c r="AS34" s="308">
        <v>-2871</v>
      </c>
    </row>
    <row r="35" spans="1:45" ht="14.25">
      <c r="A35" s="332"/>
      <c r="B35" s="380" t="s">
        <v>113</v>
      </c>
      <c r="C35" s="308"/>
      <c r="D35" s="308">
        <v>-268</v>
      </c>
      <c r="E35" s="308">
        <v>-268</v>
      </c>
      <c r="F35" s="308">
        <v>-799</v>
      </c>
      <c r="G35" s="337">
        <v>-1067</v>
      </c>
      <c r="H35" s="308"/>
      <c r="I35" s="308">
        <v>-848</v>
      </c>
      <c r="J35" s="308">
        <v>-1915</v>
      </c>
      <c r="K35" s="308">
        <v>-833</v>
      </c>
      <c r="L35" s="308">
        <v>-891</v>
      </c>
      <c r="M35" s="308">
        <v>-1724</v>
      </c>
      <c r="N35" s="339">
        <v>-833</v>
      </c>
      <c r="O35" s="339">
        <v>-2557</v>
      </c>
      <c r="P35" s="339">
        <v>-841</v>
      </c>
      <c r="Q35" s="339">
        <v>-3398</v>
      </c>
      <c r="R35" s="336">
        <v>-823</v>
      </c>
      <c r="S35" s="336">
        <v>-854</v>
      </c>
      <c r="T35" s="308">
        <v>-1677</v>
      </c>
      <c r="U35" s="308">
        <v>-855</v>
      </c>
      <c r="V35" s="308">
        <v>-2532</v>
      </c>
      <c r="W35" s="341">
        <v>-857</v>
      </c>
      <c r="X35" s="308">
        <v>-3389</v>
      </c>
      <c r="Y35" s="308">
        <v>-840</v>
      </c>
      <c r="Z35" s="336">
        <v>-825</v>
      </c>
      <c r="AA35" s="308">
        <v>-1665</v>
      </c>
      <c r="AB35" s="336">
        <v>-799</v>
      </c>
      <c r="AC35" s="308">
        <v>-2464</v>
      </c>
      <c r="AD35" s="308">
        <v>-824</v>
      </c>
      <c r="AE35" s="308">
        <v>-3288</v>
      </c>
      <c r="AF35" s="308">
        <v>-892</v>
      </c>
      <c r="AG35" s="336">
        <v>-945</v>
      </c>
      <c r="AH35" s="308">
        <v>-1837</v>
      </c>
      <c r="AI35" s="336">
        <v>-888</v>
      </c>
      <c r="AJ35" s="308">
        <v>-2725</v>
      </c>
      <c r="AK35" s="336">
        <v>-909</v>
      </c>
      <c r="AL35" s="308">
        <v>-3634</v>
      </c>
      <c r="AM35" s="308">
        <v>-951</v>
      </c>
      <c r="AN35" s="308">
        <v>-1085</v>
      </c>
      <c r="AO35" s="308">
        <v>-2036</v>
      </c>
      <c r="AP35" s="341">
        <v>-976</v>
      </c>
      <c r="AQ35" s="308">
        <v>-3012</v>
      </c>
      <c r="AR35" s="308">
        <v>-1034</v>
      </c>
      <c r="AS35" s="308">
        <v>-4046</v>
      </c>
    </row>
    <row r="36" spans="1:45" ht="14.25">
      <c r="A36" s="332"/>
      <c r="B36" s="380" t="s">
        <v>59</v>
      </c>
      <c r="C36" s="308"/>
      <c r="D36" s="308">
        <v>-85</v>
      </c>
      <c r="E36" s="308">
        <v>-85</v>
      </c>
      <c r="F36" s="308">
        <v>-299</v>
      </c>
      <c r="G36" s="337">
        <v>-384</v>
      </c>
      <c r="H36" s="308"/>
      <c r="I36" s="308">
        <v>-337</v>
      </c>
      <c r="J36" s="308">
        <v>-721</v>
      </c>
      <c r="K36" s="308">
        <v>-519</v>
      </c>
      <c r="L36" s="308">
        <v>-277</v>
      </c>
      <c r="M36" s="308">
        <v>-796</v>
      </c>
      <c r="N36" s="339">
        <v>-352</v>
      </c>
      <c r="O36" s="339">
        <v>-1148</v>
      </c>
      <c r="P36" s="339">
        <v>-331</v>
      </c>
      <c r="Q36" s="339">
        <v>-1479</v>
      </c>
      <c r="R36" s="336">
        <v>-654</v>
      </c>
      <c r="S36" s="336">
        <v>-341</v>
      </c>
      <c r="T36" s="308">
        <v>-995</v>
      </c>
      <c r="U36" s="308">
        <v>-281</v>
      </c>
      <c r="V36" s="308">
        <v>-1276</v>
      </c>
      <c r="W36" s="341">
        <v>-291</v>
      </c>
      <c r="X36" s="308">
        <v>-1777</v>
      </c>
      <c r="Y36" s="308">
        <v>-644</v>
      </c>
      <c r="Z36" s="336">
        <v>-305</v>
      </c>
      <c r="AA36" s="308">
        <v>-949</v>
      </c>
      <c r="AB36" s="336">
        <v>-307</v>
      </c>
      <c r="AC36" s="308">
        <v>-1256</v>
      </c>
      <c r="AD36" s="308">
        <v>-360</v>
      </c>
      <c r="AE36" s="308">
        <v>-1616</v>
      </c>
      <c r="AF36" s="308">
        <v>-597</v>
      </c>
      <c r="AG36" s="336">
        <v>-297</v>
      </c>
      <c r="AH36" s="308">
        <v>-894</v>
      </c>
      <c r="AI36" s="336">
        <v>-291</v>
      </c>
      <c r="AJ36" s="308">
        <v>-1185</v>
      </c>
      <c r="AK36" s="336">
        <v>-353</v>
      </c>
      <c r="AL36" s="308">
        <v>-1538</v>
      </c>
      <c r="AM36" s="308">
        <v>-576</v>
      </c>
      <c r="AN36" s="308">
        <v>-969</v>
      </c>
      <c r="AO36" s="308">
        <v>-1545</v>
      </c>
      <c r="AP36" s="341">
        <v>-583</v>
      </c>
      <c r="AQ36" s="308">
        <v>-2128</v>
      </c>
      <c r="AR36" s="308">
        <v>-697</v>
      </c>
      <c r="AS36" s="308">
        <v>-2825</v>
      </c>
    </row>
    <row r="37" spans="1:45" ht="14.25">
      <c r="A37" s="333"/>
      <c r="B37" s="381" t="s">
        <v>114</v>
      </c>
      <c r="C37" s="308"/>
      <c r="D37" s="308">
        <v>219</v>
      </c>
      <c r="E37" s="308">
        <v>219</v>
      </c>
      <c r="F37" s="308">
        <v>610</v>
      </c>
      <c r="G37" s="337">
        <v>829</v>
      </c>
      <c r="H37" s="308"/>
      <c r="I37" s="308">
        <v>669</v>
      </c>
      <c r="J37" s="308">
        <v>1498</v>
      </c>
      <c r="K37" s="308">
        <v>438</v>
      </c>
      <c r="L37" s="308">
        <v>640</v>
      </c>
      <c r="M37" s="308">
        <v>1078</v>
      </c>
      <c r="N37" s="339">
        <v>738</v>
      </c>
      <c r="O37" s="339">
        <v>1816</v>
      </c>
      <c r="P37" s="339">
        <v>935</v>
      </c>
      <c r="Q37" s="339">
        <v>2751</v>
      </c>
      <c r="R37" s="336">
        <v>427</v>
      </c>
      <c r="S37" s="336">
        <v>755</v>
      </c>
      <c r="T37" s="308">
        <v>1182</v>
      </c>
      <c r="U37" s="308">
        <v>833</v>
      </c>
      <c r="V37" s="308">
        <v>2015</v>
      </c>
      <c r="W37" s="341">
        <v>936</v>
      </c>
      <c r="X37" s="308">
        <v>2951</v>
      </c>
      <c r="Y37" s="308">
        <v>289</v>
      </c>
      <c r="Z37" s="336">
        <v>504</v>
      </c>
      <c r="AA37" s="308">
        <v>793</v>
      </c>
      <c r="AB37" s="336">
        <v>538</v>
      </c>
      <c r="AC37" s="308">
        <v>1331</v>
      </c>
      <c r="AD37" s="308">
        <v>337</v>
      </c>
      <c r="AE37" s="308">
        <v>1668</v>
      </c>
      <c r="AF37" s="308">
        <v>398</v>
      </c>
      <c r="AG37" s="336">
        <v>801</v>
      </c>
      <c r="AH37" s="308">
        <v>1199</v>
      </c>
      <c r="AI37" s="336">
        <v>846</v>
      </c>
      <c r="AJ37" s="308">
        <v>2045</v>
      </c>
      <c r="AK37" s="336">
        <v>964</v>
      </c>
      <c r="AL37" s="308">
        <v>3009</v>
      </c>
      <c r="AM37" s="308">
        <v>1252</v>
      </c>
      <c r="AN37" s="308">
        <v>770</v>
      </c>
      <c r="AO37" s="308">
        <v>2022</v>
      </c>
      <c r="AP37" s="341">
        <v>-584</v>
      </c>
      <c r="AQ37" s="308">
        <v>1438</v>
      </c>
      <c r="AR37" s="308">
        <v>1477</v>
      </c>
      <c r="AS37" s="308">
        <v>2915</v>
      </c>
    </row>
    <row r="38" spans="1:45" ht="21">
      <c r="A38" s="333"/>
      <c r="B38" s="380" t="s">
        <v>176</v>
      </c>
      <c r="C38" s="308"/>
      <c r="D38" s="308">
        <v>3</v>
      </c>
      <c r="E38" s="308">
        <v>3</v>
      </c>
      <c r="F38" s="308">
        <v>11</v>
      </c>
      <c r="G38" s="337">
        <v>14</v>
      </c>
      <c r="H38" s="308"/>
      <c r="I38" s="308">
        <v>8</v>
      </c>
      <c r="J38" s="308">
        <v>22</v>
      </c>
      <c r="K38" s="308">
        <v>0</v>
      </c>
      <c r="L38" s="308">
        <v>0</v>
      </c>
      <c r="M38" s="308">
        <v>0</v>
      </c>
      <c r="N38" s="343"/>
      <c r="O38" s="343"/>
      <c r="P38" s="336">
        <v>0</v>
      </c>
      <c r="Q38" s="336">
        <v>0</v>
      </c>
      <c r="R38" s="336">
        <v>0</v>
      </c>
      <c r="S38" s="336">
        <v>0</v>
      </c>
      <c r="T38" s="308">
        <v>0</v>
      </c>
      <c r="U38" s="308">
        <v>0</v>
      </c>
      <c r="V38" s="308">
        <v>0</v>
      </c>
      <c r="W38" s="341">
        <v>0</v>
      </c>
      <c r="X38" s="308">
        <v>0</v>
      </c>
      <c r="Y38" s="308">
        <v>0</v>
      </c>
      <c r="Z38" s="336">
        <v>0</v>
      </c>
      <c r="AA38" s="308">
        <v>0</v>
      </c>
      <c r="AB38" s="336">
        <v>0</v>
      </c>
      <c r="AC38" s="308">
        <v>0</v>
      </c>
      <c r="AD38" s="308">
        <v>0</v>
      </c>
      <c r="AE38" s="308">
        <v>0</v>
      </c>
      <c r="AF38" s="308">
        <v>0</v>
      </c>
      <c r="AG38" s="336">
        <v>0</v>
      </c>
      <c r="AH38" s="308">
        <v>0</v>
      </c>
      <c r="AI38" s="336">
        <v>1</v>
      </c>
      <c r="AJ38" s="308">
        <v>1</v>
      </c>
      <c r="AK38" s="336">
        <v>1</v>
      </c>
      <c r="AL38" s="308">
        <v>2</v>
      </c>
      <c r="AM38" s="308">
        <v>1</v>
      </c>
      <c r="AN38" s="308">
        <v>1</v>
      </c>
      <c r="AO38" s="308">
        <v>2</v>
      </c>
      <c r="AP38" s="341">
        <v>2</v>
      </c>
      <c r="AQ38" s="308">
        <v>4</v>
      </c>
      <c r="AR38" s="308">
        <v>1</v>
      </c>
      <c r="AS38" s="308">
        <v>5</v>
      </c>
    </row>
    <row r="39" spans="1:45" ht="14.25">
      <c r="A39" s="338"/>
      <c r="B39" s="381" t="s">
        <v>90</v>
      </c>
      <c r="C39" s="308"/>
      <c r="D39" s="308">
        <v>222</v>
      </c>
      <c r="E39" s="308">
        <v>222</v>
      </c>
      <c r="F39" s="308">
        <v>621</v>
      </c>
      <c r="G39" s="337">
        <v>843</v>
      </c>
      <c r="H39" s="308"/>
      <c r="I39" s="308">
        <v>677</v>
      </c>
      <c r="J39" s="308">
        <v>1520</v>
      </c>
      <c r="K39" s="308">
        <v>438</v>
      </c>
      <c r="L39" s="308">
        <v>640</v>
      </c>
      <c r="M39" s="308">
        <v>1078</v>
      </c>
      <c r="N39" s="339">
        <v>738</v>
      </c>
      <c r="O39" s="339">
        <v>1816</v>
      </c>
      <c r="P39" s="339">
        <v>935</v>
      </c>
      <c r="Q39" s="339">
        <v>2751</v>
      </c>
      <c r="R39" s="336">
        <v>427</v>
      </c>
      <c r="S39" s="336">
        <v>755</v>
      </c>
      <c r="T39" s="308">
        <v>1182</v>
      </c>
      <c r="U39" s="308">
        <v>833</v>
      </c>
      <c r="V39" s="308">
        <v>2015</v>
      </c>
      <c r="W39" s="341">
        <v>936</v>
      </c>
      <c r="X39" s="308">
        <v>2951</v>
      </c>
      <c r="Y39" s="308">
        <v>289</v>
      </c>
      <c r="Z39" s="336">
        <v>504</v>
      </c>
      <c r="AA39" s="308">
        <v>793</v>
      </c>
      <c r="AB39" s="336">
        <v>538</v>
      </c>
      <c r="AC39" s="308">
        <v>1331</v>
      </c>
      <c r="AD39" s="308">
        <v>337</v>
      </c>
      <c r="AE39" s="308">
        <v>1668</v>
      </c>
      <c r="AF39" s="308">
        <v>398</v>
      </c>
      <c r="AG39" s="336">
        <v>801</v>
      </c>
      <c r="AH39" s="308">
        <v>1199</v>
      </c>
      <c r="AI39" s="336">
        <v>847</v>
      </c>
      <c r="AJ39" s="308">
        <v>2046</v>
      </c>
      <c r="AK39" s="336">
        <v>965</v>
      </c>
      <c r="AL39" s="308">
        <v>3011</v>
      </c>
      <c r="AM39" s="308">
        <v>1253</v>
      </c>
      <c r="AN39" s="308">
        <v>771</v>
      </c>
      <c r="AO39" s="308">
        <v>2024</v>
      </c>
      <c r="AP39" s="341">
        <v>-582</v>
      </c>
      <c r="AQ39" s="308">
        <v>1442</v>
      </c>
      <c r="AR39" s="308">
        <v>1478</v>
      </c>
      <c r="AS39" s="308">
        <v>2920</v>
      </c>
    </row>
    <row r="40" spans="1:45" ht="14.25">
      <c r="A40" s="333"/>
      <c r="B40" s="380" t="s">
        <v>64</v>
      </c>
      <c r="C40" s="308"/>
      <c r="D40" s="308">
        <v>-51</v>
      </c>
      <c r="E40" s="308">
        <v>-51</v>
      </c>
      <c r="F40" s="308">
        <v>-150</v>
      </c>
      <c r="G40" s="337">
        <v>-201</v>
      </c>
      <c r="H40" s="308"/>
      <c r="I40" s="308">
        <v>-166</v>
      </c>
      <c r="J40" s="308">
        <v>-367</v>
      </c>
      <c r="K40" s="308">
        <v>-147</v>
      </c>
      <c r="L40" s="308">
        <v>-158</v>
      </c>
      <c r="M40" s="308">
        <v>-305</v>
      </c>
      <c r="N40" s="339">
        <v>-170</v>
      </c>
      <c r="O40" s="339">
        <v>-475</v>
      </c>
      <c r="P40" s="339">
        <v>-219</v>
      </c>
      <c r="Q40" s="339">
        <v>-694</v>
      </c>
      <c r="R40" s="336">
        <v>-191</v>
      </c>
      <c r="S40" s="336">
        <v>-191</v>
      </c>
      <c r="T40" s="308">
        <v>-382</v>
      </c>
      <c r="U40" s="308">
        <v>-196</v>
      </c>
      <c r="V40" s="308">
        <v>-578</v>
      </c>
      <c r="W40" s="341">
        <v>-247</v>
      </c>
      <c r="X40" s="308">
        <v>-825</v>
      </c>
      <c r="Y40" s="308">
        <v>-138</v>
      </c>
      <c r="Z40" s="336">
        <v>-147</v>
      </c>
      <c r="AA40" s="308">
        <v>-285</v>
      </c>
      <c r="AB40" s="336">
        <v>-159</v>
      </c>
      <c r="AC40" s="308">
        <v>-444</v>
      </c>
      <c r="AD40" s="308">
        <v>-168</v>
      </c>
      <c r="AE40" s="308">
        <v>-612</v>
      </c>
      <c r="AF40" s="308">
        <v>-155</v>
      </c>
      <c r="AG40" s="336">
        <v>-191</v>
      </c>
      <c r="AH40" s="308">
        <v>-346</v>
      </c>
      <c r="AI40" s="336">
        <v>-218</v>
      </c>
      <c r="AJ40" s="308">
        <v>-564</v>
      </c>
      <c r="AK40" s="336">
        <v>-264</v>
      </c>
      <c r="AL40" s="308">
        <v>-828</v>
      </c>
      <c r="AM40" s="308">
        <v>-337</v>
      </c>
      <c r="AN40" s="308">
        <v>-294</v>
      </c>
      <c r="AO40" s="308">
        <v>-631</v>
      </c>
      <c r="AP40" s="341">
        <v>40</v>
      </c>
      <c r="AQ40" s="308">
        <v>-591</v>
      </c>
      <c r="AR40" s="308">
        <v>-579</v>
      </c>
      <c r="AS40" s="308">
        <v>-1170</v>
      </c>
    </row>
    <row r="41" spans="1:45" ht="14.25">
      <c r="A41" s="333"/>
      <c r="B41" s="380" t="s">
        <v>430</v>
      </c>
      <c r="C41" s="308"/>
      <c r="D41" s="308"/>
      <c r="E41" s="308"/>
      <c r="F41" s="308"/>
      <c r="G41" s="337"/>
      <c r="H41" s="308"/>
      <c r="I41" s="308"/>
      <c r="J41" s="308"/>
      <c r="K41" s="308"/>
      <c r="L41" s="308"/>
      <c r="M41" s="308"/>
      <c r="N41" s="339"/>
      <c r="O41" s="339"/>
      <c r="P41" s="339"/>
      <c r="Q41" s="339"/>
      <c r="R41" s="336"/>
      <c r="S41" s="336">
        <v>0</v>
      </c>
      <c r="T41" s="308">
        <v>0</v>
      </c>
      <c r="U41" s="308">
        <v>-196</v>
      </c>
      <c r="V41" s="308">
        <v>-578</v>
      </c>
      <c r="W41" s="341">
        <v>689</v>
      </c>
      <c r="X41" s="308"/>
      <c r="Y41" s="308">
        <v>151</v>
      </c>
      <c r="Z41" s="336">
        <v>357</v>
      </c>
      <c r="AA41" s="308">
        <v>508</v>
      </c>
      <c r="AB41" s="336">
        <v>379</v>
      </c>
      <c r="AC41" s="308">
        <v>887</v>
      </c>
      <c r="AD41" s="308">
        <v>169</v>
      </c>
      <c r="AE41" s="308">
        <v>1056</v>
      </c>
      <c r="AF41" s="308">
        <v>243</v>
      </c>
      <c r="AG41" s="336">
        <v>610</v>
      </c>
      <c r="AH41" s="308">
        <v>853</v>
      </c>
      <c r="AI41" s="336">
        <v>629</v>
      </c>
      <c r="AJ41" s="308">
        <v>1482</v>
      </c>
      <c r="AK41" s="336">
        <v>701</v>
      </c>
      <c r="AL41" s="308">
        <v>2183</v>
      </c>
      <c r="AM41" s="308">
        <v>916</v>
      </c>
      <c r="AN41" s="308">
        <v>477</v>
      </c>
      <c r="AO41" s="308">
        <v>1393</v>
      </c>
      <c r="AP41" s="341">
        <v>-542</v>
      </c>
      <c r="AQ41" s="308">
        <v>851</v>
      </c>
      <c r="AR41" s="308">
        <v>899</v>
      </c>
      <c r="AS41" s="308">
        <v>1750</v>
      </c>
    </row>
    <row r="42" spans="1:45" ht="14.25">
      <c r="A42" s="333"/>
      <c r="B42" s="380" t="s">
        <v>429</v>
      </c>
      <c r="C42" s="308"/>
      <c r="D42" s="308"/>
      <c r="E42" s="308"/>
      <c r="F42" s="308"/>
      <c r="G42" s="337"/>
      <c r="H42" s="308"/>
      <c r="I42" s="308"/>
      <c r="J42" s="308"/>
      <c r="K42" s="308"/>
      <c r="L42" s="308"/>
      <c r="M42" s="308"/>
      <c r="N42" s="339"/>
      <c r="O42" s="339"/>
      <c r="P42" s="339"/>
      <c r="Q42" s="339"/>
      <c r="R42" s="336"/>
      <c r="S42" s="336">
        <v>0</v>
      </c>
      <c r="T42" s="308">
        <v>0</v>
      </c>
      <c r="U42" s="308">
        <v>0</v>
      </c>
      <c r="V42" s="308">
        <v>0</v>
      </c>
      <c r="W42" s="341">
        <v>0</v>
      </c>
      <c r="X42" s="308"/>
      <c r="Y42" s="308">
        <v>0</v>
      </c>
      <c r="Z42" s="336">
        <v>0</v>
      </c>
      <c r="AA42" s="308">
        <v>0</v>
      </c>
      <c r="AB42" s="336">
        <v>0</v>
      </c>
      <c r="AC42" s="308">
        <v>0</v>
      </c>
      <c r="AD42" s="308">
        <v>0</v>
      </c>
      <c r="AE42" s="308">
        <v>0</v>
      </c>
      <c r="AF42" s="308">
        <v>0</v>
      </c>
      <c r="AG42" s="336">
        <v>0</v>
      </c>
      <c r="AH42" s="308">
        <v>0</v>
      </c>
      <c r="AI42" s="336">
        <v>0</v>
      </c>
      <c r="AJ42" s="308">
        <v>0</v>
      </c>
      <c r="AK42" s="336">
        <v>0</v>
      </c>
      <c r="AL42" s="308">
        <v>0</v>
      </c>
      <c r="AM42" s="308" t="s">
        <v>69</v>
      </c>
      <c r="AN42" s="308">
        <v>0</v>
      </c>
      <c r="AO42" s="308">
        <v>0</v>
      </c>
      <c r="AP42" s="341">
        <v>0</v>
      </c>
      <c r="AQ42" s="308">
        <v>0</v>
      </c>
      <c r="AR42" s="308">
        <v>0</v>
      </c>
      <c r="AS42" s="308">
        <v>0</v>
      </c>
    </row>
    <row r="43" spans="1:45" s="118" customFormat="1" ht="21" customHeight="1">
      <c r="A43" s="332"/>
      <c r="B43" s="381" t="s">
        <v>161</v>
      </c>
      <c r="C43" s="308"/>
      <c r="D43" s="308">
        <v>171</v>
      </c>
      <c r="E43" s="308">
        <v>171</v>
      </c>
      <c r="F43" s="308">
        <v>471</v>
      </c>
      <c r="G43" s="337">
        <v>642</v>
      </c>
      <c r="H43" s="308"/>
      <c r="I43" s="308">
        <v>511</v>
      </c>
      <c r="J43" s="308">
        <v>1153</v>
      </c>
      <c r="K43" s="308">
        <v>291</v>
      </c>
      <c r="L43" s="308">
        <v>482</v>
      </c>
      <c r="M43" s="308">
        <v>773</v>
      </c>
      <c r="N43" s="339">
        <v>568</v>
      </c>
      <c r="O43" s="339">
        <v>1341</v>
      </c>
      <c r="P43" s="339">
        <v>716</v>
      </c>
      <c r="Q43" s="339">
        <v>2057</v>
      </c>
      <c r="R43" s="336">
        <v>236</v>
      </c>
      <c r="S43" s="336">
        <v>564</v>
      </c>
      <c r="T43" s="308">
        <v>800</v>
      </c>
      <c r="U43" s="308">
        <v>637</v>
      </c>
      <c r="V43" s="308">
        <v>1437</v>
      </c>
      <c r="W43" s="341">
        <v>689</v>
      </c>
      <c r="X43" s="308">
        <v>2126</v>
      </c>
      <c r="Y43" s="308">
        <v>151</v>
      </c>
      <c r="Z43" s="336">
        <v>357</v>
      </c>
      <c r="AA43" s="308">
        <v>508</v>
      </c>
      <c r="AB43" s="336">
        <v>379</v>
      </c>
      <c r="AC43" s="308">
        <v>887</v>
      </c>
      <c r="AD43" s="308">
        <v>169</v>
      </c>
      <c r="AE43" s="308">
        <v>1056</v>
      </c>
      <c r="AF43" s="308">
        <v>243</v>
      </c>
      <c r="AG43" s="336">
        <v>610</v>
      </c>
      <c r="AH43" s="308">
        <v>853</v>
      </c>
      <c r="AI43" s="336">
        <v>629</v>
      </c>
      <c r="AJ43" s="308">
        <v>1482</v>
      </c>
      <c r="AK43" s="336">
        <v>701</v>
      </c>
      <c r="AL43" s="308">
        <v>2183</v>
      </c>
      <c r="AM43" s="308">
        <v>916</v>
      </c>
      <c r="AN43" s="308">
        <v>477</v>
      </c>
      <c r="AO43" s="308">
        <v>1393</v>
      </c>
      <c r="AP43" s="341">
        <v>-542</v>
      </c>
      <c r="AQ43" s="308">
        <v>851</v>
      </c>
      <c r="AR43" s="308">
        <v>899</v>
      </c>
      <c r="AS43" s="308">
        <v>1750</v>
      </c>
    </row>
  </sheetData>
  <mergeCells count="2">
    <mergeCell ref="B2:B3"/>
    <mergeCell ref="B24:B25"/>
  </mergeCells>
  <printOptions/>
  <pageMargins left="0.25" right="0.25" top="0.75" bottom="0.75" header="0.3" footer="0.3"/>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S55"/>
  <sheetViews>
    <sheetView showGridLines="0" zoomScale="90" zoomScaleNormal="90" workbookViewId="0" topLeftCell="A1">
      <pane xSplit="1" ySplit="2" topLeftCell="B6" activePane="bottomRight" state="frozen"/>
      <selection pane="topLeft" activeCell="B28" sqref="B28"/>
      <selection pane="topRight" activeCell="B28" sqref="B28"/>
      <selection pane="bottomLeft" activeCell="B28" sqref="B28"/>
      <selection pane="bottomRight" activeCell="A3" sqref="A3:A41"/>
    </sheetView>
  </sheetViews>
  <sheetFormatPr defaultColWidth="9.00390625" defaultRowHeight="14.25"/>
  <cols>
    <col min="1" max="1" width="41.375" style="15" customWidth="1"/>
    <col min="2" max="2" width="10.875" style="15" customWidth="1"/>
    <col min="3" max="3" width="11.625" style="15" customWidth="1"/>
    <col min="4" max="5" width="10.50390625" style="15" customWidth="1"/>
    <col min="6" max="7" width="9.00390625" style="15" customWidth="1"/>
    <col min="8" max="8" width="10.125" style="15" customWidth="1"/>
    <col min="9" max="12" width="9.00390625" style="15" customWidth="1"/>
    <col min="13" max="13" width="10.625" style="15" customWidth="1"/>
    <col min="14" max="15" width="11.625" style="15" customWidth="1"/>
    <col min="16" max="16" width="11.00390625" style="15" customWidth="1"/>
    <col min="17" max="17" width="34.375" style="15" customWidth="1"/>
    <col min="18" max="16384" width="9.00390625" style="15" customWidth="1"/>
  </cols>
  <sheetData>
    <row r="1" spans="1:17" ht="42">
      <c r="A1" s="692" t="s">
        <v>296</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296</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9" ht="14.25">
      <c r="A3" s="3" t="s">
        <v>24</v>
      </c>
      <c r="B3" s="4">
        <v>627</v>
      </c>
      <c r="C3" s="4">
        <v>2711</v>
      </c>
      <c r="D3" s="4">
        <v>1722</v>
      </c>
      <c r="E3" s="4">
        <v>346</v>
      </c>
      <c r="F3" s="4">
        <v>0</v>
      </c>
      <c r="G3" s="4">
        <v>0</v>
      </c>
      <c r="H3" s="4">
        <v>0</v>
      </c>
      <c r="I3" s="4">
        <v>52</v>
      </c>
      <c r="J3" s="4">
        <v>375</v>
      </c>
      <c r="K3" s="4">
        <v>12</v>
      </c>
      <c r="L3" s="4">
        <v>0</v>
      </c>
      <c r="M3" s="4">
        <f>SUM(B3:L3)</f>
        <v>5845</v>
      </c>
      <c r="N3" s="4">
        <v>-1</v>
      </c>
      <c r="O3" s="4">
        <v>-12</v>
      </c>
      <c r="P3" s="4">
        <f>'P&amp;L_Group'!X4</f>
        <v>5831</v>
      </c>
      <c r="Q3" s="16" t="s">
        <v>24</v>
      </c>
      <c r="R3" s="27"/>
      <c r="S3" s="27"/>
    </row>
    <row r="4" spans="1:19" ht="14.25">
      <c r="A4" s="5" t="s">
        <v>25</v>
      </c>
      <c r="B4" s="6">
        <v>-1</v>
      </c>
      <c r="C4" s="6">
        <v>18</v>
      </c>
      <c r="D4" s="6">
        <v>0</v>
      </c>
      <c r="E4" s="6">
        <v>0</v>
      </c>
      <c r="F4" s="6">
        <v>0</v>
      </c>
      <c r="G4" s="6">
        <v>0</v>
      </c>
      <c r="H4" s="6">
        <v>0</v>
      </c>
      <c r="I4" s="6">
        <v>0</v>
      </c>
      <c r="J4" s="6">
        <v>0</v>
      </c>
      <c r="K4" s="6">
        <v>0</v>
      </c>
      <c r="L4" s="6">
        <v>0</v>
      </c>
      <c r="M4" s="6">
        <f aca="true" t="shared" si="0" ref="M4:M41">SUM(B4:L4)</f>
        <v>17</v>
      </c>
      <c r="N4" s="6">
        <v>0</v>
      </c>
      <c r="O4" s="6">
        <v>-17</v>
      </c>
      <c r="P4" s="6"/>
      <c r="Q4" s="17" t="s">
        <v>25</v>
      </c>
      <c r="R4" s="27"/>
      <c r="S4" s="27"/>
    </row>
    <row r="5" spans="1:19" ht="14.25">
      <c r="A5" s="7" t="s">
        <v>26</v>
      </c>
      <c r="B5" s="8">
        <v>626</v>
      </c>
      <c r="C5" s="8">
        <v>2729</v>
      </c>
      <c r="D5" s="8">
        <v>1722</v>
      </c>
      <c r="E5" s="8">
        <v>346</v>
      </c>
      <c r="F5" s="8">
        <v>0</v>
      </c>
      <c r="G5" s="8">
        <v>0</v>
      </c>
      <c r="H5" s="8">
        <v>0</v>
      </c>
      <c r="I5" s="8">
        <v>52</v>
      </c>
      <c r="J5" s="8">
        <v>375</v>
      </c>
      <c r="K5" s="8">
        <v>12</v>
      </c>
      <c r="L5" s="8">
        <v>0</v>
      </c>
      <c r="M5" s="8">
        <f t="shared" si="0"/>
        <v>5862</v>
      </c>
      <c r="N5" s="8">
        <v>-1</v>
      </c>
      <c r="O5" s="8">
        <v>-29</v>
      </c>
      <c r="P5" s="8">
        <f>'P&amp;L_Group'!X4</f>
        <v>5831</v>
      </c>
      <c r="Q5" s="18" t="s">
        <v>26</v>
      </c>
      <c r="R5" s="27"/>
      <c r="S5" s="27"/>
    </row>
    <row r="6" spans="1:19" ht="14.25">
      <c r="A6" s="5" t="s">
        <v>27</v>
      </c>
      <c r="B6" s="6">
        <v>-39</v>
      </c>
      <c r="C6" s="6">
        <v>-3</v>
      </c>
      <c r="D6" s="6">
        <v>0</v>
      </c>
      <c r="E6" s="6">
        <v>0</v>
      </c>
      <c r="F6" s="6">
        <v>0</v>
      </c>
      <c r="G6" s="6">
        <v>0</v>
      </c>
      <c r="H6" s="6">
        <v>0</v>
      </c>
      <c r="I6" s="6">
        <v>-18</v>
      </c>
      <c r="J6" s="6">
        <v>-20</v>
      </c>
      <c r="K6" s="6">
        <v>0</v>
      </c>
      <c r="L6" s="6">
        <v>0</v>
      </c>
      <c r="M6" s="6">
        <f t="shared" si="0"/>
        <v>-80</v>
      </c>
      <c r="N6" s="6">
        <v>1</v>
      </c>
      <c r="O6" s="6">
        <v>28</v>
      </c>
      <c r="P6" s="6">
        <f>'P&amp;L_Group'!X5</f>
        <v>-51</v>
      </c>
      <c r="Q6" s="17" t="s">
        <v>27</v>
      </c>
      <c r="R6" s="27"/>
      <c r="S6" s="27"/>
    </row>
    <row r="7" spans="1:19" ht="14.25">
      <c r="A7" s="7" t="s">
        <v>28</v>
      </c>
      <c r="B7" s="8">
        <v>587</v>
      </c>
      <c r="C7" s="8">
        <v>2726</v>
      </c>
      <c r="D7" s="8">
        <v>1722</v>
      </c>
      <c r="E7" s="8">
        <v>346</v>
      </c>
      <c r="F7" s="8">
        <v>0</v>
      </c>
      <c r="G7" s="8">
        <v>0</v>
      </c>
      <c r="H7" s="8">
        <v>0</v>
      </c>
      <c r="I7" s="8">
        <v>34</v>
      </c>
      <c r="J7" s="8">
        <v>355</v>
      </c>
      <c r="K7" s="8">
        <v>12</v>
      </c>
      <c r="L7" s="8">
        <v>0</v>
      </c>
      <c r="M7" s="8">
        <f t="shared" si="0"/>
        <v>5782</v>
      </c>
      <c r="N7" s="8">
        <v>0</v>
      </c>
      <c r="O7" s="8">
        <v>-1</v>
      </c>
      <c r="P7" s="8">
        <f>'P&amp;L_Group'!X6</f>
        <v>5780</v>
      </c>
      <c r="Q7" s="18" t="s">
        <v>28</v>
      </c>
      <c r="R7" s="27"/>
      <c r="S7" s="27"/>
    </row>
    <row r="8" spans="1:19" ht="14.25">
      <c r="A8" s="5"/>
      <c r="B8" s="6"/>
      <c r="C8" s="6"/>
      <c r="D8" s="6"/>
      <c r="E8" s="6"/>
      <c r="F8" s="6"/>
      <c r="G8" s="6"/>
      <c r="H8" s="6"/>
      <c r="I8" s="6"/>
      <c r="J8" s="6"/>
      <c r="K8" s="6"/>
      <c r="L8" s="6"/>
      <c r="M8" s="6">
        <f t="shared" si="0"/>
        <v>0</v>
      </c>
      <c r="N8" s="6"/>
      <c r="O8" s="6"/>
      <c r="P8" s="6"/>
      <c r="Q8" s="17"/>
      <c r="R8" s="27"/>
      <c r="S8" s="27"/>
    </row>
    <row r="9" spans="1:19" ht="21">
      <c r="A9" s="3" t="s">
        <v>29</v>
      </c>
      <c r="B9" s="4">
        <v>50</v>
      </c>
      <c r="C9" s="4">
        <v>-260</v>
      </c>
      <c r="D9" s="4">
        <v>-1</v>
      </c>
      <c r="E9" s="4">
        <v>2</v>
      </c>
      <c r="F9" s="4">
        <v>0</v>
      </c>
      <c r="G9" s="4">
        <v>0</v>
      </c>
      <c r="H9" s="4">
        <v>0</v>
      </c>
      <c r="I9" s="4">
        <v>-1</v>
      </c>
      <c r="J9" s="4">
        <v>-24</v>
      </c>
      <c r="K9" s="4">
        <v>0</v>
      </c>
      <c r="L9" s="4">
        <v>0</v>
      </c>
      <c r="M9" s="4">
        <f t="shared" si="0"/>
        <v>-234</v>
      </c>
      <c r="N9" s="4">
        <v>-72</v>
      </c>
      <c r="O9" s="4">
        <v>-16</v>
      </c>
      <c r="P9" s="4">
        <f>'P&amp;L_Group'!X7</f>
        <v>-322</v>
      </c>
      <c r="Q9" s="16" t="s">
        <v>29</v>
      </c>
      <c r="R9" s="27"/>
      <c r="S9" s="27"/>
    </row>
    <row r="10" spans="1:19" ht="21">
      <c r="A10" s="5" t="s">
        <v>30</v>
      </c>
      <c r="B10" s="6">
        <v>-59</v>
      </c>
      <c r="C10" s="6">
        <v>-21</v>
      </c>
      <c r="D10" s="6">
        <v>0</v>
      </c>
      <c r="E10" s="6">
        <v>0</v>
      </c>
      <c r="F10" s="6">
        <v>0</v>
      </c>
      <c r="G10" s="6">
        <v>0</v>
      </c>
      <c r="H10" s="6">
        <v>0</v>
      </c>
      <c r="I10" s="6">
        <v>-1</v>
      </c>
      <c r="J10" s="6">
        <v>9</v>
      </c>
      <c r="K10" s="6">
        <v>0</v>
      </c>
      <c r="L10" s="6">
        <v>0</v>
      </c>
      <c r="M10" s="6">
        <f t="shared" si="0"/>
        <v>-72</v>
      </c>
      <c r="N10" s="6">
        <v>72</v>
      </c>
      <c r="O10" s="6">
        <v>0</v>
      </c>
      <c r="P10" s="6"/>
      <c r="Q10" s="17"/>
      <c r="R10" s="27"/>
      <c r="S10" s="27"/>
    </row>
    <row r="11" spans="1:19" ht="14.25">
      <c r="A11" s="7" t="s">
        <v>31</v>
      </c>
      <c r="B11" s="8">
        <v>578</v>
      </c>
      <c r="C11" s="8">
        <v>2445</v>
      </c>
      <c r="D11" s="8">
        <v>1721</v>
      </c>
      <c r="E11" s="8">
        <v>348</v>
      </c>
      <c r="F11" s="8">
        <v>0</v>
      </c>
      <c r="G11" s="8">
        <v>0</v>
      </c>
      <c r="H11" s="8">
        <v>0</v>
      </c>
      <c r="I11" s="8">
        <v>32</v>
      </c>
      <c r="J11" s="8">
        <v>340</v>
      </c>
      <c r="K11" s="8">
        <v>12</v>
      </c>
      <c r="L11" s="8">
        <v>0</v>
      </c>
      <c r="M11" s="8">
        <f t="shared" si="0"/>
        <v>5476</v>
      </c>
      <c r="N11" s="8">
        <v>0</v>
      </c>
      <c r="O11" s="8">
        <v>-17</v>
      </c>
      <c r="P11" s="8">
        <f>'P&amp;L_Group'!X8</f>
        <v>5458</v>
      </c>
      <c r="Q11" s="18" t="s">
        <v>31</v>
      </c>
      <c r="R11" s="27"/>
      <c r="S11" s="27"/>
    </row>
    <row r="12" spans="1:19" ht="14.25">
      <c r="A12" s="19"/>
      <c r="B12" s="6"/>
      <c r="C12" s="6"/>
      <c r="D12" s="6"/>
      <c r="E12" s="6"/>
      <c r="F12" s="6"/>
      <c r="G12" s="6"/>
      <c r="H12" s="6"/>
      <c r="I12" s="6"/>
      <c r="J12" s="6"/>
      <c r="K12" s="6"/>
      <c r="L12" s="6"/>
      <c r="M12" s="6">
        <f t="shared" si="0"/>
        <v>0</v>
      </c>
      <c r="N12" s="6"/>
      <c r="O12" s="6">
        <v>0</v>
      </c>
      <c r="P12" s="6"/>
      <c r="Q12" s="17"/>
      <c r="R12" s="27"/>
      <c r="S12" s="27"/>
    </row>
    <row r="13" spans="1:19" ht="14.25">
      <c r="A13" s="10" t="s">
        <v>32</v>
      </c>
      <c r="B13" s="4"/>
      <c r="C13" s="4"/>
      <c r="D13" s="4"/>
      <c r="E13" s="4"/>
      <c r="F13" s="4"/>
      <c r="G13" s="4">
        <v>760</v>
      </c>
      <c r="H13" s="4"/>
      <c r="I13" s="4"/>
      <c r="J13" s="4"/>
      <c r="K13" s="4"/>
      <c r="L13" s="4"/>
      <c r="M13" s="4">
        <f t="shared" si="0"/>
        <v>760</v>
      </c>
      <c r="N13" s="4">
        <v>95</v>
      </c>
      <c r="O13" s="4">
        <v>-25</v>
      </c>
      <c r="P13" s="4">
        <f>'P&amp;L_Group'!X10</f>
        <v>997</v>
      </c>
      <c r="Q13" s="16" t="s">
        <v>32</v>
      </c>
      <c r="R13" s="27"/>
      <c r="S13" s="27"/>
    </row>
    <row r="14" spans="1:19" ht="14.25">
      <c r="A14" s="9" t="s">
        <v>33</v>
      </c>
      <c r="B14" s="6">
        <v>29</v>
      </c>
      <c r="C14" s="6">
        <v>134</v>
      </c>
      <c r="D14" s="6">
        <v>122</v>
      </c>
      <c r="E14" s="6">
        <v>15</v>
      </c>
      <c r="F14" s="6">
        <v>-56</v>
      </c>
      <c r="G14" s="6">
        <v>2275</v>
      </c>
      <c r="H14" s="6">
        <v>2</v>
      </c>
      <c r="I14" s="6">
        <v>2</v>
      </c>
      <c r="J14" s="6">
        <v>3</v>
      </c>
      <c r="K14" s="6">
        <v>-7</v>
      </c>
      <c r="L14" s="6">
        <v>0</v>
      </c>
      <c r="M14" s="6">
        <f t="shared" si="0"/>
        <v>2519</v>
      </c>
      <c r="N14" s="6">
        <v>-2519</v>
      </c>
      <c r="O14" s="6">
        <v>0</v>
      </c>
      <c r="P14" s="6"/>
      <c r="Q14" s="20"/>
      <c r="R14" s="27"/>
      <c r="S14" s="27"/>
    </row>
    <row r="15" spans="1:19" ht="14.25">
      <c r="A15" s="3" t="s">
        <v>34</v>
      </c>
      <c r="B15" s="4">
        <v>29</v>
      </c>
      <c r="C15" s="4">
        <v>134</v>
      </c>
      <c r="D15" s="4">
        <v>122</v>
      </c>
      <c r="E15" s="4">
        <v>15</v>
      </c>
      <c r="F15" s="4">
        <v>-78</v>
      </c>
      <c r="G15" s="4">
        <v>2275</v>
      </c>
      <c r="H15" s="4">
        <v>2</v>
      </c>
      <c r="I15" s="4">
        <v>2</v>
      </c>
      <c r="J15" s="4">
        <v>3</v>
      </c>
      <c r="K15" s="4">
        <v>-7</v>
      </c>
      <c r="L15" s="4">
        <v>0</v>
      </c>
      <c r="M15" s="4">
        <f t="shared" si="0"/>
        <v>2497</v>
      </c>
      <c r="N15" s="4">
        <v>-2497</v>
      </c>
      <c r="O15" s="4">
        <v>0</v>
      </c>
      <c r="P15" s="4"/>
      <c r="Q15" s="21"/>
      <c r="R15" s="27"/>
      <c r="S15" s="27"/>
    </row>
    <row r="16" spans="1:19" ht="14.25">
      <c r="A16" s="9" t="s">
        <v>35</v>
      </c>
      <c r="B16" s="6">
        <v>0</v>
      </c>
      <c r="C16" s="6">
        <v>0</v>
      </c>
      <c r="D16" s="6">
        <v>0</v>
      </c>
      <c r="E16" s="6">
        <v>0</v>
      </c>
      <c r="F16" s="6">
        <v>22</v>
      </c>
      <c r="G16" s="6">
        <v>0</v>
      </c>
      <c r="H16" s="6">
        <v>0</v>
      </c>
      <c r="I16" s="6">
        <v>0</v>
      </c>
      <c r="J16" s="6">
        <v>0</v>
      </c>
      <c r="K16" s="6">
        <v>0</v>
      </c>
      <c r="L16" s="6">
        <v>0</v>
      </c>
      <c r="M16" s="6">
        <f t="shared" si="0"/>
        <v>22</v>
      </c>
      <c r="N16" s="6">
        <v>-22</v>
      </c>
      <c r="O16" s="6">
        <v>0</v>
      </c>
      <c r="P16" s="6"/>
      <c r="Q16" s="20"/>
      <c r="R16" s="27"/>
      <c r="S16" s="27"/>
    </row>
    <row r="17" spans="1:19" ht="14.25">
      <c r="A17" s="22"/>
      <c r="B17" s="4"/>
      <c r="C17" s="4"/>
      <c r="D17" s="4"/>
      <c r="E17" s="4"/>
      <c r="F17" s="4"/>
      <c r="G17" s="4"/>
      <c r="H17" s="4"/>
      <c r="I17" s="4"/>
      <c r="J17" s="4"/>
      <c r="K17" s="4"/>
      <c r="L17" s="4"/>
      <c r="M17" s="4">
        <f t="shared" si="0"/>
        <v>0</v>
      </c>
      <c r="N17" s="4">
        <v>2862</v>
      </c>
      <c r="O17" s="4">
        <v>31</v>
      </c>
      <c r="P17" s="4">
        <f>'P&amp;L_Group'!X11</f>
        <v>2669</v>
      </c>
      <c r="Q17" s="16" t="s">
        <v>34</v>
      </c>
      <c r="R17" s="27"/>
      <c r="S17" s="27"/>
    </row>
    <row r="18" spans="1:19" ht="14.25">
      <c r="A18" s="23"/>
      <c r="B18" s="6"/>
      <c r="C18" s="6"/>
      <c r="D18" s="6"/>
      <c r="E18" s="6"/>
      <c r="F18" s="6"/>
      <c r="G18" s="6"/>
      <c r="H18" s="6"/>
      <c r="I18" s="6"/>
      <c r="J18" s="6"/>
      <c r="K18" s="6"/>
      <c r="L18" s="6"/>
      <c r="M18" s="6">
        <f t="shared" si="0"/>
        <v>0</v>
      </c>
      <c r="N18" s="6">
        <v>22</v>
      </c>
      <c r="O18" s="6">
        <v>-22</v>
      </c>
      <c r="P18" s="6"/>
      <c r="Q18" s="17" t="s">
        <v>35</v>
      </c>
      <c r="R18" s="27"/>
      <c r="S18" s="27"/>
    </row>
    <row r="19" spans="1:19" ht="21">
      <c r="A19" s="3"/>
      <c r="B19" s="4"/>
      <c r="C19" s="4"/>
      <c r="D19" s="4"/>
      <c r="E19" s="4"/>
      <c r="F19" s="4"/>
      <c r="G19" s="4"/>
      <c r="H19" s="4"/>
      <c r="I19" s="4"/>
      <c r="J19" s="4"/>
      <c r="K19" s="4"/>
      <c r="L19" s="4"/>
      <c r="M19" s="4">
        <f t="shared" si="0"/>
        <v>0</v>
      </c>
      <c r="N19" s="4">
        <v>67</v>
      </c>
      <c r="O19" s="4">
        <v>-2</v>
      </c>
      <c r="P19" s="4">
        <f>'P&amp;L_Group'!X12</f>
        <v>62</v>
      </c>
      <c r="Q19" s="16" t="s">
        <v>298</v>
      </c>
      <c r="R19" s="27"/>
      <c r="S19" s="27"/>
    </row>
    <row r="20" spans="1:19" s="281" customFormat="1" ht="21">
      <c r="A20" s="283"/>
      <c r="B20" s="284"/>
      <c r="C20" s="284"/>
      <c r="D20" s="284"/>
      <c r="E20" s="284"/>
      <c r="F20" s="284"/>
      <c r="G20" s="284"/>
      <c r="H20" s="284"/>
      <c r="I20" s="284"/>
      <c r="J20" s="284"/>
      <c r="K20" s="284"/>
      <c r="L20" s="284"/>
      <c r="M20" s="284"/>
      <c r="N20" s="284">
        <v>-428</v>
      </c>
      <c r="O20" s="284">
        <v>7</v>
      </c>
      <c r="P20" s="284">
        <f>'P&amp;L_Group'!X13</f>
        <v>-437</v>
      </c>
      <c r="Q20" s="285" t="s">
        <v>299</v>
      </c>
      <c r="R20" s="27"/>
      <c r="S20" s="27"/>
    </row>
    <row r="21" spans="1:19" ht="21">
      <c r="A21" s="5"/>
      <c r="B21" s="6"/>
      <c r="C21" s="6"/>
      <c r="D21" s="6"/>
      <c r="E21" s="6"/>
      <c r="F21" s="6"/>
      <c r="G21" s="6"/>
      <c r="H21" s="6"/>
      <c r="I21" s="6"/>
      <c r="J21" s="6"/>
      <c r="K21" s="6"/>
      <c r="L21" s="6"/>
      <c r="M21" s="6">
        <f t="shared" si="0"/>
        <v>0</v>
      </c>
      <c r="N21" s="6">
        <v>-69</v>
      </c>
      <c r="O21" s="6">
        <v>6</v>
      </c>
      <c r="P21" s="6">
        <f>'P&amp;L_Group'!X14</f>
        <v>-75</v>
      </c>
      <c r="Q21" s="17" t="s">
        <v>300</v>
      </c>
      <c r="R21" s="27"/>
      <c r="S21" s="27"/>
    </row>
    <row r="22" spans="1:19" ht="14.25">
      <c r="A22" s="3" t="s">
        <v>53</v>
      </c>
      <c r="B22" s="4">
        <v>20</v>
      </c>
      <c r="C22" s="4">
        <v>35</v>
      </c>
      <c r="D22" s="4">
        <v>0</v>
      </c>
      <c r="E22" s="4">
        <v>0</v>
      </c>
      <c r="F22" s="4">
        <v>0</v>
      </c>
      <c r="G22" s="4">
        <v>0</v>
      </c>
      <c r="H22" s="4">
        <v>0</v>
      </c>
      <c r="I22" s="4">
        <v>0</v>
      </c>
      <c r="J22" s="4">
        <v>0</v>
      </c>
      <c r="K22" s="4">
        <v>0</v>
      </c>
      <c r="L22" s="4">
        <v>0</v>
      </c>
      <c r="M22" s="4">
        <f t="shared" si="0"/>
        <v>55</v>
      </c>
      <c r="N22" s="4">
        <v>-55</v>
      </c>
      <c r="O22" s="4">
        <v>0</v>
      </c>
      <c r="P22" s="4"/>
      <c r="Q22" s="21"/>
      <c r="R22" s="27"/>
      <c r="S22" s="27"/>
    </row>
    <row r="23" spans="1:19" ht="14.25">
      <c r="A23" s="5" t="s">
        <v>54</v>
      </c>
      <c r="B23" s="6">
        <v>0</v>
      </c>
      <c r="C23" s="6">
        <v>0</v>
      </c>
      <c r="D23" s="6">
        <v>0</v>
      </c>
      <c r="E23" s="6">
        <v>0</v>
      </c>
      <c r="F23" s="6">
        <v>0</v>
      </c>
      <c r="G23" s="6">
        <v>0</v>
      </c>
      <c r="H23" s="6">
        <v>36</v>
      </c>
      <c r="I23" s="6">
        <v>0</v>
      </c>
      <c r="J23" s="6">
        <v>0</v>
      </c>
      <c r="K23" s="6">
        <v>0</v>
      </c>
      <c r="L23" s="6">
        <v>245</v>
      </c>
      <c r="M23" s="6">
        <f t="shared" si="0"/>
        <v>281</v>
      </c>
      <c r="N23" s="6">
        <v>-281</v>
      </c>
      <c r="O23" s="6">
        <v>0</v>
      </c>
      <c r="P23" s="6"/>
      <c r="Q23" s="20"/>
      <c r="R23" s="27"/>
      <c r="S23" s="27"/>
    </row>
    <row r="24" spans="1:19" ht="14.25">
      <c r="A24" s="3" t="s">
        <v>36</v>
      </c>
      <c r="B24" s="4">
        <v>0</v>
      </c>
      <c r="C24" s="4">
        <v>0</v>
      </c>
      <c r="D24" s="4">
        <v>0</v>
      </c>
      <c r="E24" s="4">
        <v>0</v>
      </c>
      <c r="F24" s="4">
        <v>0</v>
      </c>
      <c r="G24" s="4">
        <v>295</v>
      </c>
      <c r="H24" s="4">
        <v>0</v>
      </c>
      <c r="I24" s="4">
        <v>0</v>
      </c>
      <c r="J24" s="4">
        <v>0</v>
      </c>
      <c r="K24" s="4">
        <v>0</v>
      </c>
      <c r="L24" s="4">
        <v>6</v>
      </c>
      <c r="M24" s="4">
        <f t="shared" si="0"/>
        <v>301</v>
      </c>
      <c r="N24" s="4">
        <v>406</v>
      </c>
      <c r="O24" s="4">
        <v>-212</v>
      </c>
      <c r="P24" s="4">
        <f>'P&amp;L_Group'!X15</f>
        <v>489</v>
      </c>
      <c r="Q24" s="16" t="s">
        <v>55</v>
      </c>
      <c r="R24" s="27"/>
      <c r="S24" s="27"/>
    </row>
    <row r="25" spans="1:19" ht="14.25">
      <c r="A25" s="11"/>
      <c r="B25" s="6"/>
      <c r="C25" s="6"/>
      <c r="D25" s="6"/>
      <c r="E25" s="6"/>
      <c r="F25" s="6"/>
      <c r="G25" s="6"/>
      <c r="H25" s="6"/>
      <c r="I25" s="6"/>
      <c r="J25" s="6"/>
      <c r="K25" s="6"/>
      <c r="L25" s="6"/>
      <c r="M25" s="6">
        <f t="shared" si="0"/>
        <v>0</v>
      </c>
      <c r="N25" s="6"/>
      <c r="O25" s="6">
        <v>0</v>
      </c>
      <c r="P25" s="6"/>
      <c r="Q25" s="17"/>
      <c r="R25" s="27"/>
      <c r="S25" s="27"/>
    </row>
    <row r="26" spans="1:19" ht="14.25">
      <c r="A26" s="3" t="s">
        <v>37</v>
      </c>
      <c r="B26" s="4">
        <v>-404</v>
      </c>
      <c r="C26" s="4">
        <v>-1397</v>
      </c>
      <c r="D26" s="4">
        <v>-1333</v>
      </c>
      <c r="E26" s="4">
        <v>-298</v>
      </c>
      <c r="F26" s="4">
        <v>0</v>
      </c>
      <c r="G26" s="4">
        <v>0</v>
      </c>
      <c r="H26" s="4">
        <v>0</v>
      </c>
      <c r="I26" s="4">
        <v>-22</v>
      </c>
      <c r="J26" s="4">
        <v>-203</v>
      </c>
      <c r="K26" s="4">
        <v>-16</v>
      </c>
      <c r="L26" s="4">
        <v>0</v>
      </c>
      <c r="M26" s="4">
        <f t="shared" si="0"/>
        <v>-3673</v>
      </c>
      <c r="N26" s="4">
        <v>-105</v>
      </c>
      <c r="O26" s="4">
        <v>47</v>
      </c>
      <c r="P26" s="4">
        <f>'P&amp;L_Group'!X17</f>
        <v>-3731</v>
      </c>
      <c r="Q26" s="16" t="s">
        <v>58</v>
      </c>
      <c r="R26" s="27"/>
      <c r="S26" s="27"/>
    </row>
    <row r="27" spans="1:19" ht="14.25">
      <c r="A27" s="5" t="s">
        <v>38</v>
      </c>
      <c r="B27" s="6">
        <v>-2</v>
      </c>
      <c r="C27" s="6">
        <v>-157</v>
      </c>
      <c r="D27" s="6">
        <v>29</v>
      </c>
      <c r="E27" s="6">
        <v>1</v>
      </c>
      <c r="F27" s="6">
        <v>0</v>
      </c>
      <c r="G27" s="6">
        <v>0</v>
      </c>
      <c r="H27" s="6">
        <v>0</v>
      </c>
      <c r="I27" s="6">
        <v>-1</v>
      </c>
      <c r="J27" s="6">
        <v>-9</v>
      </c>
      <c r="K27" s="6">
        <v>1</v>
      </c>
      <c r="L27" s="6">
        <v>0</v>
      </c>
      <c r="M27" s="6">
        <f t="shared" si="0"/>
        <v>-138</v>
      </c>
      <c r="N27" s="6">
        <v>138</v>
      </c>
      <c r="O27" s="6">
        <v>0</v>
      </c>
      <c r="P27" s="6"/>
      <c r="Q27" s="17"/>
      <c r="R27" s="27"/>
      <c r="S27" s="27"/>
    </row>
    <row r="28" spans="1:19" ht="14.25">
      <c r="A28" s="3" t="s">
        <v>39</v>
      </c>
      <c r="B28" s="4">
        <v>66</v>
      </c>
      <c r="C28" s="4">
        <v>8</v>
      </c>
      <c r="D28" s="4">
        <v>0</v>
      </c>
      <c r="E28" s="4">
        <v>0</v>
      </c>
      <c r="F28" s="4">
        <v>0</v>
      </c>
      <c r="G28" s="4">
        <v>0</v>
      </c>
      <c r="H28" s="4">
        <v>0</v>
      </c>
      <c r="I28" s="4">
        <v>10</v>
      </c>
      <c r="J28" s="4">
        <v>10</v>
      </c>
      <c r="K28" s="4">
        <v>0</v>
      </c>
      <c r="L28" s="4">
        <v>0</v>
      </c>
      <c r="M28" s="4">
        <f t="shared" si="0"/>
        <v>94</v>
      </c>
      <c r="N28" s="4">
        <v>21</v>
      </c>
      <c r="O28" s="4">
        <v>-10</v>
      </c>
      <c r="P28" s="4">
        <f>'P&amp;L_Group'!X18</f>
        <v>105</v>
      </c>
      <c r="Q28" s="16" t="s">
        <v>66</v>
      </c>
      <c r="R28" s="27"/>
      <c r="S28" s="27"/>
    </row>
    <row r="29" spans="1:19" ht="14.25">
      <c r="A29" s="5" t="s">
        <v>40</v>
      </c>
      <c r="B29" s="6">
        <v>11</v>
      </c>
      <c r="C29" s="6">
        <v>14</v>
      </c>
      <c r="D29" s="6">
        <v>0</v>
      </c>
      <c r="E29" s="6">
        <v>0</v>
      </c>
      <c r="F29" s="6">
        <v>0</v>
      </c>
      <c r="G29" s="6">
        <v>0</v>
      </c>
      <c r="H29" s="6">
        <v>0</v>
      </c>
      <c r="I29" s="6">
        <v>0</v>
      </c>
      <c r="J29" s="6">
        <v>-9</v>
      </c>
      <c r="K29" s="6">
        <v>0</v>
      </c>
      <c r="L29" s="6">
        <v>0</v>
      </c>
      <c r="M29" s="6">
        <f t="shared" si="0"/>
        <v>16</v>
      </c>
      <c r="N29" s="6">
        <v>-16</v>
      </c>
      <c r="O29" s="6">
        <v>0</v>
      </c>
      <c r="P29" s="6"/>
      <c r="Q29" s="17"/>
      <c r="R29" s="27"/>
      <c r="S29" s="27"/>
    </row>
    <row r="30" spans="1:19" ht="14.25">
      <c r="A30" s="12" t="s">
        <v>41</v>
      </c>
      <c r="B30" s="8">
        <v>-329</v>
      </c>
      <c r="C30" s="8">
        <v>-1532</v>
      </c>
      <c r="D30" s="8">
        <v>-1304</v>
      </c>
      <c r="E30" s="8">
        <v>-297</v>
      </c>
      <c r="F30" s="8">
        <v>0</v>
      </c>
      <c r="G30" s="8">
        <v>0</v>
      </c>
      <c r="H30" s="8">
        <v>0</v>
      </c>
      <c r="I30" s="8">
        <v>-13</v>
      </c>
      <c r="J30" s="8">
        <v>-211</v>
      </c>
      <c r="K30" s="8">
        <v>-15</v>
      </c>
      <c r="L30" s="8">
        <v>0</v>
      </c>
      <c r="M30" s="8">
        <f t="shared" si="0"/>
        <v>-3701</v>
      </c>
      <c r="N30" s="8">
        <v>38</v>
      </c>
      <c r="O30" s="8">
        <v>37</v>
      </c>
      <c r="P30" s="8">
        <f>'P&amp;L_Group'!X19</f>
        <v>-3626</v>
      </c>
      <c r="Q30" s="18" t="s">
        <v>41</v>
      </c>
      <c r="R30" s="27"/>
      <c r="S30" s="27"/>
    </row>
    <row r="31" spans="1:19" ht="31.5">
      <c r="A31" s="9" t="s">
        <v>42</v>
      </c>
      <c r="B31" s="6">
        <v>0</v>
      </c>
      <c r="C31" s="6">
        <v>0</v>
      </c>
      <c r="D31" s="6">
        <v>-10</v>
      </c>
      <c r="E31" s="6">
        <v>37</v>
      </c>
      <c r="F31" s="6">
        <v>0</v>
      </c>
      <c r="G31" s="6">
        <v>0</v>
      </c>
      <c r="H31" s="6">
        <v>0</v>
      </c>
      <c r="I31" s="6">
        <v>0</v>
      </c>
      <c r="J31" s="6">
        <v>0</v>
      </c>
      <c r="K31" s="6">
        <v>13</v>
      </c>
      <c r="L31" s="6">
        <v>0</v>
      </c>
      <c r="M31" s="6">
        <f t="shared" si="0"/>
        <v>40</v>
      </c>
      <c r="N31" s="6">
        <v>-40</v>
      </c>
      <c r="O31" s="6">
        <v>0</v>
      </c>
      <c r="P31" s="6"/>
      <c r="Q31" s="20"/>
      <c r="R31" s="27"/>
      <c r="S31" s="27"/>
    </row>
    <row r="32" spans="1:19" ht="14.25">
      <c r="A32" s="3" t="s">
        <v>45</v>
      </c>
      <c r="B32" s="4"/>
      <c r="C32" s="4"/>
      <c r="D32" s="4"/>
      <c r="E32" s="4">
        <v>0</v>
      </c>
      <c r="F32" s="4">
        <v>0</v>
      </c>
      <c r="G32" s="4">
        <v>-170</v>
      </c>
      <c r="H32" s="4">
        <v>0</v>
      </c>
      <c r="I32" s="4">
        <v>0</v>
      </c>
      <c r="J32" s="4">
        <v>0</v>
      </c>
      <c r="K32" s="4">
        <v>0</v>
      </c>
      <c r="L32" s="4">
        <v>0</v>
      </c>
      <c r="M32" s="4">
        <f t="shared" si="0"/>
        <v>-170</v>
      </c>
      <c r="N32" s="4">
        <v>-1</v>
      </c>
      <c r="O32" s="4">
        <v>0</v>
      </c>
      <c r="P32" s="4">
        <f>'P&amp;L_Group'!X21</f>
        <v>-171</v>
      </c>
      <c r="Q32" s="16" t="s">
        <v>45</v>
      </c>
      <c r="R32" s="27"/>
      <c r="S32" s="27"/>
    </row>
    <row r="33" spans="1:19" ht="21">
      <c r="A33" s="5" t="s">
        <v>43</v>
      </c>
      <c r="B33" s="6">
        <v>0</v>
      </c>
      <c r="C33" s="6">
        <v>2</v>
      </c>
      <c r="D33" s="6">
        <v>-2</v>
      </c>
      <c r="E33" s="6">
        <v>0</v>
      </c>
      <c r="F33" s="6">
        <v>0</v>
      </c>
      <c r="G33" s="6">
        <v>0</v>
      </c>
      <c r="H33" s="6">
        <v>0</v>
      </c>
      <c r="I33" s="6">
        <v>0</v>
      </c>
      <c r="J33" s="6">
        <v>0</v>
      </c>
      <c r="K33" s="6">
        <v>0</v>
      </c>
      <c r="L33" s="6">
        <v>0</v>
      </c>
      <c r="M33" s="6">
        <f t="shared" si="0"/>
        <v>0</v>
      </c>
      <c r="N33" s="6">
        <v>0</v>
      </c>
      <c r="O33" s="6">
        <v>0</v>
      </c>
      <c r="P33" s="6"/>
      <c r="Q33" s="17"/>
      <c r="R33" s="27"/>
      <c r="S33" s="27"/>
    </row>
    <row r="34" spans="1:19" ht="14.25">
      <c r="A34" s="3" t="s">
        <v>44</v>
      </c>
      <c r="B34" s="4">
        <v>-24</v>
      </c>
      <c r="C34" s="4">
        <v>-115</v>
      </c>
      <c r="D34" s="4">
        <v>-10</v>
      </c>
      <c r="E34" s="4">
        <v>-1</v>
      </c>
      <c r="F34" s="4">
        <v>0</v>
      </c>
      <c r="G34" s="4">
        <v>0</v>
      </c>
      <c r="H34" s="4">
        <v>0</v>
      </c>
      <c r="I34" s="4">
        <v>0</v>
      </c>
      <c r="J34" s="4">
        <v>0</v>
      </c>
      <c r="K34" s="4">
        <v>0</v>
      </c>
      <c r="L34" s="4">
        <v>0</v>
      </c>
      <c r="M34" s="4">
        <f t="shared" si="0"/>
        <v>-150</v>
      </c>
      <c r="N34" s="4">
        <v>150</v>
      </c>
      <c r="O34" s="4">
        <v>0</v>
      </c>
      <c r="P34" s="4"/>
      <c r="Q34" s="16"/>
      <c r="R34" s="27"/>
      <c r="S34" s="27"/>
    </row>
    <row r="35" spans="1:19" ht="14.25">
      <c r="A35" s="5" t="s">
        <v>46</v>
      </c>
      <c r="B35" s="6"/>
      <c r="C35" s="6"/>
      <c r="D35" s="13"/>
      <c r="E35" s="14"/>
      <c r="F35" s="6"/>
      <c r="G35" s="6">
        <v>-465</v>
      </c>
      <c r="H35" s="6"/>
      <c r="I35" s="6">
        <v>0</v>
      </c>
      <c r="J35" s="6">
        <v>0</v>
      </c>
      <c r="K35" s="6"/>
      <c r="L35" s="6">
        <v>-1</v>
      </c>
      <c r="M35" s="6">
        <f t="shared" si="0"/>
        <v>-466</v>
      </c>
      <c r="N35" s="6">
        <v>-52</v>
      </c>
      <c r="O35" s="6">
        <v>19</v>
      </c>
      <c r="P35" s="6">
        <f>'P&amp;L_Group'!X22</f>
        <v>-493</v>
      </c>
      <c r="Q35" s="17" t="s">
        <v>46</v>
      </c>
      <c r="R35" s="27"/>
      <c r="S35" s="27"/>
    </row>
    <row r="36" spans="1:19" ht="14.25">
      <c r="A36" s="3" t="s">
        <v>47</v>
      </c>
      <c r="B36" s="4">
        <v>-113</v>
      </c>
      <c r="C36" s="4">
        <v>-451</v>
      </c>
      <c r="D36" s="4">
        <v>-84</v>
      </c>
      <c r="E36" s="4">
        <v>-33</v>
      </c>
      <c r="F36" s="4">
        <v>0</v>
      </c>
      <c r="G36" s="4">
        <v>0</v>
      </c>
      <c r="H36" s="4">
        <v>-2</v>
      </c>
      <c r="I36" s="4">
        <v>-19</v>
      </c>
      <c r="J36" s="4">
        <v>-75</v>
      </c>
      <c r="K36" s="4">
        <v>0</v>
      </c>
      <c r="L36" s="4">
        <v>0</v>
      </c>
      <c r="M36" s="4">
        <f t="shared" si="0"/>
        <v>-777</v>
      </c>
      <c r="N36" s="4">
        <v>-2</v>
      </c>
      <c r="O36" s="4">
        <v>28</v>
      </c>
      <c r="P36" s="4">
        <f>'P&amp;L_Group'!X23</f>
        <v>-751</v>
      </c>
      <c r="Q36" s="16" t="s">
        <v>47</v>
      </c>
      <c r="R36" s="27"/>
      <c r="S36" s="27"/>
    </row>
    <row r="37" spans="1:19" ht="14.25">
      <c r="A37" s="5" t="s">
        <v>48</v>
      </c>
      <c r="B37" s="6">
        <v>-30</v>
      </c>
      <c r="C37" s="6">
        <v>-130</v>
      </c>
      <c r="D37" s="6">
        <v>-143</v>
      </c>
      <c r="E37" s="6">
        <v>-18</v>
      </c>
      <c r="F37" s="6">
        <v>0</v>
      </c>
      <c r="G37" s="6">
        <v>-1240</v>
      </c>
      <c r="H37" s="6">
        <v>-8</v>
      </c>
      <c r="I37" s="6">
        <v>-5</v>
      </c>
      <c r="J37" s="6">
        <v>-29</v>
      </c>
      <c r="K37" s="6">
        <v>-2</v>
      </c>
      <c r="L37" s="6">
        <v>0</v>
      </c>
      <c r="M37" s="6">
        <f t="shared" si="0"/>
        <v>-1605</v>
      </c>
      <c r="N37" s="6">
        <v>1</v>
      </c>
      <c r="O37" s="6">
        <v>-11</v>
      </c>
      <c r="P37" s="6">
        <f>'P&amp;L_Group'!X24</f>
        <v>-1615</v>
      </c>
      <c r="Q37" s="17" t="s">
        <v>48</v>
      </c>
      <c r="R37" s="27"/>
      <c r="S37" s="27"/>
    </row>
    <row r="38" spans="1:19" ht="14.25">
      <c r="A38" s="3" t="s">
        <v>49</v>
      </c>
      <c r="B38" s="4">
        <v>9</v>
      </c>
      <c r="C38" s="4">
        <v>-3</v>
      </c>
      <c r="D38" s="4">
        <v>0</v>
      </c>
      <c r="E38" s="4">
        <v>0</v>
      </c>
      <c r="F38" s="4">
        <v>0</v>
      </c>
      <c r="G38" s="4">
        <v>0</v>
      </c>
      <c r="H38" s="4">
        <v>0</v>
      </c>
      <c r="I38" s="4">
        <v>6</v>
      </c>
      <c r="J38" s="4">
        <v>1</v>
      </c>
      <c r="K38" s="4">
        <v>0</v>
      </c>
      <c r="L38" s="4">
        <v>0</v>
      </c>
      <c r="M38" s="4">
        <f t="shared" si="0"/>
        <v>13</v>
      </c>
      <c r="N38" s="4">
        <v>-13</v>
      </c>
      <c r="O38" s="4">
        <v>0</v>
      </c>
      <c r="P38" s="4"/>
      <c r="Q38" s="16"/>
      <c r="R38" s="27"/>
      <c r="S38" s="27"/>
    </row>
    <row r="39" spans="1:19" ht="14.25">
      <c r="A39" s="5" t="s">
        <v>50</v>
      </c>
      <c r="B39" s="6">
        <v>0</v>
      </c>
      <c r="C39" s="6">
        <v>0</v>
      </c>
      <c r="D39" s="6">
        <v>0</v>
      </c>
      <c r="E39" s="6">
        <v>0</v>
      </c>
      <c r="F39" s="6">
        <v>0</v>
      </c>
      <c r="G39" s="6">
        <v>0</v>
      </c>
      <c r="H39" s="6">
        <v>0</v>
      </c>
      <c r="I39" s="6">
        <v>0</v>
      </c>
      <c r="J39" s="6">
        <v>0</v>
      </c>
      <c r="K39" s="6">
        <v>0</v>
      </c>
      <c r="L39" s="6">
        <v>-247</v>
      </c>
      <c r="M39" s="6">
        <f t="shared" si="0"/>
        <v>-247</v>
      </c>
      <c r="N39" s="6">
        <v>247</v>
      </c>
      <c r="O39" s="6">
        <v>0</v>
      </c>
      <c r="P39" s="6"/>
      <c r="Q39" s="17"/>
      <c r="R39" s="27"/>
      <c r="S39" s="27"/>
    </row>
    <row r="40" spans="1:19" ht="14.25">
      <c r="A40" s="3" t="s">
        <v>51</v>
      </c>
      <c r="B40" s="4">
        <v>0</v>
      </c>
      <c r="C40" s="4">
        <v>0</v>
      </c>
      <c r="D40" s="4">
        <v>0</v>
      </c>
      <c r="E40" s="4">
        <v>0</v>
      </c>
      <c r="F40" s="4">
        <v>0</v>
      </c>
      <c r="G40" s="4">
        <v>-661</v>
      </c>
      <c r="H40" s="4">
        <v>0</v>
      </c>
      <c r="I40" s="4">
        <v>0</v>
      </c>
      <c r="J40" s="4">
        <v>0</v>
      </c>
      <c r="K40" s="4">
        <v>0</v>
      </c>
      <c r="L40" s="4">
        <v>-14</v>
      </c>
      <c r="M40" s="4">
        <f t="shared" si="0"/>
        <v>-675</v>
      </c>
      <c r="N40" s="4">
        <v>-514</v>
      </c>
      <c r="O40" s="4">
        <v>-7</v>
      </c>
      <c r="P40" s="4">
        <f>'P&amp;L_Group'!X25</f>
        <v>-1191</v>
      </c>
      <c r="Q40" s="16" t="s">
        <v>59</v>
      </c>
      <c r="R40" s="27"/>
      <c r="S40" s="27"/>
    </row>
    <row r="41" spans="1:17" ht="14.25">
      <c r="A41" s="24" t="s">
        <v>52</v>
      </c>
      <c r="B41" s="25">
        <v>140</v>
      </c>
      <c r="C41" s="25">
        <v>385</v>
      </c>
      <c r="D41" s="25">
        <v>290</v>
      </c>
      <c r="E41" s="25">
        <v>51</v>
      </c>
      <c r="F41" s="25">
        <v>-56</v>
      </c>
      <c r="G41" s="25">
        <v>794</v>
      </c>
      <c r="H41" s="25">
        <v>28</v>
      </c>
      <c r="I41" s="25">
        <v>3</v>
      </c>
      <c r="J41" s="25">
        <v>29</v>
      </c>
      <c r="K41" s="25">
        <v>1</v>
      </c>
      <c r="L41" s="25">
        <v>-11</v>
      </c>
      <c r="M41" s="25">
        <f t="shared" si="0"/>
        <v>1654</v>
      </c>
      <c r="N41" s="25">
        <v>-86</v>
      </c>
      <c r="O41" s="25">
        <v>-168</v>
      </c>
      <c r="P41" s="25">
        <f>'P&amp;L_Group'!X26</f>
        <v>1316</v>
      </c>
      <c r="Q41" s="26" t="s">
        <v>60</v>
      </c>
    </row>
    <row r="42" spans="11:17" ht="21">
      <c r="K42" s="27"/>
      <c r="P42" s="25" t="str">
        <f>'P&amp;L_Group'!X27</f>
        <v>-</v>
      </c>
      <c r="Q42" s="16" t="s">
        <v>62</v>
      </c>
    </row>
    <row r="43" spans="16:17" ht="14.25">
      <c r="P43" s="25">
        <f>'P&amp;L_Group'!X28</f>
        <v>1316</v>
      </c>
      <c r="Q43" s="28" t="s">
        <v>63</v>
      </c>
    </row>
    <row r="44" spans="16:17" ht="12" customHeight="1">
      <c r="P44" s="25">
        <f>'P&amp;L_Group'!X29</f>
        <v>-340</v>
      </c>
      <c r="Q44" s="16" t="s">
        <v>64</v>
      </c>
    </row>
    <row r="45" spans="16:17" ht="13.5" customHeight="1">
      <c r="P45" s="25">
        <f>P43+P44</f>
        <v>976</v>
      </c>
      <c r="Q45" s="28" t="s">
        <v>65</v>
      </c>
    </row>
    <row r="47" spans="1:16" ht="14.25">
      <c r="A47" s="34" t="s">
        <v>2</v>
      </c>
      <c r="B47" s="35">
        <f>(-B36-B48)/B11</f>
        <v>0.17993079584775087</v>
      </c>
      <c r="C47" s="35">
        <f>(-C36-C48)/C11</f>
        <v>0.18568507157464212</v>
      </c>
      <c r="P47" s="27"/>
    </row>
    <row r="48" spans="1:3" ht="14.25">
      <c r="A48" s="34" t="s">
        <v>4</v>
      </c>
      <c r="B48" s="36">
        <f>B38</f>
        <v>9</v>
      </c>
      <c r="C48" s="36">
        <f>C38</f>
        <v>-3</v>
      </c>
    </row>
    <row r="49" spans="1:3" ht="14.25">
      <c r="A49" s="37" t="s">
        <v>3</v>
      </c>
      <c r="B49" s="35">
        <f>(-B37/B11)</f>
        <v>0.05190311418685121</v>
      </c>
      <c r="C49" s="35">
        <f>(-C37/C11)</f>
        <v>0.053169734151329244</v>
      </c>
    </row>
    <row r="50" spans="1:3" ht="14.25">
      <c r="A50" s="37" t="s">
        <v>1</v>
      </c>
      <c r="B50" s="35">
        <f>(-B30/B11)</f>
        <v>0.5692041522491349</v>
      </c>
      <c r="C50" s="35">
        <f>(-C30/C11)</f>
        <v>0.6265848670756646</v>
      </c>
    </row>
    <row r="51" spans="1:3" ht="14.25">
      <c r="A51" s="39" t="s">
        <v>5</v>
      </c>
      <c r="B51" s="38">
        <f>B47+B49+B50</f>
        <v>0.801038062283737</v>
      </c>
      <c r="C51" s="38">
        <f>C47+C49+C50</f>
        <v>0.865439672801636</v>
      </c>
    </row>
    <row r="55" spans="2:14" ht="14.25">
      <c r="B55" s="40"/>
      <c r="C55" s="40"/>
      <c r="D55" s="40"/>
      <c r="E55" s="40"/>
      <c r="F55" s="40"/>
      <c r="G55" s="40"/>
      <c r="H55" s="40"/>
      <c r="I55" s="40"/>
      <c r="J55" s="40"/>
      <c r="K55" s="40"/>
      <c r="L55" s="40"/>
      <c r="M55" s="40"/>
      <c r="N55"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Q54"/>
  <sheetViews>
    <sheetView showGridLines="0" zoomScale="85" zoomScaleNormal="85" workbookViewId="0" topLeftCell="A1">
      <pane xSplit="1" ySplit="2" topLeftCell="B11"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11.625" style="15" customWidth="1"/>
    <col min="4" max="5" width="10.50390625" style="15" customWidth="1"/>
    <col min="6" max="7" width="9.00390625" style="15" customWidth="1"/>
    <col min="8" max="8" width="10.125" style="15" customWidth="1"/>
    <col min="9" max="12" width="9.00390625" style="15" customWidth="1"/>
    <col min="13" max="13" width="10.625" style="15" customWidth="1"/>
    <col min="14" max="15" width="11.625" style="15" customWidth="1"/>
    <col min="16" max="16" width="11.00390625" style="15" customWidth="1"/>
    <col min="17" max="17" width="34.375" style="15" customWidth="1"/>
    <col min="18" max="16384" width="9.00390625" style="15" customWidth="1"/>
  </cols>
  <sheetData>
    <row r="1" spans="1:17" ht="42">
      <c r="A1" s="692" t="s">
        <v>286</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287</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2673</v>
      </c>
      <c r="C3" s="4">
        <v>10029</v>
      </c>
      <c r="D3" s="4">
        <v>6855</v>
      </c>
      <c r="E3" s="4">
        <v>1664</v>
      </c>
      <c r="F3" s="4">
        <v>0</v>
      </c>
      <c r="G3" s="4">
        <v>0</v>
      </c>
      <c r="H3" s="4">
        <v>0</v>
      </c>
      <c r="I3" s="4">
        <v>223</v>
      </c>
      <c r="J3" s="4">
        <v>1404</v>
      </c>
      <c r="K3" s="4">
        <v>44</v>
      </c>
      <c r="L3" s="4">
        <v>0</v>
      </c>
      <c r="M3" s="4">
        <v>22892</v>
      </c>
      <c r="N3" s="4">
        <v>-1</v>
      </c>
      <c r="O3" s="4">
        <v>-44</v>
      </c>
      <c r="P3" s="4">
        <v>22847</v>
      </c>
      <c r="Q3" s="16" t="s">
        <v>24</v>
      </c>
    </row>
    <row r="4" spans="1:17" ht="14.25">
      <c r="A4" s="5" t="s">
        <v>25</v>
      </c>
      <c r="B4" s="6">
        <v>65</v>
      </c>
      <c r="C4" s="6">
        <v>39</v>
      </c>
      <c r="D4" s="6">
        <v>0</v>
      </c>
      <c r="E4" s="6">
        <v>0</v>
      </c>
      <c r="F4" s="6">
        <v>0</v>
      </c>
      <c r="G4" s="6">
        <v>0</v>
      </c>
      <c r="H4" s="6">
        <v>0</v>
      </c>
      <c r="I4" s="6">
        <v>0</v>
      </c>
      <c r="J4" s="6">
        <v>0</v>
      </c>
      <c r="K4" s="6">
        <v>0</v>
      </c>
      <c r="L4" s="6">
        <v>0</v>
      </c>
      <c r="M4" s="6">
        <v>104</v>
      </c>
      <c r="N4" s="6">
        <v>0</v>
      </c>
      <c r="O4" s="6">
        <v>-104</v>
      </c>
      <c r="P4" s="6">
        <v>0</v>
      </c>
      <c r="Q4" s="17" t="s">
        <v>25</v>
      </c>
    </row>
    <row r="5" spans="1:17" ht="14.25">
      <c r="A5" s="7" t="s">
        <v>26</v>
      </c>
      <c r="B5" s="8">
        <v>2738</v>
      </c>
      <c r="C5" s="8">
        <v>10068</v>
      </c>
      <c r="D5" s="8">
        <v>6855</v>
      </c>
      <c r="E5" s="8">
        <v>1664</v>
      </c>
      <c r="F5" s="8">
        <v>0</v>
      </c>
      <c r="G5" s="8">
        <v>0</v>
      </c>
      <c r="H5" s="8">
        <v>0</v>
      </c>
      <c r="I5" s="8">
        <v>223</v>
      </c>
      <c r="J5" s="8">
        <v>1404</v>
      </c>
      <c r="K5" s="8">
        <v>44</v>
      </c>
      <c r="L5" s="8">
        <v>0</v>
      </c>
      <c r="M5" s="8">
        <v>22996</v>
      </c>
      <c r="N5" s="8">
        <v>-1</v>
      </c>
      <c r="O5" s="8">
        <v>-148</v>
      </c>
      <c r="P5" s="8">
        <v>22847</v>
      </c>
      <c r="Q5" s="18" t="s">
        <v>26</v>
      </c>
    </row>
    <row r="6" spans="1:17" ht="14.25">
      <c r="A6" s="5" t="s">
        <v>27</v>
      </c>
      <c r="B6" s="6">
        <v>-440</v>
      </c>
      <c r="C6" s="6">
        <v>-114</v>
      </c>
      <c r="D6" s="6">
        <v>-1</v>
      </c>
      <c r="E6" s="6">
        <v>0</v>
      </c>
      <c r="F6" s="6">
        <v>0</v>
      </c>
      <c r="G6" s="6">
        <v>0</v>
      </c>
      <c r="H6" s="6">
        <v>0</v>
      </c>
      <c r="I6" s="6">
        <v>-88</v>
      </c>
      <c r="J6" s="6">
        <v>-42</v>
      </c>
      <c r="K6" s="6">
        <v>0</v>
      </c>
      <c r="L6" s="6">
        <v>0</v>
      </c>
      <c r="M6" s="6">
        <v>-685</v>
      </c>
      <c r="N6" s="6">
        <v>0</v>
      </c>
      <c r="O6" s="6">
        <v>73</v>
      </c>
      <c r="P6" s="6">
        <v>-612</v>
      </c>
      <c r="Q6" s="17" t="s">
        <v>27</v>
      </c>
    </row>
    <row r="7" spans="1:17" ht="14.25">
      <c r="A7" s="7" t="s">
        <v>28</v>
      </c>
      <c r="B7" s="8">
        <v>2298</v>
      </c>
      <c r="C7" s="8">
        <v>9954</v>
      </c>
      <c r="D7" s="8">
        <v>6854</v>
      </c>
      <c r="E7" s="8">
        <v>1664</v>
      </c>
      <c r="F7" s="8">
        <v>0</v>
      </c>
      <c r="G7" s="8">
        <v>0</v>
      </c>
      <c r="H7" s="8">
        <v>0</v>
      </c>
      <c r="I7" s="8">
        <v>135</v>
      </c>
      <c r="J7" s="8">
        <v>1362</v>
      </c>
      <c r="K7" s="8">
        <v>44</v>
      </c>
      <c r="L7" s="8">
        <v>0</v>
      </c>
      <c r="M7" s="8">
        <v>22311</v>
      </c>
      <c r="N7" s="8">
        <v>-1</v>
      </c>
      <c r="O7" s="8">
        <v>-75</v>
      </c>
      <c r="P7" s="8">
        <v>22235</v>
      </c>
      <c r="Q7" s="18" t="s">
        <v>28</v>
      </c>
    </row>
    <row r="8" spans="1:17" ht="14.25">
      <c r="A8" s="5"/>
      <c r="B8" s="6"/>
      <c r="C8" s="6"/>
      <c r="D8" s="6"/>
      <c r="E8" s="6"/>
      <c r="F8" s="6"/>
      <c r="G8" s="6"/>
      <c r="H8" s="6"/>
      <c r="I8" s="6"/>
      <c r="J8" s="6"/>
      <c r="K8" s="6"/>
      <c r="L8" s="6"/>
      <c r="M8" s="6">
        <v>0</v>
      </c>
      <c r="N8" s="6"/>
      <c r="O8" s="6">
        <v>0</v>
      </c>
      <c r="P8" s="6"/>
      <c r="Q8" s="17"/>
    </row>
    <row r="9" spans="1:17" ht="21">
      <c r="A9" s="3" t="s">
        <v>29</v>
      </c>
      <c r="B9" s="4">
        <v>-361</v>
      </c>
      <c r="C9" s="4">
        <v>-465</v>
      </c>
      <c r="D9" s="4">
        <v>0</v>
      </c>
      <c r="E9" s="4">
        <v>-2</v>
      </c>
      <c r="F9" s="4">
        <v>0</v>
      </c>
      <c r="G9" s="4">
        <v>0</v>
      </c>
      <c r="H9" s="4">
        <v>0</v>
      </c>
      <c r="I9" s="4">
        <v>-20</v>
      </c>
      <c r="J9" s="4">
        <v>-117</v>
      </c>
      <c r="K9" s="4">
        <v>0</v>
      </c>
      <c r="L9" s="4">
        <v>0</v>
      </c>
      <c r="M9" s="4">
        <v>-965</v>
      </c>
      <c r="N9" s="4">
        <v>105</v>
      </c>
      <c r="O9" s="4">
        <v>-21</v>
      </c>
      <c r="P9" s="4">
        <v>-881</v>
      </c>
      <c r="Q9" s="16" t="s">
        <v>29</v>
      </c>
    </row>
    <row r="10" spans="1:17" ht="21">
      <c r="A10" s="5" t="s">
        <v>30</v>
      </c>
      <c r="B10" s="6">
        <v>68</v>
      </c>
      <c r="C10" s="6">
        <v>24</v>
      </c>
      <c r="D10" s="6">
        <v>0</v>
      </c>
      <c r="E10" s="6">
        <v>0</v>
      </c>
      <c r="F10" s="6">
        <v>0</v>
      </c>
      <c r="G10" s="6">
        <v>0</v>
      </c>
      <c r="H10" s="6">
        <v>0</v>
      </c>
      <c r="I10" s="6">
        <v>8</v>
      </c>
      <c r="J10" s="6">
        <v>3</v>
      </c>
      <c r="K10" s="6">
        <v>0</v>
      </c>
      <c r="L10" s="6">
        <v>0</v>
      </c>
      <c r="M10" s="6">
        <v>103</v>
      </c>
      <c r="N10" s="6">
        <v>-103</v>
      </c>
      <c r="O10" s="6">
        <v>0</v>
      </c>
      <c r="P10" s="6">
        <v>0</v>
      </c>
      <c r="Q10" s="17"/>
    </row>
    <row r="11" spans="1:17" ht="14.25">
      <c r="A11" s="7" t="s">
        <v>31</v>
      </c>
      <c r="B11" s="8">
        <v>2005</v>
      </c>
      <c r="C11" s="8">
        <v>9513</v>
      </c>
      <c r="D11" s="8">
        <v>6854</v>
      </c>
      <c r="E11" s="8">
        <v>1662</v>
      </c>
      <c r="F11" s="8">
        <v>0</v>
      </c>
      <c r="G11" s="8">
        <v>0</v>
      </c>
      <c r="H11" s="8">
        <v>0</v>
      </c>
      <c r="I11" s="8">
        <v>123</v>
      </c>
      <c r="J11" s="8">
        <v>1248</v>
      </c>
      <c r="K11" s="8">
        <v>44</v>
      </c>
      <c r="L11" s="8">
        <v>0</v>
      </c>
      <c r="M11" s="8">
        <v>21449</v>
      </c>
      <c r="N11" s="8">
        <v>1</v>
      </c>
      <c r="O11" s="8">
        <v>-96</v>
      </c>
      <c r="P11" s="8">
        <v>21354</v>
      </c>
      <c r="Q11" s="18" t="s">
        <v>31</v>
      </c>
    </row>
    <row r="12" spans="1:17" ht="14.25">
      <c r="A12" s="19"/>
      <c r="B12" s="6"/>
      <c r="C12" s="6"/>
      <c r="D12" s="6"/>
      <c r="E12" s="6"/>
      <c r="F12" s="6"/>
      <c r="G12" s="6"/>
      <c r="H12" s="6"/>
      <c r="I12" s="6"/>
      <c r="J12" s="6"/>
      <c r="K12" s="6"/>
      <c r="L12" s="6"/>
      <c r="M12" s="6">
        <v>0</v>
      </c>
      <c r="N12" s="6"/>
      <c r="O12" s="6">
        <v>0</v>
      </c>
      <c r="P12" s="6"/>
      <c r="Q12" s="17"/>
    </row>
    <row r="13" spans="1:17" ht="14.25">
      <c r="A13" s="10" t="s">
        <v>32</v>
      </c>
      <c r="B13" s="4">
        <v>0</v>
      </c>
      <c r="C13" s="4">
        <v>0</v>
      </c>
      <c r="D13" s="4">
        <v>0</v>
      </c>
      <c r="E13" s="4">
        <v>0</v>
      </c>
      <c r="F13" s="4">
        <v>0</v>
      </c>
      <c r="G13" s="4">
        <v>2144</v>
      </c>
      <c r="H13" s="4">
        <v>0</v>
      </c>
      <c r="I13" s="4">
        <v>0</v>
      </c>
      <c r="J13" s="4">
        <v>0</v>
      </c>
      <c r="K13" s="4">
        <v>0</v>
      </c>
      <c r="L13" s="4">
        <v>0</v>
      </c>
      <c r="M13" s="4">
        <v>2144</v>
      </c>
      <c r="N13" s="4">
        <v>303</v>
      </c>
      <c r="O13" s="4">
        <v>-106</v>
      </c>
      <c r="P13" s="4">
        <v>2341</v>
      </c>
      <c r="Q13" s="16" t="s">
        <v>32</v>
      </c>
    </row>
    <row r="14" spans="1:17" ht="14.25">
      <c r="A14" s="9" t="s">
        <v>33</v>
      </c>
      <c r="B14" s="6">
        <v>85</v>
      </c>
      <c r="C14" s="6">
        <v>482</v>
      </c>
      <c r="D14" s="6">
        <v>720</v>
      </c>
      <c r="E14" s="6">
        <v>419</v>
      </c>
      <c r="F14" s="6">
        <v>1696</v>
      </c>
      <c r="G14" s="6">
        <v>6506</v>
      </c>
      <c r="H14" s="6">
        <v>6</v>
      </c>
      <c r="I14" s="6">
        <v>18</v>
      </c>
      <c r="J14" s="6">
        <v>20</v>
      </c>
      <c r="K14" s="6">
        <v>18</v>
      </c>
      <c r="L14" s="6">
        <v>5</v>
      </c>
      <c r="M14" s="6">
        <v>9975</v>
      </c>
      <c r="N14" s="6">
        <v>-9975</v>
      </c>
      <c r="O14" s="6">
        <v>0</v>
      </c>
      <c r="P14" s="6">
        <v>0</v>
      </c>
      <c r="Q14" s="20"/>
    </row>
    <row r="15" spans="1:17" ht="14.25">
      <c r="A15" s="3" t="s">
        <v>34</v>
      </c>
      <c r="B15" s="4">
        <v>85</v>
      </c>
      <c r="C15" s="4">
        <v>482</v>
      </c>
      <c r="D15" s="4">
        <v>720</v>
      </c>
      <c r="E15" s="4">
        <v>419</v>
      </c>
      <c r="F15" s="4">
        <v>111</v>
      </c>
      <c r="G15" s="4">
        <v>6506</v>
      </c>
      <c r="H15" s="4">
        <v>6</v>
      </c>
      <c r="I15" s="4">
        <v>18</v>
      </c>
      <c r="J15" s="4">
        <v>20</v>
      </c>
      <c r="K15" s="4">
        <v>18</v>
      </c>
      <c r="L15" s="4">
        <v>5</v>
      </c>
      <c r="M15" s="4">
        <v>8390</v>
      </c>
      <c r="N15" s="4">
        <v>-8390</v>
      </c>
      <c r="O15" s="4">
        <v>0</v>
      </c>
      <c r="P15" s="4">
        <v>0</v>
      </c>
      <c r="Q15" s="21"/>
    </row>
    <row r="16" spans="1:17" ht="14.25">
      <c r="A16" s="9" t="s">
        <v>35</v>
      </c>
      <c r="B16" s="6">
        <v>0</v>
      </c>
      <c r="C16" s="6">
        <v>0</v>
      </c>
      <c r="D16" s="6">
        <v>0</v>
      </c>
      <c r="E16" s="6">
        <v>0</v>
      </c>
      <c r="F16" s="6">
        <v>1585</v>
      </c>
      <c r="G16" s="6">
        <v>0</v>
      </c>
      <c r="H16" s="6">
        <v>0</v>
      </c>
      <c r="I16" s="6">
        <v>0</v>
      </c>
      <c r="J16" s="6">
        <v>0</v>
      </c>
      <c r="K16" s="6">
        <v>0</v>
      </c>
      <c r="L16" s="6">
        <v>0</v>
      </c>
      <c r="M16" s="6">
        <v>1585</v>
      </c>
      <c r="N16" s="6">
        <v>-1585</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8948</v>
      </c>
      <c r="O17" s="4">
        <v>103</v>
      </c>
      <c r="P17" s="4">
        <v>9051</v>
      </c>
      <c r="Q17" s="16" t="s">
        <v>34</v>
      </c>
    </row>
    <row r="18" spans="1:17" ht="14.25">
      <c r="A18" s="23"/>
      <c r="B18" s="6">
        <v>0</v>
      </c>
      <c r="C18" s="6">
        <v>0</v>
      </c>
      <c r="D18" s="6">
        <v>0</v>
      </c>
      <c r="E18" s="6">
        <v>0</v>
      </c>
      <c r="F18" s="6">
        <v>0</v>
      </c>
      <c r="G18" s="6">
        <v>0</v>
      </c>
      <c r="H18" s="6">
        <v>0</v>
      </c>
      <c r="I18" s="6">
        <v>0</v>
      </c>
      <c r="J18" s="6">
        <v>0</v>
      </c>
      <c r="K18" s="6">
        <v>0</v>
      </c>
      <c r="L18" s="6">
        <v>0</v>
      </c>
      <c r="M18" s="6">
        <v>0</v>
      </c>
      <c r="N18" s="6">
        <v>1585</v>
      </c>
      <c r="O18" s="6">
        <v>-1585</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-730</v>
      </c>
      <c r="O19" s="4">
        <v>-230</v>
      </c>
      <c r="P19" s="4">
        <v>-960</v>
      </c>
      <c r="Q19" s="16" t="s">
        <v>56</v>
      </c>
    </row>
    <row r="20" spans="1:17" ht="21">
      <c r="A20" s="5"/>
      <c r="B20" s="6">
        <v>0</v>
      </c>
      <c r="C20" s="6">
        <v>0</v>
      </c>
      <c r="D20" s="6">
        <v>0</v>
      </c>
      <c r="E20" s="6">
        <v>0</v>
      </c>
      <c r="F20" s="6">
        <v>0</v>
      </c>
      <c r="G20" s="6">
        <v>0</v>
      </c>
      <c r="H20" s="6">
        <v>0</v>
      </c>
      <c r="I20" s="6">
        <v>0</v>
      </c>
      <c r="J20" s="6">
        <v>0</v>
      </c>
      <c r="K20" s="6">
        <v>0</v>
      </c>
      <c r="L20" s="6">
        <v>0</v>
      </c>
      <c r="M20" s="6">
        <v>0</v>
      </c>
      <c r="N20" s="6">
        <v>307</v>
      </c>
      <c r="O20" s="6">
        <v>104</v>
      </c>
      <c r="P20" s="6">
        <v>411</v>
      </c>
      <c r="Q20" s="17" t="s">
        <v>57</v>
      </c>
    </row>
    <row r="21" spans="1:17" ht="14.25">
      <c r="A21" s="3" t="s">
        <v>53</v>
      </c>
      <c r="B21" s="4">
        <v>59</v>
      </c>
      <c r="C21" s="4">
        <v>148</v>
      </c>
      <c r="D21" s="4">
        <v>2</v>
      </c>
      <c r="E21" s="4">
        <v>0</v>
      </c>
      <c r="F21" s="4">
        <v>0</v>
      </c>
      <c r="G21" s="4">
        <v>0</v>
      </c>
      <c r="H21" s="4">
        <v>0</v>
      </c>
      <c r="I21" s="4">
        <v>0</v>
      </c>
      <c r="J21" s="4">
        <v>0</v>
      </c>
      <c r="K21" s="4">
        <v>0</v>
      </c>
      <c r="L21" s="4">
        <v>0</v>
      </c>
      <c r="M21" s="4">
        <v>209</v>
      </c>
      <c r="N21" s="4">
        <v>-209</v>
      </c>
      <c r="O21" s="4">
        <v>0</v>
      </c>
      <c r="P21" s="4">
        <v>0</v>
      </c>
      <c r="Q21" s="21"/>
    </row>
    <row r="22" spans="1:17" ht="14.25">
      <c r="A22" s="5" t="s">
        <v>54</v>
      </c>
      <c r="B22" s="6">
        <v>0</v>
      </c>
      <c r="C22" s="6">
        <v>0</v>
      </c>
      <c r="D22" s="6">
        <v>0</v>
      </c>
      <c r="E22" s="6">
        <v>0</v>
      </c>
      <c r="F22" s="6">
        <v>0</v>
      </c>
      <c r="G22" s="6">
        <v>0</v>
      </c>
      <c r="H22" s="6">
        <v>128</v>
      </c>
      <c r="I22" s="6">
        <v>0</v>
      </c>
      <c r="J22" s="6">
        <v>0</v>
      </c>
      <c r="K22" s="6">
        <v>0</v>
      </c>
      <c r="L22" s="6">
        <v>946</v>
      </c>
      <c r="M22" s="6">
        <v>1074</v>
      </c>
      <c r="N22" s="6">
        <v>-1074</v>
      </c>
      <c r="O22" s="6">
        <v>0</v>
      </c>
      <c r="P22" s="6">
        <v>0</v>
      </c>
      <c r="Q22" s="20"/>
    </row>
    <row r="23" spans="1:17" ht="14.25">
      <c r="A23" s="3" t="s">
        <v>36</v>
      </c>
      <c r="B23" s="4">
        <v>0</v>
      </c>
      <c r="C23" s="4">
        <v>0</v>
      </c>
      <c r="D23" s="4">
        <v>0</v>
      </c>
      <c r="E23" s="4">
        <v>0</v>
      </c>
      <c r="F23" s="4">
        <v>0</v>
      </c>
      <c r="G23" s="4">
        <v>341</v>
      </c>
      <c r="H23" s="4">
        <v>1</v>
      </c>
      <c r="I23" s="4">
        <v>0</v>
      </c>
      <c r="J23" s="4">
        <v>0</v>
      </c>
      <c r="K23" s="4">
        <v>0</v>
      </c>
      <c r="L23" s="4">
        <v>33</v>
      </c>
      <c r="M23" s="4">
        <v>375</v>
      </c>
      <c r="N23" s="4">
        <v>1515</v>
      </c>
      <c r="O23" s="4">
        <v>-712</v>
      </c>
      <c r="P23" s="4">
        <v>1178</v>
      </c>
      <c r="Q23" s="16" t="s">
        <v>55</v>
      </c>
    </row>
    <row r="24" spans="1:17" ht="14.25">
      <c r="A24" s="11"/>
      <c r="B24" s="6"/>
      <c r="C24" s="6"/>
      <c r="D24" s="6"/>
      <c r="E24" s="6"/>
      <c r="F24" s="6"/>
      <c r="G24" s="6"/>
      <c r="H24" s="6"/>
      <c r="I24" s="6"/>
      <c r="J24" s="6"/>
      <c r="K24" s="6"/>
      <c r="L24" s="6"/>
      <c r="M24" s="6">
        <v>0</v>
      </c>
      <c r="N24" s="6"/>
      <c r="O24" s="6">
        <v>0</v>
      </c>
      <c r="P24" s="6"/>
      <c r="Q24" s="17"/>
    </row>
    <row r="25" spans="1:17" ht="14.25">
      <c r="A25" s="3" t="s">
        <v>37</v>
      </c>
      <c r="B25" s="4">
        <v>-1479</v>
      </c>
      <c r="C25" s="4">
        <v>-5719</v>
      </c>
      <c r="D25" s="4">
        <v>-4926</v>
      </c>
      <c r="E25" s="4">
        <v>-1153</v>
      </c>
      <c r="F25" s="4">
        <v>0</v>
      </c>
      <c r="G25" s="4">
        <v>0</v>
      </c>
      <c r="H25" s="4">
        <v>0</v>
      </c>
      <c r="I25" s="4">
        <v>-86</v>
      </c>
      <c r="J25" s="4">
        <v>-756</v>
      </c>
      <c r="K25" s="4">
        <v>-133</v>
      </c>
      <c r="L25" s="4">
        <v>0</v>
      </c>
      <c r="M25" s="4">
        <v>-14252</v>
      </c>
      <c r="N25" s="4">
        <v>-1457</v>
      </c>
      <c r="O25" s="4">
        <v>333</v>
      </c>
      <c r="P25" s="4">
        <v>-15376</v>
      </c>
      <c r="Q25" s="16" t="s">
        <v>58</v>
      </c>
    </row>
    <row r="26" spans="1:17" ht="14.25">
      <c r="A26" s="5" t="s">
        <v>38</v>
      </c>
      <c r="B26" s="6">
        <v>-184</v>
      </c>
      <c r="C26" s="6">
        <v>-423</v>
      </c>
      <c r="D26" s="6">
        <v>-50</v>
      </c>
      <c r="E26" s="6">
        <v>-2</v>
      </c>
      <c r="F26" s="6">
        <v>0</v>
      </c>
      <c r="G26" s="6">
        <v>0</v>
      </c>
      <c r="H26" s="6">
        <v>0</v>
      </c>
      <c r="I26" s="6">
        <v>-18</v>
      </c>
      <c r="J26" s="6">
        <v>-111</v>
      </c>
      <c r="K26" s="6">
        <v>0</v>
      </c>
      <c r="L26" s="6">
        <v>0</v>
      </c>
      <c r="M26" s="6">
        <v>-788</v>
      </c>
      <c r="N26" s="6">
        <v>788</v>
      </c>
      <c r="O26" s="6">
        <v>0</v>
      </c>
      <c r="P26" s="6">
        <v>0</v>
      </c>
      <c r="Q26" s="17"/>
    </row>
    <row r="27" spans="1:17" ht="14.25">
      <c r="A27" s="3" t="s">
        <v>39</v>
      </c>
      <c r="B27" s="4">
        <v>211</v>
      </c>
      <c r="C27" s="4">
        <v>36</v>
      </c>
      <c r="D27" s="4">
        <v>0</v>
      </c>
      <c r="E27" s="4">
        <v>0</v>
      </c>
      <c r="F27" s="4">
        <v>0</v>
      </c>
      <c r="G27" s="4">
        <v>0</v>
      </c>
      <c r="H27" s="4">
        <v>0</v>
      </c>
      <c r="I27" s="4">
        <v>36</v>
      </c>
      <c r="J27" s="4">
        <v>62</v>
      </c>
      <c r="K27" s="4">
        <v>0</v>
      </c>
      <c r="L27" s="4">
        <v>0</v>
      </c>
      <c r="M27" s="4">
        <v>345</v>
      </c>
      <c r="N27" s="4">
        <v>207</v>
      </c>
      <c r="O27" s="4">
        <v>-117</v>
      </c>
      <c r="P27" s="4">
        <v>435</v>
      </c>
      <c r="Q27" s="16" t="s">
        <v>66</v>
      </c>
    </row>
    <row r="28" spans="1:17" ht="14.25">
      <c r="A28" s="5" t="s">
        <v>40</v>
      </c>
      <c r="B28" s="6">
        <v>129</v>
      </c>
      <c r="C28" s="6">
        <v>37</v>
      </c>
      <c r="D28" s="6">
        <v>0</v>
      </c>
      <c r="E28" s="6">
        <v>0</v>
      </c>
      <c r="F28" s="6">
        <v>0</v>
      </c>
      <c r="G28" s="6">
        <v>0</v>
      </c>
      <c r="H28" s="6">
        <v>0</v>
      </c>
      <c r="I28" s="6">
        <v>12</v>
      </c>
      <c r="J28" s="6">
        <v>32</v>
      </c>
      <c r="K28" s="6">
        <v>0</v>
      </c>
      <c r="L28" s="6">
        <v>0</v>
      </c>
      <c r="M28" s="6">
        <v>210</v>
      </c>
      <c r="N28" s="6">
        <v>-210</v>
      </c>
      <c r="O28" s="6">
        <v>0</v>
      </c>
      <c r="P28" s="6">
        <v>0</v>
      </c>
      <c r="Q28" s="17"/>
    </row>
    <row r="29" spans="1:17" ht="14.25">
      <c r="A29" s="12" t="s">
        <v>41</v>
      </c>
      <c r="B29" s="8">
        <v>-1323</v>
      </c>
      <c r="C29" s="8">
        <v>-6069</v>
      </c>
      <c r="D29" s="8">
        <v>-4976</v>
      </c>
      <c r="E29" s="8">
        <v>-1155</v>
      </c>
      <c r="F29" s="8">
        <v>0</v>
      </c>
      <c r="G29" s="8">
        <v>0</v>
      </c>
      <c r="H29" s="8">
        <v>0</v>
      </c>
      <c r="I29" s="8">
        <v>-56</v>
      </c>
      <c r="J29" s="8">
        <v>-773</v>
      </c>
      <c r="K29" s="8">
        <v>-133</v>
      </c>
      <c r="L29" s="8">
        <v>0</v>
      </c>
      <c r="M29" s="8">
        <v>-14485</v>
      </c>
      <c r="N29" s="8">
        <v>-672</v>
      </c>
      <c r="O29" s="8">
        <v>216</v>
      </c>
      <c r="P29" s="8">
        <v>-14941</v>
      </c>
      <c r="Q29" s="18" t="s">
        <v>41</v>
      </c>
    </row>
    <row r="30" spans="1:17" ht="31.5">
      <c r="A30" s="9" t="s">
        <v>42</v>
      </c>
      <c r="B30" s="6">
        <v>-10</v>
      </c>
      <c r="C30" s="6">
        <v>-44</v>
      </c>
      <c r="D30" s="6">
        <v>-166</v>
      </c>
      <c r="E30" s="6">
        <v>-517</v>
      </c>
      <c r="F30" s="6">
        <v>0</v>
      </c>
      <c r="G30" s="6">
        <v>0</v>
      </c>
      <c r="H30" s="6">
        <v>0</v>
      </c>
      <c r="I30" s="6">
        <v>0</v>
      </c>
      <c r="J30" s="6">
        <v>0</v>
      </c>
      <c r="K30" s="6">
        <v>83</v>
      </c>
      <c r="L30" s="6">
        <v>0</v>
      </c>
      <c r="M30" s="6">
        <v>-654</v>
      </c>
      <c r="N30" s="6">
        <v>654</v>
      </c>
      <c r="O30" s="6">
        <v>0</v>
      </c>
      <c r="P30" s="6">
        <v>0</v>
      </c>
      <c r="Q30" s="20"/>
    </row>
    <row r="31" spans="1:17" ht="14.25">
      <c r="A31" s="3" t="s">
        <v>45</v>
      </c>
      <c r="B31" s="4">
        <v>0</v>
      </c>
      <c r="C31" s="4">
        <v>0</v>
      </c>
      <c r="D31" s="4">
        <v>0</v>
      </c>
      <c r="E31" s="4">
        <v>0</v>
      </c>
      <c r="F31" s="4">
        <v>0</v>
      </c>
      <c r="G31" s="4">
        <v>-539</v>
      </c>
      <c r="H31" s="4">
        <v>0</v>
      </c>
      <c r="I31" s="4">
        <v>0</v>
      </c>
      <c r="J31" s="4">
        <v>0</v>
      </c>
      <c r="K31" s="4">
        <v>0</v>
      </c>
      <c r="L31" s="4">
        <v>0</v>
      </c>
      <c r="M31" s="4">
        <v>-539</v>
      </c>
      <c r="N31" s="4">
        <v>-18</v>
      </c>
      <c r="O31" s="4">
        <v>0</v>
      </c>
      <c r="P31" s="4">
        <v>-557</v>
      </c>
      <c r="Q31" s="16" t="s">
        <v>45</v>
      </c>
    </row>
    <row r="32" spans="1:17" ht="21">
      <c r="A32" s="5" t="s">
        <v>43</v>
      </c>
      <c r="B32" s="6">
        <v>-9</v>
      </c>
      <c r="C32" s="6">
        <v>1</v>
      </c>
      <c r="D32" s="6">
        <v>-4</v>
      </c>
      <c r="E32" s="6">
        <v>0</v>
      </c>
      <c r="F32" s="6">
        <v>0</v>
      </c>
      <c r="G32" s="6">
        <v>0</v>
      </c>
      <c r="H32" s="6">
        <v>0</v>
      </c>
      <c r="I32" s="6">
        <v>0</v>
      </c>
      <c r="J32" s="6">
        <v>0</v>
      </c>
      <c r="K32" s="6">
        <v>0</v>
      </c>
      <c r="L32" s="6">
        <v>0</v>
      </c>
      <c r="M32" s="6">
        <v>-12</v>
      </c>
      <c r="N32" s="6">
        <v>12</v>
      </c>
      <c r="O32" s="6">
        <v>0</v>
      </c>
      <c r="P32" s="6">
        <v>0</v>
      </c>
      <c r="Q32" s="17"/>
    </row>
    <row r="33" spans="1:17" ht="14.25">
      <c r="A33" s="3" t="s">
        <v>44</v>
      </c>
      <c r="B33" s="4">
        <v>-81</v>
      </c>
      <c r="C33" s="4">
        <v>-342</v>
      </c>
      <c r="D33" s="4">
        <v>-61</v>
      </c>
      <c r="E33" s="4">
        <v>-4</v>
      </c>
      <c r="F33" s="4">
        <v>0</v>
      </c>
      <c r="G33" s="4">
        <v>0</v>
      </c>
      <c r="H33" s="4">
        <v>0</v>
      </c>
      <c r="I33" s="4">
        <v>0</v>
      </c>
      <c r="J33" s="4">
        <v>0</v>
      </c>
      <c r="K33" s="4">
        <v>0</v>
      </c>
      <c r="L33" s="4">
        <v>0</v>
      </c>
      <c r="M33" s="4">
        <v>-488</v>
      </c>
      <c r="N33" s="4">
        <v>488</v>
      </c>
      <c r="O33" s="4">
        <v>0</v>
      </c>
      <c r="P33" s="4">
        <v>0</v>
      </c>
      <c r="Q33" s="16"/>
    </row>
    <row r="34" spans="1:17" ht="14.25">
      <c r="A34" s="5" t="s">
        <v>46</v>
      </c>
      <c r="B34" s="6">
        <v>0</v>
      </c>
      <c r="C34" s="6">
        <v>0</v>
      </c>
      <c r="D34" s="13">
        <v>0</v>
      </c>
      <c r="E34" s="14">
        <v>0</v>
      </c>
      <c r="F34" s="6">
        <v>0</v>
      </c>
      <c r="G34" s="6">
        <v>-1264</v>
      </c>
      <c r="H34" s="6">
        <v>0</v>
      </c>
      <c r="I34" s="6">
        <v>0</v>
      </c>
      <c r="J34" s="6">
        <v>-2</v>
      </c>
      <c r="K34" s="6">
        <v>0</v>
      </c>
      <c r="L34" s="6">
        <v>-4</v>
      </c>
      <c r="M34" s="6">
        <v>-1270</v>
      </c>
      <c r="N34" s="6">
        <v>-191</v>
      </c>
      <c r="O34" s="6">
        <v>96</v>
      </c>
      <c r="P34" s="6">
        <v>-1365</v>
      </c>
      <c r="Q34" s="17" t="s">
        <v>61</v>
      </c>
    </row>
    <row r="35" spans="1:17" ht="14.25">
      <c r="A35" s="3" t="s">
        <v>47</v>
      </c>
      <c r="B35" s="4">
        <v>-425</v>
      </c>
      <c r="C35" s="4">
        <v>-1745</v>
      </c>
      <c r="D35" s="4">
        <v>-332</v>
      </c>
      <c r="E35" s="4">
        <v>-135</v>
      </c>
      <c r="F35" s="4">
        <v>0</v>
      </c>
      <c r="G35" s="4">
        <v>0</v>
      </c>
      <c r="H35" s="4">
        <v>-4</v>
      </c>
      <c r="I35" s="4">
        <v>-69</v>
      </c>
      <c r="J35" s="4">
        <v>-275</v>
      </c>
      <c r="K35" s="4">
        <v>-1</v>
      </c>
      <c r="L35" s="4">
        <v>0</v>
      </c>
      <c r="M35" s="4">
        <v>-2986</v>
      </c>
      <c r="N35" s="4">
        <v>-2</v>
      </c>
      <c r="O35" s="4">
        <v>87</v>
      </c>
      <c r="P35" s="4">
        <v>-2901</v>
      </c>
      <c r="Q35" s="16" t="s">
        <v>47</v>
      </c>
    </row>
    <row r="36" spans="1:17" ht="14.25">
      <c r="A36" s="5" t="s">
        <v>48</v>
      </c>
      <c r="B36" s="6">
        <v>-137</v>
      </c>
      <c r="C36" s="6">
        <v>-608</v>
      </c>
      <c r="D36" s="6">
        <v>-587</v>
      </c>
      <c r="E36" s="6">
        <v>-61</v>
      </c>
      <c r="F36" s="6">
        <v>0</v>
      </c>
      <c r="G36" s="6">
        <v>-3754</v>
      </c>
      <c r="H36" s="6">
        <v>-44</v>
      </c>
      <c r="I36" s="6">
        <v>-23</v>
      </c>
      <c r="J36" s="6">
        <v>-111</v>
      </c>
      <c r="K36" s="6">
        <v>-7</v>
      </c>
      <c r="L36" s="6">
        <v>0</v>
      </c>
      <c r="M36" s="6">
        <v>-5332</v>
      </c>
      <c r="N36" s="6">
        <v>0</v>
      </c>
      <c r="O36" s="6">
        <v>-32</v>
      </c>
      <c r="P36" s="6">
        <v>-5364</v>
      </c>
      <c r="Q36" s="17" t="s">
        <v>48</v>
      </c>
    </row>
    <row r="37" spans="1:17" ht="14.25">
      <c r="A37" s="3" t="s">
        <v>49</v>
      </c>
      <c r="B37" s="4">
        <v>27</v>
      </c>
      <c r="C37" s="4">
        <v>-9</v>
      </c>
      <c r="D37" s="4">
        <v>0</v>
      </c>
      <c r="E37" s="4">
        <v>0</v>
      </c>
      <c r="F37" s="4">
        <v>0</v>
      </c>
      <c r="G37" s="4">
        <v>0</v>
      </c>
      <c r="H37" s="4">
        <v>0</v>
      </c>
      <c r="I37" s="4">
        <v>18</v>
      </c>
      <c r="J37" s="4">
        <v>2</v>
      </c>
      <c r="K37" s="4">
        <v>0</v>
      </c>
      <c r="L37" s="4">
        <v>0</v>
      </c>
      <c r="M37" s="4">
        <v>38</v>
      </c>
      <c r="N37" s="4">
        <v>-38</v>
      </c>
      <c r="O37" s="4">
        <v>0</v>
      </c>
      <c r="P37" s="4">
        <v>0</v>
      </c>
      <c r="Q37" s="16"/>
    </row>
    <row r="38" spans="1:17" ht="14.25">
      <c r="A38" s="5" t="s">
        <v>50</v>
      </c>
      <c r="B38" s="6">
        <v>0</v>
      </c>
      <c r="C38" s="6">
        <v>0</v>
      </c>
      <c r="D38" s="6">
        <v>0</v>
      </c>
      <c r="E38" s="6">
        <v>0</v>
      </c>
      <c r="F38" s="6">
        <v>0</v>
      </c>
      <c r="G38" s="6">
        <v>0</v>
      </c>
      <c r="H38" s="6">
        <v>0</v>
      </c>
      <c r="I38" s="6">
        <v>0</v>
      </c>
      <c r="J38" s="6">
        <v>0</v>
      </c>
      <c r="K38" s="6">
        <v>0</v>
      </c>
      <c r="L38" s="6">
        <v>-969</v>
      </c>
      <c r="M38" s="6">
        <v>-969</v>
      </c>
      <c r="N38" s="6">
        <v>969</v>
      </c>
      <c r="O38" s="6">
        <v>0</v>
      </c>
      <c r="P38" s="6">
        <v>0</v>
      </c>
      <c r="Q38" s="17"/>
    </row>
    <row r="39" spans="1:17" ht="14.25">
      <c r="A39" s="3" t="s">
        <v>51</v>
      </c>
      <c r="B39" s="4">
        <v>0</v>
      </c>
      <c r="C39" s="4">
        <v>0</v>
      </c>
      <c r="D39" s="4">
        <v>0</v>
      </c>
      <c r="E39" s="4">
        <v>0</v>
      </c>
      <c r="F39" s="4">
        <v>0</v>
      </c>
      <c r="G39" s="4">
        <v>-947</v>
      </c>
      <c r="H39" s="4">
        <v>0</v>
      </c>
      <c r="I39" s="4">
        <v>0</v>
      </c>
      <c r="J39" s="4">
        <v>0</v>
      </c>
      <c r="K39" s="4">
        <v>0</v>
      </c>
      <c r="L39" s="4">
        <v>-65</v>
      </c>
      <c r="M39" s="4">
        <v>-1012</v>
      </c>
      <c r="N39" s="4">
        <v>-2020</v>
      </c>
      <c r="O39" s="4">
        <v>295</v>
      </c>
      <c r="P39" s="4">
        <v>-2737</v>
      </c>
      <c r="Q39" s="16" t="s">
        <v>59</v>
      </c>
    </row>
    <row r="40" spans="1:17" ht="14.25">
      <c r="A40" s="24" t="s">
        <v>52</v>
      </c>
      <c r="B40" s="25">
        <v>191</v>
      </c>
      <c r="C40" s="25">
        <v>1327</v>
      </c>
      <c r="D40" s="25">
        <v>1450</v>
      </c>
      <c r="E40" s="25">
        <v>209</v>
      </c>
      <c r="F40" s="25">
        <v>1696</v>
      </c>
      <c r="G40" s="25">
        <v>2487</v>
      </c>
      <c r="H40" s="25">
        <v>87</v>
      </c>
      <c r="I40" s="25">
        <v>11</v>
      </c>
      <c r="J40" s="25">
        <v>109</v>
      </c>
      <c r="K40" s="25">
        <v>4</v>
      </c>
      <c r="L40" s="25">
        <v>-54</v>
      </c>
      <c r="M40" s="25">
        <v>7517</v>
      </c>
      <c r="N40" s="25">
        <v>-147</v>
      </c>
      <c r="O40" s="25">
        <v>-1860</v>
      </c>
      <c r="P40" s="25">
        <v>5510</v>
      </c>
      <c r="Q40" s="26" t="s">
        <v>60</v>
      </c>
    </row>
    <row r="41" spans="11:17" ht="21">
      <c r="K41" s="27"/>
      <c r="P41" s="25">
        <f>'P&amp;L_Group'!W27</f>
        <v>16</v>
      </c>
      <c r="Q41" s="16" t="s">
        <v>62</v>
      </c>
    </row>
    <row r="42" spans="2:17" ht="14.25">
      <c r="B42" s="27"/>
      <c r="C42" s="27"/>
      <c r="P42" s="25">
        <f>'P&amp;L_Group'!W28</f>
        <v>5474</v>
      </c>
      <c r="Q42" s="28" t="s">
        <v>63</v>
      </c>
    </row>
    <row r="43" spans="2:17" ht="12" customHeight="1">
      <c r="B43" s="259"/>
      <c r="C43" s="259"/>
      <c r="P43" s="25">
        <f>'P&amp;L_Group'!W29</f>
        <v>-1289</v>
      </c>
      <c r="Q43" s="16" t="s">
        <v>64</v>
      </c>
    </row>
    <row r="44" spans="16:17" ht="13.5" customHeight="1">
      <c r="P44" s="25">
        <f>P42+P43</f>
        <v>4185</v>
      </c>
      <c r="Q44" s="28" t="s">
        <v>65</v>
      </c>
    </row>
    <row r="46" spans="1:16" ht="14.25">
      <c r="A46" s="34" t="s">
        <v>2</v>
      </c>
      <c r="B46" s="35">
        <f>(-B35-B47)/B11</f>
        <v>0.19850374064837906</v>
      </c>
      <c r="C46" s="35">
        <f>(-C35-C47)/C11</f>
        <v>0.1843792704719857</v>
      </c>
      <c r="P46" s="27"/>
    </row>
    <row r="47" spans="1:3" ht="14.25">
      <c r="A47" s="34" t="s">
        <v>4</v>
      </c>
      <c r="B47" s="36">
        <f>B37</f>
        <v>27</v>
      </c>
      <c r="C47" s="36">
        <f>C37</f>
        <v>-9</v>
      </c>
    </row>
    <row r="48" spans="1:3" ht="14.25">
      <c r="A48" s="37" t="s">
        <v>3</v>
      </c>
      <c r="B48" s="35">
        <f>(-B36/B11)</f>
        <v>0.06832917705735661</v>
      </c>
      <c r="C48" s="35">
        <f>(-C36/C11)</f>
        <v>0.06391254073373279</v>
      </c>
    </row>
    <row r="49" spans="1:3" ht="14.25">
      <c r="A49" s="37" t="s">
        <v>1</v>
      </c>
      <c r="B49" s="35">
        <f>(-B29/B11)</f>
        <v>0.6598503740648379</v>
      </c>
      <c r="C49" s="35">
        <f>(-C29/C11)</f>
        <v>0.6379690949227373</v>
      </c>
    </row>
    <row r="50" spans="1:3" ht="14.25">
      <c r="A50" s="39" t="s">
        <v>5</v>
      </c>
      <c r="B50" s="38">
        <f>B46+B48+B49</f>
        <v>0.9266832917705736</v>
      </c>
      <c r="C50" s="38">
        <f>C46+C48+C49</f>
        <v>0.8862609061284559</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Q54"/>
  <sheetViews>
    <sheetView showGridLines="0" zoomScale="85" zoomScaleNormal="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11.625" style="15" customWidth="1"/>
    <col min="4" max="5" width="10.50390625" style="15" customWidth="1"/>
    <col min="6" max="7" width="9.00390625" style="15" customWidth="1"/>
    <col min="8" max="8" width="10.125" style="15" customWidth="1"/>
    <col min="9" max="12" width="9.00390625" style="15" customWidth="1"/>
    <col min="13" max="13" width="10.625" style="15" customWidth="1"/>
    <col min="14" max="15" width="11.625" style="15" customWidth="1"/>
    <col min="16" max="16" width="11.00390625" style="15" customWidth="1"/>
    <col min="17" max="17" width="34.375" style="15" customWidth="1"/>
    <col min="18" max="16384" width="9.00390625" style="15" customWidth="1"/>
  </cols>
  <sheetData>
    <row r="1" spans="1:17" ht="42">
      <c r="A1" s="692" t="s">
        <v>288</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288</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f>segm_FY_2017!B3-segm_2017_9M!B3</f>
        <v>782</v>
      </c>
      <c r="C3" s="4">
        <f>segm_FY_2017!C3-segm_2017_9M!C3</f>
        <v>2523</v>
      </c>
      <c r="D3" s="4">
        <f>segm_FY_2017!D3-segm_2017_9M!D3</f>
        <v>1710</v>
      </c>
      <c r="E3" s="4">
        <f>segm_FY_2017!E3-segm_2017_9M!E3</f>
        <v>468</v>
      </c>
      <c r="F3" s="4">
        <f>segm_FY_2017!F3-segm_2017_9M!F3</f>
        <v>0</v>
      </c>
      <c r="G3" s="4">
        <f>segm_FY_2017!G3-segm_2017_9M!G3</f>
        <v>0</v>
      </c>
      <c r="H3" s="4">
        <f>segm_FY_2017!H3-segm_2017_9M!H3</f>
        <v>0</v>
      </c>
      <c r="I3" s="4">
        <f>segm_FY_2017!I3-segm_2017_9M!I3</f>
        <v>55</v>
      </c>
      <c r="J3" s="4">
        <f>segm_FY_2017!J3-segm_2017_9M!J3</f>
        <v>376</v>
      </c>
      <c r="K3" s="4">
        <f>segm_FY_2017!K3-segm_2017_9M!K3</f>
        <v>14</v>
      </c>
      <c r="L3" s="4">
        <f>segm_FY_2017!L3-segm_2017_9M!L3</f>
        <v>0</v>
      </c>
      <c r="M3" s="4">
        <f>SUM(B3:L3)</f>
        <v>5928</v>
      </c>
      <c r="N3" s="4">
        <f>segm_FY_2017!N3-segm_2017_9M!N3</f>
        <v>30</v>
      </c>
      <c r="O3" s="4">
        <f>segm_FY_2017!O3-segm_2017_9M!O3</f>
        <v>-44</v>
      </c>
      <c r="P3" s="4">
        <f>segm_FY_2017!P3-segm_2017_9M!P3</f>
        <v>5914</v>
      </c>
      <c r="Q3" s="16" t="s">
        <v>24</v>
      </c>
    </row>
    <row r="4" spans="1:17" ht="14.25">
      <c r="A4" s="5" t="s">
        <v>25</v>
      </c>
      <c r="B4" s="6">
        <f>segm_FY_2017!B4-segm_2017_9M!B4</f>
        <v>62</v>
      </c>
      <c r="C4" s="6">
        <f>segm_FY_2017!C4-segm_2017_9M!C4</f>
        <v>37</v>
      </c>
      <c r="D4" s="6">
        <f>segm_FY_2017!D4-segm_2017_9M!D4</f>
        <v>0</v>
      </c>
      <c r="E4" s="6">
        <f>segm_FY_2017!E4-segm_2017_9M!E4</f>
        <v>0</v>
      </c>
      <c r="F4" s="6">
        <f>segm_FY_2017!F4-segm_2017_9M!F4</f>
        <v>0</v>
      </c>
      <c r="G4" s="6">
        <f>segm_FY_2017!G4-segm_2017_9M!G4</f>
        <v>0</v>
      </c>
      <c r="H4" s="6">
        <f>segm_FY_2017!H4-segm_2017_9M!H4</f>
        <v>0</v>
      </c>
      <c r="I4" s="6">
        <f>segm_FY_2017!I4-segm_2017_9M!I4</f>
        <v>0</v>
      </c>
      <c r="J4" s="6">
        <f>segm_FY_2017!J4-segm_2017_9M!J4</f>
        <v>0</v>
      </c>
      <c r="K4" s="6">
        <f>segm_FY_2017!K4-segm_2017_9M!K4</f>
        <v>0</v>
      </c>
      <c r="L4" s="6">
        <f>segm_FY_2017!L4-segm_2017_9M!L4</f>
        <v>0</v>
      </c>
      <c r="M4" s="6">
        <f aca="true" t="shared" si="0" ref="M4:M40">SUM(B4:L4)</f>
        <v>99</v>
      </c>
      <c r="N4" s="6">
        <f>segm_FY_2017!N4-segm_2017_9M!N4</f>
        <v>0</v>
      </c>
      <c r="O4" s="6">
        <f>segm_FY_2017!O4-segm_2017_9M!O4</f>
        <v>-99</v>
      </c>
      <c r="P4" s="6">
        <f>segm_FY_2017!P4-segm_2017_9M!P4</f>
        <v>0</v>
      </c>
      <c r="Q4" s="17" t="s">
        <v>25</v>
      </c>
    </row>
    <row r="5" spans="1:17" ht="14.25">
      <c r="A5" s="7" t="s">
        <v>26</v>
      </c>
      <c r="B5" s="8">
        <f>segm_FY_2017!B5-segm_2017_9M!B5</f>
        <v>844</v>
      </c>
      <c r="C5" s="8">
        <f>segm_FY_2017!C5-segm_2017_9M!C5</f>
        <v>2560</v>
      </c>
      <c r="D5" s="8">
        <f>segm_FY_2017!D5-segm_2017_9M!D5</f>
        <v>1710</v>
      </c>
      <c r="E5" s="8">
        <f>segm_FY_2017!E5-segm_2017_9M!E5</f>
        <v>468</v>
      </c>
      <c r="F5" s="8">
        <f>segm_FY_2017!F5-segm_2017_9M!F5</f>
        <v>0</v>
      </c>
      <c r="G5" s="8">
        <f>segm_FY_2017!G5-segm_2017_9M!G5</f>
        <v>0</v>
      </c>
      <c r="H5" s="8">
        <f>segm_FY_2017!H5-segm_2017_9M!H5</f>
        <v>0</v>
      </c>
      <c r="I5" s="8">
        <f>segm_FY_2017!I5-segm_2017_9M!I5</f>
        <v>55</v>
      </c>
      <c r="J5" s="8">
        <f>segm_FY_2017!J5-segm_2017_9M!J5</f>
        <v>376</v>
      </c>
      <c r="K5" s="8">
        <f>segm_FY_2017!K5-segm_2017_9M!K5</f>
        <v>14</v>
      </c>
      <c r="L5" s="8">
        <f>segm_FY_2017!L5-segm_2017_9M!L5</f>
        <v>0</v>
      </c>
      <c r="M5" s="8">
        <f t="shared" si="0"/>
        <v>6027</v>
      </c>
      <c r="N5" s="8">
        <f>segm_FY_2017!N5-segm_2017_9M!N5</f>
        <v>31</v>
      </c>
      <c r="O5" s="8">
        <f>segm_FY_2017!O5-segm_2017_9M!O5</f>
        <v>-144</v>
      </c>
      <c r="P5" s="8">
        <f>segm_FY_2017!P5-segm_2017_9M!P5</f>
        <v>5914</v>
      </c>
      <c r="Q5" s="18" t="s">
        <v>26</v>
      </c>
    </row>
    <row r="6" spans="1:17" ht="14.25">
      <c r="A6" s="5" t="s">
        <v>27</v>
      </c>
      <c r="B6" s="6">
        <f>segm_FY_2017!B6-segm_2017_9M!B6</f>
        <v>-196</v>
      </c>
      <c r="C6" s="6">
        <f>segm_FY_2017!C6-segm_2017_9M!C6</f>
        <v>-96</v>
      </c>
      <c r="D6" s="6">
        <f>segm_FY_2017!D6-segm_2017_9M!D6</f>
        <v>-1</v>
      </c>
      <c r="E6" s="6">
        <f>segm_FY_2017!E6-segm_2017_9M!E6</f>
        <v>0</v>
      </c>
      <c r="F6" s="6">
        <f>segm_FY_2017!F6-segm_2017_9M!F6</f>
        <v>0</v>
      </c>
      <c r="G6" s="6">
        <f>segm_FY_2017!G6-segm_2017_9M!G6</f>
        <v>0</v>
      </c>
      <c r="H6" s="6">
        <f>segm_FY_2017!H6-segm_2017_9M!H6</f>
        <v>0</v>
      </c>
      <c r="I6" s="6">
        <f>segm_FY_2017!I6-segm_2017_9M!I6</f>
        <v>-21</v>
      </c>
      <c r="J6" s="6">
        <f>segm_FY_2017!J6-segm_2017_9M!J6</f>
        <v>-12</v>
      </c>
      <c r="K6" s="6">
        <f>segm_FY_2017!K6-segm_2017_9M!K6</f>
        <v>0</v>
      </c>
      <c r="L6" s="6">
        <f>segm_FY_2017!L6-segm_2017_9M!L6</f>
        <v>0</v>
      </c>
      <c r="M6" s="6">
        <f t="shared" si="0"/>
        <v>-326</v>
      </c>
      <c r="N6" s="6">
        <f>segm_FY_2017!N6-segm_2017_9M!N6</f>
        <v>1</v>
      </c>
      <c r="O6" s="6">
        <f>segm_FY_2017!O6-segm_2017_9M!O6</f>
        <v>15</v>
      </c>
      <c r="P6" s="6">
        <f>segm_FY_2017!P6-segm_2017_9M!P6</f>
        <v>-310</v>
      </c>
      <c r="Q6" s="17" t="s">
        <v>27</v>
      </c>
    </row>
    <row r="7" spans="1:17" ht="14.25">
      <c r="A7" s="7" t="s">
        <v>28</v>
      </c>
      <c r="B7" s="8">
        <f>segm_FY_2017!B7-segm_2017_9M!B7</f>
        <v>648</v>
      </c>
      <c r="C7" s="8">
        <f>segm_FY_2017!C7-segm_2017_9M!C7</f>
        <v>2464</v>
      </c>
      <c r="D7" s="8">
        <f>segm_FY_2017!D7-segm_2017_9M!D7</f>
        <v>1709</v>
      </c>
      <c r="E7" s="8">
        <f>segm_FY_2017!E7-segm_2017_9M!E7</f>
        <v>468</v>
      </c>
      <c r="F7" s="8">
        <f>segm_FY_2017!F7-segm_2017_9M!F7</f>
        <v>0</v>
      </c>
      <c r="G7" s="8">
        <f>segm_FY_2017!G7-segm_2017_9M!G7</f>
        <v>0</v>
      </c>
      <c r="H7" s="8">
        <f>segm_FY_2017!H7-segm_2017_9M!H7</f>
        <v>0</v>
      </c>
      <c r="I7" s="8">
        <f>segm_FY_2017!I7-segm_2017_9M!I7</f>
        <v>34</v>
      </c>
      <c r="J7" s="8">
        <f>segm_FY_2017!J7-segm_2017_9M!J7</f>
        <v>364</v>
      </c>
      <c r="K7" s="8">
        <f>segm_FY_2017!K7-segm_2017_9M!K7</f>
        <v>14</v>
      </c>
      <c r="L7" s="8">
        <f>segm_FY_2017!L7-segm_2017_9M!L7</f>
        <v>0</v>
      </c>
      <c r="M7" s="8">
        <f t="shared" si="0"/>
        <v>5701</v>
      </c>
      <c r="N7" s="8">
        <f>segm_FY_2017!N7-segm_2017_9M!N7</f>
        <v>32</v>
      </c>
      <c r="O7" s="8">
        <f>segm_FY_2017!O7-segm_2017_9M!O7</f>
        <v>-129</v>
      </c>
      <c r="P7" s="8">
        <f>segm_FY_2017!P7-segm_2017_9M!P7</f>
        <v>5604</v>
      </c>
      <c r="Q7" s="18" t="s">
        <v>28</v>
      </c>
    </row>
    <row r="8" spans="1:17" ht="14.25">
      <c r="A8" s="5"/>
      <c r="B8" s="6">
        <f>segm_FY_2017!B8-segm_2017_9M!B8</f>
        <v>0</v>
      </c>
      <c r="C8" s="6">
        <f>segm_FY_2017!C8-segm_2017_9M!C8</f>
        <v>0</v>
      </c>
      <c r="D8" s="6">
        <f>segm_FY_2017!D8-segm_2017_9M!D8</f>
        <v>0</v>
      </c>
      <c r="E8" s="6">
        <f>segm_FY_2017!E8-segm_2017_9M!E8</f>
        <v>0</v>
      </c>
      <c r="F8" s="6">
        <f>segm_FY_2017!F8-segm_2017_9M!F8</f>
        <v>0</v>
      </c>
      <c r="G8" s="6">
        <f>segm_FY_2017!G8-segm_2017_9M!G8</f>
        <v>0</v>
      </c>
      <c r="H8" s="6">
        <f>segm_FY_2017!H8-segm_2017_9M!H8</f>
        <v>0</v>
      </c>
      <c r="I8" s="6">
        <f>segm_FY_2017!I8-segm_2017_9M!I8</f>
        <v>0</v>
      </c>
      <c r="J8" s="6">
        <f>segm_FY_2017!J8-segm_2017_9M!J8</f>
        <v>0</v>
      </c>
      <c r="K8" s="6">
        <f>segm_FY_2017!K8-segm_2017_9M!K8</f>
        <v>0</v>
      </c>
      <c r="L8" s="6">
        <f>segm_FY_2017!L8-segm_2017_9M!L8</f>
        <v>0</v>
      </c>
      <c r="M8" s="6">
        <f t="shared" si="0"/>
        <v>0</v>
      </c>
      <c r="N8" s="6">
        <f>segm_FY_2017!N8-segm_2017_9M!N8</f>
        <v>0</v>
      </c>
      <c r="O8" s="6">
        <f>segm_FY_2017!O8-segm_2017_9M!O8</f>
        <v>0</v>
      </c>
      <c r="P8" s="6">
        <f>segm_FY_2017!P8-segm_2017_9M!P8</f>
        <v>0</v>
      </c>
      <c r="Q8" s="17"/>
    </row>
    <row r="9" spans="1:17" ht="21">
      <c r="A9" s="3" t="s">
        <v>29</v>
      </c>
      <c r="B9" s="4">
        <f>segm_FY_2017!B9-segm_2017_9M!B9</f>
        <v>-218</v>
      </c>
      <c r="C9" s="4">
        <f>segm_FY_2017!C9-segm_2017_9M!C9</f>
        <v>-46</v>
      </c>
      <c r="D9" s="4">
        <f>segm_FY_2017!D9-segm_2017_9M!D9</f>
        <v>3</v>
      </c>
      <c r="E9" s="4">
        <f>segm_FY_2017!E9-segm_2017_9M!E9</f>
        <v>-4</v>
      </c>
      <c r="F9" s="4">
        <f>segm_FY_2017!F9-segm_2017_9M!F9</f>
        <v>0</v>
      </c>
      <c r="G9" s="4">
        <f>segm_FY_2017!G9-segm_2017_9M!G9</f>
        <v>0</v>
      </c>
      <c r="H9" s="4">
        <f>segm_FY_2017!H9-segm_2017_9M!H9</f>
        <v>0</v>
      </c>
      <c r="I9" s="4">
        <f>segm_FY_2017!I9-segm_2017_9M!I9</f>
        <v>-6</v>
      </c>
      <c r="J9" s="4">
        <f>segm_FY_2017!J9-segm_2017_9M!J9</f>
        <v>-28</v>
      </c>
      <c r="K9" s="4">
        <f>segm_FY_2017!K9-segm_2017_9M!K9</f>
        <v>0</v>
      </c>
      <c r="L9" s="4">
        <f>segm_FY_2017!L9-segm_2017_9M!L9</f>
        <v>0</v>
      </c>
      <c r="M9" s="4">
        <f t="shared" si="0"/>
        <v>-299</v>
      </c>
      <c r="N9" s="4">
        <f>segm_FY_2017!N9-segm_2017_9M!N9</f>
        <v>168</v>
      </c>
      <c r="O9" s="4">
        <f>segm_FY_2017!O9-segm_2017_9M!O9</f>
        <v>32</v>
      </c>
      <c r="P9" s="4">
        <f>segm_FY_2017!P9-segm_2017_9M!P9</f>
        <v>-99</v>
      </c>
      <c r="Q9" s="16" t="s">
        <v>29</v>
      </c>
    </row>
    <row r="10" spans="1:17" ht="21">
      <c r="A10" s="5" t="s">
        <v>30</v>
      </c>
      <c r="B10" s="6">
        <f>segm_FY_2017!B10-segm_2017_9M!B10</f>
        <v>90</v>
      </c>
      <c r="C10" s="6">
        <f>segm_FY_2017!C10-segm_2017_9M!C10</f>
        <v>69</v>
      </c>
      <c r="D10" s="6">
        <f>segm_FY_2017!D10-segm_2017_9M!D10</f>
        <v>0</v>
      </c>
      <c r="E10" s="6">
        <f>segm_FY_2017!E10-segm_2017_9M!E10</f>
        <v>0</v>
      </c>
      <c r="F10" s="6">
        <f>segm_FY_2017!F10-segm_2017_9M!F10</f>
        <v>0</v>
      </c>
      <c r="G10" s="6">
        <f>segm_FY_2017!G10-segm_2017_9M!G10</f>
        <v>0</v>
      </c>
      <c r="H10" s="6">
        <f>segm_FY_2017!H10-segm_2017_9M!H10</f>
        <v>0</v>
      </c>
      <c r="I10" s="6">
        <f>segm_FY_2017!I10-segm_2017_9M!I10</f>
        <v>4</v>
      </c>
      <c r="J10" s="6">
        <f>segm_FY_2017!J10-segm_2017_9M!J10</f>
        <v>2</v>
      </c>
      <c r="K10" s="6">
        <f>segm_FY_2017!K10-segm_2017_9M!K10</f>
        <v>0</v>
      </c>
      <c r="L10" s="6">
        <f>segm_FY_2017!L10-segm_2017_9M!L10</f>
        <v>0</v>
      </c>
      <c r="M10" s="6">
        <f t="shared" si="0"/>
        <v>165</v>
      </c>
      <c r="N10" s="6">
        <f>segm_FY_2017!N10-segm_2017_9M!N10</f>
        <v>-165</v>
      </c>
      <c r="O10" s="6">
        <f>segm_FY_2017!O10-segm_2017_9M!O10</f>
        <v>0</v>
      </c>
      <c r="P10" s="6">
        <f>segm_FY_2017!P10-segm_2017_9M!P10</f>
        <v>0</v>
      </c>
      <c r="Q10" s="17"/>
    </row>
    <row r="11" spans="1:17" ht="14.25">
      <c r="A11" s="7" t="s">
        <v>31</v>
      </c>
      <c r="B11" s="8">
        <f>segm_FY_2017!B11-segm_2017_9M!B11</f>
        <v>520</v>
      </c>
      <c r="C11" s="8">
        <f>segm_FY_2017!C11-segm_2017_9M!C11</f>
        <v>2487</v>
      </c>
      <c r="D11" s="8">
        <f>segm_FY_2017!D11-segm_2017_9M!D11</f>
        <v>1712</v>
      </c>
      <c r="E11" s="8">
        <f>segm_FY_2017!E11-segm_2017_9M!E11</f>
        <v>464</v>
      </c>
      <c r="F11" s="8">
        <f>segm_FY_2017!F11-segm_2017_9M!F11</f>
        <v>0</v>
      </c>
      <c r="G11" s="8">
        <f>segm_FY_2017!G11-segm_2017_9M!G11</f>
        <v>0</v>
      </c>
      <c r="H11" s="8">
        <f>segm_FY_2017!H11-segm_2017_9M!H11</f>
        <v>0</v>
      </c>
      <c r="I11" s="8">
        <f>segm_FY_2017!I11-segm_2017_9M!I11</f>
        <v>32</v>
      </c>
      <c r="J11" s="8">
        <f>segm_FY_2017!J11-segm_2017_9M!J11</f>
        <v>338</v>
      </c>
      <c r="K11" s="8">
        <f>segm_FY_2017!K11-segm_2017_9M!K11</f>
        <v>14</v>
      </c>
      <c r="L11" s="8">
        <f>segm_FY_2017!L11-segm_2017_9M!L11</f>
        <v>0</v>
      </c>
      <c r="M11" s="8">
        <f t="shared" si="0"/>
        <v>5567</v>
      </c>
      <c r="N11" s="8">
        <f>segm_FY_2017!N11-segm_2017_9M!N11</f>
        <v>35</v>
      </c>
      <c r="O11" s="8">
        <f>segm_FY_2017!O11-segm_2017_9M!O11</f>
        <v>-97</v>
      </c>
      <c r="P11" s="8">
        <f>segm_FY_2017!P11-segm_2017_9M!P11</f>
        <v>5505</v>
      </c>
      <c r="Q11" s="18" t="s">
        <v>31</v>
      </c>
    </row>
    <row r="12" spans="1:17" ht="14.25">
      <c r="A12" s="19"/>
      <c r="B12" s="6">
        <f>segm_FY_2017!B12-segm_2017_9M!B12</f>
        <v>0</v>
      </c>
      <c r="C12" s="6">
        <f>segm_FY_2017!C12-segm_2017_9M!C12</f>
        <v>0</v>
      </c>
      <c r="D12" s="6">
        <f>segm_FY_2017!D12-segm_2017_9M!D12</f>
        <v>0</v>
      </c>
      <c r="E12" s="6">
        <f>segm_FY_2017!E12-segm_2017_9M!E12</f>
        <v>0</v>
      </c>
      <c r="F12" s="6">
        <f>segm_FY_2017!F12-segm_2017_9M!F12</f>
        <v>0</v>
      </c>
      <c r="G12" s="6">
        <f>segm_FY_2017!G12-segm_2017_9M!G12</f>
        <v>0</v>
      </c>
      <c r="H12" s="6">
        <f>segm_FY_2017!H12-segm_2017_9M!H12</f>
        <v>0</v>
      </c>
      <c r="I12" s="6">
        <f>segm_FY_2017!I12-segm_2017_9M!I12</f>
        <v>0</v>
      </c>
      <c r="J12" s="6">
        <f>segm_FY_2017!J12-segm_2017_9M!J12</f>
        <v>0</v>
      </c>
      <c r="K12" s="6">
        <f>segm_FY_2017!K12-segm_2017_9M!K12</f>
        <v>0</v>
      </c>
      <c r="L12" s="6">
        <f>segm_FY_2017!L12-segm_2017_9M!L12</f>
        <v>0</v>
      </c>
      <c r="M12" s="6">
        <f t="shared" si="0"/>
        <v>0</v>
      </c>
      <c r="N12" s="6">
        <f>segm_FY_2017!N12-segm_2017_9M!N12</f>
        <v>0</v>
      </c>
      <c r="O12" s="6">
        <f>segm_FY_2017!O12-segm_2017_9M!O12</f>
        <v>0</v>
      </c>
      <c r="P12" s="6">
        <f>segm_FY_2017!P12-segm_2017_9M!P12</f>
        <v>0</v>
      </c>
      <c r="Q12" s="17"/>
    </row>
    <row r="13" spans="1:17" ht="14.25">
      <c r="A13" s="10" t="s">
        <v>32</v>
      </c>
      <c r="B13" s="4">
        <f>segm_FY_2017!B13-segm_2017_9M!B13</f>
        <v>0</v>
      </c>
      <c r="C13" s="4">
        <f>segm_FY_2017!C13-segm_2017_9M!C13</f>
        <v>0</v>
      </c>
      <c r="D13" s="4">
        <f>segm_FY_2017!D13-segm_2017_9M!D13</f>
        <v>0</v>
      </c>
      <c r="E13" s="4">
        <f>segm_FY_2017!E13-segm_2017_9M!E13</f>
        <v>0</v>
      </c>
      <c r="F13" s="4">
        <f>segm_FY_2017!F13-segm_2017_9M!F13</f>
        <v>0</v>
      </c>
      <c r="G13" s="4">
        <f>segm_FY_2017!G13-segm_2017_9M!G13</f>
        <v>787</v>
      </c>
      <c r="H13" s="4">
        <f>segm_FY_2017!H13-segm_2017_9M!H13</f>
        <v>0</v>
      </c>
      <c r="I13" s="4">
        <f>segm_FY_2017!I13-segm_2017_9M!I13</f>
        <v>0</v>
      </c>
      <c r="J13" s="4">
        <f>segm_FY_2017!J13-segm_2017_9M!J13</f>
        <v>0</v>
      </c>
      <c r="K13" s="4">
        <f>segm_FY_2017!K13-segm_2017_9M!K13</f>
        <v>0</v>
      </c>
      <c r="L13" s="4">
        <f>segm_FY_2017!L13-segm_2017_9M!L13</f>
        <v>0</v>
      </c>
      <c r="M13" s="4">
        <f t="shared" si="0"/>
        <v>787</v>
      </c>
      <c r="N13" s="4">
        <f>segm_FY_2017!N13-segm_2017_9M!N13</f>
        <v>74</v>
      </c>
      <c r="O13" s="4">
        <f>segm_FY_2017!O13-segm_2017_9M!O13</f>
        <v>-32</v>
      </c>
      <c r="P13" s="4">
        <f>segm_FY_2017!P13-segm_2017_9M!P13</f>
        <v>829</v>
      </c>
      <c r="Q13" s="16" t="s">
        <v>32</v>
      </c>
    </row>
    <row r="14" spans="1:17" ht="14.25">
      <c r="A14" s="9" t="s">
        <v>33</v>
      </c>
      <c r="B14" s="6">
        <f>segm_FY_2017!B14-segm_2017_9M!B14</f>
        <v>15</v>
      </c>
      <c r="C14" s="6">
        <f>segm_FY_2017!C14-segm_2017_9M!C14</f>
        <v>112</v>
      </c>
      <c r="D14" s="6">
        <f>segm_FY_2017!D14-segm_2017_9M!D14</f>
        <v>145</v>
      </c>
      <c r="E14" s="6">
        <f>segm_FY_2017!E14-segm_2017_9M!E14</f>
        <v>50</v>
      </c>
      <c r="F14" s="6">
        <f>segm_FY_2017!F14-segm_2017_9M!F14</f>
        <v>-193</v>
      </c>
      <c r="G14" s="6">
        <f>segm_FY_2017!G14-segm_2017_9M!G14</f>
        <v>2423</v>
      </c>
      <c r="H14" s="6">
        <f>segm_FY_2017!H14-segm_2017_9M!H14</f>
        <v>2</v>
      </c>
      <c r="I14" s="6">
        <f>segm_FY_2017!I14-segm_2017_9M!I14</f>
        <v>6</v>
      </c>
      <c r="J14" s="6">
        <f>segm_FY_2017!J14-segm_2017_9M!J14</f>
        <v>5</v>
      </c>
      <c r="K14" s="6">
        <f>segm_FY_2017!K14-segm_2017_9M!K14</f>
        <v>-9</v>
      </c>
      <c r="L14" s="6">
        <f>segm_FY_2017!L14-segm_2017_9M!L14</f>
        <v>0</v>
      </c>
      <c r="M14" s="6">
        <f t="shared" si="0"/>
        <v>2556</v>
      </c>
      <c r="N14" s="6">
        <f>segm_FY_2017!N14-segm_2017_9M!N14</f>
        <v>-2556</v>
      </c>
      <c r="O14" s="6">
        <f>segm_FY_2017!O14-segm_2017_9M!O14</f>
        <v>0</v>
      </c>
      <c r="P14" s="6">
        <f>segm_FY_2017!P14-segm_2017_9M!P14</f>
        <v>0</v>
      </c>
      <c r="Q14" s="20"/>
    </row>
    <row r="15" spans="1:17" ht="14.25">
      <c r="A15" s="3" t="s">
        <v>34</v>
      </c>
      <c r="B15" s="4">
        <f>segm_FY_2017!B15-segm_2017_9M!B15</f>
        <v>15</v>
      </c>
      <c r="C15" s="4">
        <f>segm_FY_2017!C15-segm_2017_9M!C15</f>
        <v>112</v>
      </c>
      <c r="D15" s="4">
        <f>segm_FY_2017!D15-segm_2017_9M!D15</f>
        <v>145</v>
      </c>
      <c r="E15" s="4">
        <f>segm_FY_2017!E15-segm_2017_9M!E15</f>
        <v>50</v>
      </c>
      <c r="F15" s="4">
        <f>segm_FY_2017!F15-segm_2017_9M!F15</f>
        <v>-197</v>
      </c>
      <c r="G15" s="4">
        <f>segm_FY_2017!G15-segm_2017_9M!G15</f>
        <v>2423</v>
      </c>
      <c r="H15" s="4">
        <f>segm_FY_2017!H15-segm_2017_9M!H15</f>
        <v>2</v>
      </c>
      <c r="I15" s="4">
        <f>segm_FY_2017!I15-segm_2017_9M!I15</f>
        <v>6</v>
      </c>
      <c r="J15" s="4">
        <f>segm_FY_2017!J15-segm_2017_9M!J15</f>
        <v>5</v>
      </c>
      <c r="K15" s="4">
        <f>segm_FY_2017!K15-segm_2017_9M!K15</f>
        <v>-9</v>
      </c>
      <c r="L15" s="4">
        <f>segm_FY_2017!L15-segm_2017_9M!L15</f>
        <v>0</v>
      </c>
      <c r="M15" s="4">
        <f t="shared" si="0"/>
        <v>2552</v>
      </c>
      <c r="N15" s="4">
        <f>segm_FY_2017!N15-segm_2017_9M!N15</f>
        <v>-2552</v>
      </c>
      <c r="O15" s="4">
        <f>segm_FY_2017!O15-segm_2017_9M!O15</f>
        <v>0</v>
      </c>
      <c r="P15" s="4">
        <f>segm_FY_2017!P15-segm_2017_9M!P15</f>
        <v>0</v>
      </c>
      <c r="Q15" s="21"/>
    </row>
    <row r="16" spans="1:17" ht="14.25">
      <c r="A16" s="9" t="s">
        <v>35</v>
      </c>
      <c r="B16" s="6">
        <f>segm_FY_2017!B16-segm_2017_9M!B16</f>
        <v>0</v>
      </c>
      <c r="C16" s="6">
        <f>segm_FY_2017!C16-segm_2017_9M!C16</f>
        <v>0</v>
      </c>
      <c r="D16" s="6">
        <f>segm_FY_2017!D16-segm_2017_9M!D16</f>
        <v>0</v>
      </c>
      <c r="E16" s="6">
        <f>segm_FY_2017!E16-segm_2017_9M!E16</f>
        <v>0</v>
      </c>
      <c r="F16" s="6">
        <f>segm_FY_2017!F16-segm_2017_9M!F16</f>
        <v>4</v>
      </c>
      <c r="G16" s="6">
        <f>segm_FY_2017!G16-segm_2017_9M!G16</f>
        <v>0</v>
      </c>
      <c r="H16" s="6">
        <f>segm_FY_2017!H16-segm_2017_9M!H16</f>
        <v>0</v>
      </c>
      <c r="I16" s="6">
        <f>segm_FY_2017!I16-segm_2017_9M!I16</f>
        <v>0</v>
      </c>
      <c r="J16" s="6">
        <f>segm_FY_2017!J16-segm_2017_9M!J16</f>
        <v>0</v>
      </c>
      <c r="K16" s="6">
        <f>segm_FY_2017!K16-segm_2017_9M!K16</f>
        <v>0</v>
      </c>
      <c r="L16" s="6">
        <f>segm_FY_2017!L16-segm_2017_9M!L16</f>
        <v>0</v>
      </c>
      <c r="M16" s="6">
        <f t="shared" si="0"/>
        <v>4</v>
      </c>
      <c r="N16" s="6">
        <f>segm_FY_2017!N16-segm_2017_9M!N16</f>
        <v>-4</v>
      </c>
      <c r="O16" s="6">
        <f>segm_FY_2017!O16-segm_2017_9M!O16</f>
        <v>0</v>
      </c>
      <c r="P16" s="6">
        <f>segm_FY_2017!P16-segm_2017_9M!P16</f>
        <v>0</v>
      </c>
      <c r="Q16" s="20"/>
    </row>
    <row r="17" spans="1:17" ht="14.25">
      <c r="A17" s="22"/>
      <c r="B17" s="4">
        <f>segm_FY_2017!B17-segm_2017_9M!B17</f>
        <v>0</v>
      </c>
      <c r="C17" s="4">
        <f>segm_FY_2017!C17-segm_2017_9M!C17</f>
        <v>0</v>
      </c>
      <c r="D17" s="4">
        <f>segm_FY_2017!D17-segm_2017_9M!D17</f>
        <v>0</v>
      </c>
      <c r="E17" s="4">
        <f>segm_FY_2017!E17-segm_2017_9M!E17</f>
        <v>0</v>
      </c>
      <c r="F17" s="4">
        <f>segm_FY_2017!F17-segm_2017_9M!F17</f>
        <v>0</v>
      </c>
      <c r="G17" s="4">
        <f>segm_FY_2017!G17-segm_2017_9M!G17</f>
        <v>0</v>
      </c>
      <c r="H17" s="4">
        <f>segm_FY_2017!H17-segm_2017_9M!H17</f>
        <v>0</v>
      </c>
      <c r="I17" s="4">
        <f>segm_FY_2017!I17-segm_2017_9M!I17</f>
        <v>0</v>
      </c>
      <c r="J17" s="4">
        <f>segm_FY_2017!J17-segm_2017_9M!J17</f>
        <v>0</v>
      </c>
      <c r="K17" s="4">
        <f>segm_FY_2017!K17-segm_2017_9M!K17</f>
        <v>0</v>
      </c>
      <c r="L17" s="4">
        <f>segm_FY_2017!L17-segm_2017_9M!L17</f>
        <v>0</v>
      </c>
      <c r="M17" s="4">
        <f t="shared" si="0"/>
        <v>0</v>
      </c>
      <c r="N17" s="4">
        <f>segm_FY_2017!N17-segm_2017_9M!N17</f>
        <v>2811</v>
      </c>
      <c r="O17" s="4">
        <f>segm_FY_2017!O17-segm_2017_9M!O17</f>
        <v>90</v>
      </c>
      <c r="P17" s="4">
        <f>segm_FY_2017!P17-segm_2017_9M!P17</f>
        <v>2901</v>
      </c>
      <c r="Q17" s="16" t="s">
        <v>34</v>
      </c>
    </row>
    <row r="18" spans="1:17" ht="14.25">
      <c r="A18" s="23"/>
      <c r="B18" s="6">
        <f>segm_FY_2017!B18-segm_2017_9M!B18</f>
        <v>0</v>
      </c>
      <c r="C18" s="6">
        <f>segm_FY_2017!C18-segm_2017_9M!C18</f>
        <v>0</v>
      </c>
      <c r="D18" s="6">
        <f>segm_FY_2017!D18-segm_2017_9M!D18</f>
        <v>0</v>
      </c>
      <c r="E18" s="6">
        <f>segm_FY_2017!E18-segm_2017_9M!E18</f>
        <v>0</v>
      </c>
      <c r="F18" s="6">
        <f>segm_FY_2017!F18-segm_2017_9M!F18</f>
        <v>0</v>
      </c>
      <c r="G18" s="6">
        <f>segm_FY_2017!G18-segm_2017_9M!G18</f>
        <v>0</v>
      </c>
      <c r="H18" s="6">
        <f>segm_FY_2017!H18-segm_2017_9M!H18</f>
        <v>0</v>
      </c>
      <c r="I18" s="6">
        <f>segm_FY_2017!I18-segm_2017_9M!I18</f>
        <v>0</v>
      </c>
      <c r="J18" s="6">
        <f>segm_FY_2017!J18-segm_2017_9M!J18</f>
        <v>0</v>
      </c>
      <c r="K18" s="6">
        <f>segm_FY_2017!K18-segm_2017_9M!K18</f>
        <v>0</v>
      </c>
      <c r="L18" s="6">
        <f>segm_FY_2017!L18-segm_2017_9M!L18</f>
        <v>0</v>
      </c>
      <c r="M18" s="6">
        <f t="shared" si="0"/>
        <v>0</v>
      </c>
      <c r="N18" s="6">
        <f>segm_FY_2017!N18-segm_2017_9M!N18</f>
        <v>4</v>
      </c>
      <c r="O18" s="6">
        <f>segm_FY_2017!O18-segm_2017_9M!O18</f>
        <v>-4</v>
      </c>
      <c r="P18" s="6">
        <f>segm_FY_2017!P18-segm_2017_9M!P18</f>
        <v>0</v>
      </c>
      <c r="Q18" s="17" t="s">
        <v>35</v>
      </c>
    </row>
    <row r="19" spans="1:17" ht="21">
      <c r="A19" s="3"/>
      <c r="B19" s="4">
        <f>segm_FY_2017!B19-segm_2017_9M!B19</f>
        <v>0</v>
      </c>
      <c r="C19" s="4">
        <f>segm_FY_2017!C19-segm_2017_9M!C19</f>
        <v>0</v>
      </c>
      <c r="D19" s="4">
        <f>segm_FY_2017!D19-segm_2017_9M!D19</f>
        <v>0</v>
      </c>
      <c r="E19" s="4">
        <f>segm_FY_2017!E19-segm_2017_9M!E19</f>
        <v>0</v>
      </c>
      <c r="F19" s="4">
        <f>segm_FY_2017!F19-segm_2017_9M!F19</f>
        <v>0</v>
      </c>
      <c r="G19" s="4">
        <f>segm_FY_2017!G19-segm_2017_9M!G19</f>
        <v>0</v>
      </c>
      <c r="H19" s="4">
        <f>segm_FY_2017!H19-segm_2017_9M!H19</f>
        <v>0</v>
      </c>
      <c r="I19" s="4">
        <f>segm_FY_2017!I19-segm_2017_9M!I19</f>
        <v>0</v>
      </c>
      <c r="J19" s="4">
        <f>segm_FY_2017!J19-segm_2017_9M!J19</f>
        <v>0</v>
      </c>
      <c r="K19" s="4">
        <f>segm_FY_2017!K19-segm_2017_9M!K19</f>
        <v>0</v>
      </c>
      <c r="L19" s="4">
        <f>segm_FY_2017!L19-segm_2017_9M!L19</f>
        <v>0</v>
      </c>
      <c r="M19" s="4">
        <f t="shared" si="0"/>
        <v>0</v>
      </c>
      <c r="N19" s="4">
        <f>segm_FY_2017!N19-segm_2017_9M!N19</f>
        <v>-317</v>
      </c>
      <c r="O19" s="4">
        <f>segm_FY_2017!O19-segm_2017_9M!O19</f>
        <v>20</v>
      </c>
      <c r="P19" s="4">
        <f>segm_FY_2017!P19-segm_2017_9M!P19</f>
        <v>-297</v>
      </c>
      <c r="Q19" s="16" t="s">
        <v>56</v>
      </c>
    </row>
    <row r="20" spans="1:17" ht="21">
      <c r="A20" s="5"/>
      <c r="B20" s="6">
        <f>segm_FY_2017!B20-segm_2017_9M!B20</f>
        <v>0</v>
      </c>
      <c r="C20" s="6">
        <f>segm_FY_2017!C20-segm_2017_9M!C20</f>
        <v>0</v>
      </c>
      <c r="D20" s="6">
        <f>segm_FY_2017!D20-segm_2017_9M!D20</f>
        <v>0</v>
      </c>
      <c r="E20" s="6">
        <f>segm_FY_2017!E20-segm_2017_9M!E20</f>
        <v>0</v>
      </c>
      <c r="F20" s="6">
        <f>segm_FY_2017!F20-segm_2017_9M!F20</f>
        <v>0</v>
      </c>
      <c r="G20" s="6">
        <f>segm_FY_2017!G20-segm_2017_9M!G20</f>
        <v>0</v>
      </c>
      <c r="H20" s="6">
        <f>segm_FY_2017!H20-segm_2017_9M!H20</f>
        <v>0</v>
      </c>
      <c r="I20" s="6">
        <f>segm_FY_2017!I20-segm_2017_9M!I20</f>
        <v>0</v>
      </c>
      <c r="J20" s="6">
        <f>segm_FY_2017!J20-segm_2017_9M!J20</f>
        <v>0</v>
      </c>
      <c r="K20" s="6">
        <f>segm_FY_2017!K20-segm_2017_9M!K20</f>
        <v>0</v>
      </c>
      <c r="L20" s="6">
        <f>segm_FY_2017!L20-segm_2017_9M!L20</f>
        <v>0</v>
      </c>
      <c r="M20" s="6">
        <f t="shared" si="0"/>
        <v>0</v>
      </c>
      <c r="N20" s="6">
        <f>segm_FY_2017!N20-segm_2017_9M!N20</f>
        <v>63</v>
      </c>
      <c r="O20" s="6">
        <f>segm_FY_2017!O20-segm_2017_9M!O20</f>
        <v>2</v>
      </c>
      <c r="P20" s="6">
        <f>segm_FY_2017!P20-segm_2017_9M!P20</f>
        <v>65</v>
      </c>
      <c r="Q20" s="17" t="s">
        <v>57</v>
      </c>
    </row>
    <row r="21" spans="1:17" ht="14.25">
      <c r="A21" s="3" t="s">
        <v>53</v>
      </c>
      <c r="B21" s="4">
        <f>segm_FY_2017!B21-segm_2017_9M!B21</f>
        <v>4</v>
      </c>
      <c r="C21" s="4">
        <f>segm_FY_2017!C21-segm_2017_9M!C21</f>
        <v>23</v>
      </c>
      <c r="D21" s="4">
        <f>segm_FY_2017!D21-segm_2017_9M!D21</f>
        <v>1</v>
      </c>
      <c r="E21" s="4">
        <f>segm_FY_2017!E21-segm_2017_9M!E21</f>
        <v>0</v>
      </c>
      <c r="F21" s="4">
        <f>segm_FY_2017!F21-segm_2017_9M!F21</f>
        <v>0</v>
      </c>
      <c r="G21" s="4">
        <f>segm_FY_2017!G21-segm_2017_9M!G21</f>
        <v>0</v>
      </c>
      <c r="H21" s="4">
        <f>segm_FY_2017!H21-segm_2017_9M!H21</f>
        <v>0</v>
      </c>
      <c r="I21" s="4">
        <f>segm_FY_2017!I21-segm_2017_9M!I21</f>
        <v>0</v>
      </c>
      <c r="J21" s="4">
        <f>segm_FY_2017!J21-segm_2017_9M!J21</f>
        <v>0</v>
      </c>
      <c r="K21" s="4">
        <f>segm_FY_2017!K21-segm_2017_9M!K21</f>
        <v>0</v>
      </c>
      <c r="L21" s="4">
        <f>segm_FY_2017!L21-segm_2017_9M!L21</f>
        <v>0</v>
      </c>
      <c r="M21" s="4">
        <f t="shared" si="0"/>
        <v>28</v>
      </c>
      <c r="N21" s="4">
        <f>segm_FY_2017!N21-segm_2017_9M!N21</f>
        <v>-28</v>
      </c>
      <c r="O21" s="4">
        <f>segm_FY_2017!O21-segm_2017_9M!O21</f>
        <v>0</v>
      </c>
      <c r="P21" s="4">
        <f>segm_FY_2017!P21-segm_2017_9M!P21</f>
        <v>0</v>
      </c>
      <c r="Q21" s="21"/>
    </row>
    <row r="22" spans="1:17" ht="14.25">
      <c r="A22" s="5" t="s">
        <v>54</v>
      </c>
      <c r="B22" s="6">
        <f>segm_FY_2017!B22-segm_2017_9M!B22</f>
        <v>0</v>
      </c>
      <c r="C22" s="6">
        <f>segm_FY_2017!C22-segm_2017_9M!C22</f>
        <v>0</v>
      </c>
      <c r="D22" s="6">
        <f>segm_FY_2017!D22-segm_2017_9M!D22</f>
        <v>0</v>
      </c>
      <c r="E22" s="6">
        <f>segm_FY_2017!E22-segm_2017_9M!E22</f>
        <v>0</v>
      </c>
      <c r="F22" s="6">
        <f>segm_FY_2017!F22-segm_2017_9M!F22</f>
        <v>0</v>
      </c>
      <c r="G22" s="6">
        <f>segm_FY_2017!G22-segm_2017_9M!G22</f>
        <v>0</v>
      </c>
      <c r="H22" s="6">
        <f>segm_FY_2017!H22-segm_2017_9M!H22</f>
        <v>37</v>
      </c>
      <c r="I22" s="6">
        <f>segm_FY_2017!I22-segm_2017_9M!I22</f>
        <v>0</v>
      </c>
      <c r="J22" s="6">
        <f>segm_FY_2017!J22-segm_2017_9M!J22</f>
        <v>0</v>
      </c>
      <c r="K22" s="6">
        <f>segm_FY_2017!K22-segm_2017_9M!K22</f>
        <v>0</v>
      </c>
      <c r="L22" s="6">
        <f>segm_FY_2017!L22-segm_2017_9M!L22</f>
        <v>254</v>
      </c>
      <c r="M22" s="6">
        <f t="shared" si="0"/>
        <v>291</v>
      </c>
      <c r="N22" s="6">
        <f>segm_FY_2017!N22-segm_2017_9M!N22</f>
        <v>-291</v>
      </c>
      <c r="O22" s="6">
        <f>segm_FY_2017!O22-segm_2017_9M!O22</f>
        <v>0</v>
      </c>
      <c r="P22" s="6">
        <f>segm_FY_2017!P22-segm_2017_9M!P22</f>
        <v>0</v>
      </c>
      <c r="Q22" s="20"/>
    </row>
    <row r="23" spans="1:17" ht="14.25">
      <c r="A23" s="3" t="s">
        <v>36</v>
      </c>
      <c r="B23" s="4">
        <f>segm_FY_2017!B23-segm_2017_9M!B23</f>
        <v>0</v>
      </c>
      <c r="C23" s="4">
        <f>segm_FY_2017!C23-segm_2017_9M!C23</f>
        <v>0</v>
      </c>
      <c r="D23" s="4">
        <f>segm_FY_2017!D23-segm_2017_9M!D23</f>
        <v>0</v>
      </c>
      <c r="E23" s="4">
        <f>segm_FY_2017!E23-segm_2017_9M!E23</f>
        <v>0</v>
      </c>
      <c r="F23" s="4">
        <f>segm_FY_2017!F23-segm_2017_9M!F23</f>
        <v>0</v>
      </c>
      <c r="G23" s="4">
        <f>segm_FY_2017!G23-segm_2017_9M!G23</f>
        <v>123</v>
      </c>
      <c r="H23" s="4">
        <f>segm_FY_2017!H23-segm_2017_9M!H23</f>
        <v>1</v>
      </c>
      <c r="I23" s="4">
        <f>segm_FY_2017!I23-segm_2017_9M!I23</f>
        <v>0</v>
      </c>
      <c r="J23" s="4">
        <f>segm_FY_2017!J23-segm_2017_9M!J23</f>
        <v>0</v>
      </c>
      <c r="K23" s="4">
        <f>segm_FY_2017!K23-segm_2017_9M!K23</f>
        <v>0</v>
      </c>
      <c r="L23" s="4">
        <f>segm_FY_2017!L23-segm_2017_9M!L23</f>
        <v>7</v>
      </c>
      <c r="M23" s="4">
        <f t="shared" si="0"/>
        <v>131</v>
      </c>
      <c r="N23" s="4">
        <f>segm_FY_2017!N23-segm_2017_9M!N23</f>
        <v>390</v>
      </c>
      <c r="O23" s="4">
        <f>segm_FY_2017!O23-segm_2017_9M!O23</f>
        <v>-194</v>
      </c>
      <c r="P23" s="4">
        <f>segm_FY_2017!P23-segm_2017_9M!P23</f>
        <v>327</v>
      </c>
      <c r="Q23" s="16" t="s">
        <v>55</v>
      </c>
    </row>
    <row r="24" spans="1:17" ht="14.25">
      <c r="A24" s="11"/>
      <c r="B24" s="6">
        <f>segm_FY_2017!B24-segm_2017_9M!B24</f>
        <v>0</v>
      </c>
      <c r="C24" s="6">
        <f>segm_FY_2017!C24-segm_2017_9M!C24</f>
        <v>0</v>
      </c>
      <c r="D24" s="6">
        <f>segm_FY_2017!D24-segm_2017_9M!D24</f>
        <v>0</v>
      </c>
      <c r="E24" s="6">
        <f>segm_FY_2017!E24-segm_2017_9M!E24</f>
        <v>0</v>
      </c>
      <c r="F24" s="6">
        <f>segm_FY_2017!F24-segm_2017_9M!F24</f>
        <v>0</v>
      </c>
      <c r="G24" s="6">
        <f>segm_FY_2017!G24-segm_2017_9M!G24</f>
        <v>0</v>
      </c>
      <c r="H24" s="6">
        <f>segm_FY_2017!H24-segm_2017_9M!H24</f>
        <v>0</v>
      </c>
      <c r="I24" s="6">
        <f>segm_FY_2017!I24-segm_2017_9M!I24</f>
        <v>0</v>
      </c>
      <c r="J24" s="6">
        <f>segm_FY_2017!J24-segm_2017_9M!J24</f>
        <v>0</v>
      </c>
      <c r="K24" s="6">
        <f>segm_FY_2017!K24-segm_2017_9M!K24</f>
        <v>0</v>
      </c>
      <c r="L24" s="6">
        <f>segm_FY_2017!L24-segm_2017_9M!L24</f>
        <v>0</v>
      </c>
      <c r="M24" s="6">
        <f t="shared" si="0"/>
        <v>0</v>
      </c>
      <c r="N24" s="6">
        <f>segm_FY_2017!N24-segm_2017_9M!N24</f>
        <v>0</v>
      </c>
      <c r="O24" s="6">
        <f>segm_FY_2017!O24-segm_2017_9M!O24</f>
        <v>0</v>
      </c>
      <c r="P24" s="6">
        <f>segm_FY_2017!P24-segm_2017_9M!P24</f>
        <v>0</v>
      </c>
      <c r="Q24" s="17"/>
    </row>
    <row r="25" spans="1:17" ht="14.25">
      <c r="A25" s="3" t="s">
        <v>37</v>
      </c>
      <c r="B25" s="4">
        <f>segm_FY_2017!B25-segm_2017_9M!B25</f>
        <v>-379</v>
      </c>
      <c r="C25" s="4">
        <f>segm_FY_2017!C25-segm_2017_9M!C25</f>
        <v>-1461</v>
      </c>
      <c r="D25" s="4">
        <f>segm_FY_2017!D25-segm_2017_9M!D25</f>
        <v>-1212</v>
      </c>
      <c r="E25" s="4">
        <f>segm_FY_2017!E25-segm_2017_9M!E25</f>
        <v>-319</v>
      </c>
      <c r="F25" s="4">
        <f>segm_FY_2017!F25-segm_2017_9M!F25</f>
        <v>0</v>
      </c>
      <c r="G25" s="4">
        <f>segm_FY_2017!G25-segm_2017_9M!G25</f>
        <v>0</v>
      </c>
      <c r="H25" s="4">
        <f>segm_FY_2017!H25-segm_2017_9M!H25</f>
        <v>0</v>
      </c>
      <c r="I25" s="4">
        <f>segm_FY_2017!I25-segm_2017_9M!I25</f>
        <v>-24</v>
      </c>
      <c r="J25" s="4">
        <f>segm_FY_2017!J25-segm_2017_9M!J25</f>
        <v>-210</v>
      </c>
      <c r="K25" s="4">
        <f>segm_FY_2017!K25-segm_2017_9M!K25</f>
        <v>-19</v>
      </c>
      <c r="L25" s="4">
        <f>segm_FY_2017!L25-segm_2017_9M!L25</f>
        <v>0</v>
      </c>
      <c r="M25" s="4">
        <f t="shared" si="0"/>
        <v>-3624</v>
      </c>
      <c r="N25" s="4">
        <f>segm_FY_2017!N25-segm_2017_9M!N25</f>
        <v>-341</v>
      </c>
      <c r="O25" s="4">
        <f>segm_FY_2017!O25-segm_2017_9M!O25</f>
        <v>155</v>
      </c>
      <c r="P25" s="4">
        <f>segm_FY_2017!P25-segm_2017_9M!P25</f>
        <v>-3810</v>
      </c>
      <c r="Q25" s="16" t="s">
        <v>58</v>
      </c>
    </row>
    <row r="26" spans="1:17" ht="14.25">
      <c r="A26" s="5" t="s">
        <v>38</v>
      </c>
      <c r="B26" s="6">
        <f>segm_FY_2017!B26-segm_2017_9M!B26</f>
        <v>-71</v>
      </c>
      <c r="C26" s="6">
        <f>segm_FY_2017!C26-segm_2017_9M!C26</f>
        <v>-36</v>
      </c>
      <c r="D26" s="6">
        <f>segm_FY_2017!D26-segm_2017_9M!D26</f>
        <v>-52</v>
      </c>
      <c r="E26" s="6">
        <f>segm_FY_2017!E26-segm_2017_9M!E26</f>
        <v>-4</v>
      </c>
      <c r="F26" s="6">
        <f>segm_FY_2017!F26-segm_2017_9M!F26</f>
        <v>0</v>
      </c>
      <c r="G26" s="6">
        <f>segm_FY_2017!G26-segm_2017_9M!G26</f>
        <v>0</v>
      </c>
      <c r="H26" s="6">
        <f>segm_FY_2017!H26-segm_2017_9M!H26</f>
        <v>0</v>
      </c>
      <c r="I26" s="6">
        <f>segm_FY_2017!I26-segm_2017_9M!I26</f>
        <v>1</v>
      </c>
      <c r="J26" s="6">
        <f>segm_FY_2017!J26-segm_2017_9M!J26</f>
        <v>-7</v>
      </c>
      <c r="K26" s="6">
        <f>segm_FY_2017!K26-segm_2017_9M!K26</f>
        <v>1</v>
      </c>
      <c r="L26" s="6">
        <f>segm_FY_2017!L26-segm_2017_9M!L26</f>
        <v>0</v>
      </c>
      <c r="M26" s="6">
        <f t="shared" si="0"/>
        <v>-168</v>
      </c>
      <c r="N26" s="6">
        <f>segm_FY_2017!N26-segm_2017_9M!N26</f>
        <v>168</v>
      </c>
      <c r="O26" s="6">
        <f>segm_FY_2017!O26-segm_2017_9M!O26</f>
        <v>0</v>
      </c>
      <c r="P26" s="6">
        <f>segm_FY_2017!P26-segm_2017_9M!P26</f>
        <v>0</v>
      </c>
      <c r="Q26" s="17"/>
    </row>
    <row r="27" spans="1:17" ht="14.25">
      <c r="A27" s="3" t="s">
        <v>39</v>
      </c>
      <c r="B27" s="4">
        <f>segm_FY_2017!B27-segm_2017_9M!B27</f>
        <v>55</v>
      </c>
      <c r="C27" s="4">
        <f>segm_FY_2017!C27-segm_2017_9M!C27</f>
        <v>8</v>
      </c>
      <c r="D27" s="4">
        <f>segm_FY_2017!D27-segm_2017_9M!D27</f>
        <v>0</v>
      </c>
      <c r="E27" s="4">
        <f>segm_FY_2017!E27-segm_2017_9M!E27</f>
        <v>0</v>
      </c>
      <c r="F27" s="4">
        <f>segm_FY_2017!F27-segm_2017_9M!F27</f>
        <v>0</v>
      </c>
      <c r="G27" s="4">
        <f>segm_FY_2017!G27-segm_2017_9M!G27</f>
        <v>0</v>
      </c>
      <c r="H27" s="4">
        <f>segm_FY_2017!H27-segm_2017_9M!H27</f>
        <v>0</v>
      </c>
      <c r="I27" s="4">
        <f>segm_FY_2017!I27-segm_2017_9M!I27</f>
        <v>10</v>
      </c>
      <c r="J27" s="4">
        <f>segm_FY_2017!J27-segm_2017_9M!J27</f>
        <v>23</v>
      </c>
      <c r="K27" s="4">
        <f>segm_FY_2017!K27-segm_2017_9M!K27</f>
        <v>0</v>
      </c>
      <c r="L27" s="4">
        <f>segm_FY_2017!L27-segm_2017_9M!L27</f>
        <v>0</v>
      </c>
      <c r="M27" s="4">
        <f t="shared" si="0"/>
        <v>96</v>
      </c>
      <c r="N27" s="4">
        <f>segm_FY_2017!N27-segm_2017_9M!N27</f>
        <v>31</v>
      </c>
      <c r="O27" s="4">
        <f>segm_FY_2017!O27-segm_2017_9M!O27</f>
        <v>-6</v>
      </c>
      <c r="P27" s="4">
        <f>segm_FY_2017!P27-segm_2017_9M!P27</f>
        <v>121</v>
      </c>
      <c r="Q27" s="16" t="s">
        <v>66</v>
      </c>
    </row>
    <row r="28" spans="1:17" ht="14.25">
      <c r="A28" s="5" t="s">
        <v>40</v>
      </c>
      <c r="B28" s="6">
        <f>segm_FY_2017!B28-segm_2017_9M!B28</f>
        <v>50</v>
      </c>
      <c r="C28" s="6">
        <f>segm_FY_2017!C28-segm_2017_9M!C28</f>
        <v>6</v>
      </c>
      <c r="D28" s="6">
        <f>segm_FY_2017!D28-segm_2017_9M!D28</f>
        <v>0</v>
      </c>
      <c r="E28" s="6">
        <f>segm_FY_2017!E28-segm_2017_9M!E28</f>
        <v>0</v>
      </c>
      <c r="F28" s="6">
        <f>segm_FY_2017!F28-segm_2017_9M!F28</f>
        <v>0</v>
      </c>
      <c r="G28" s="6">
        <f>segm_FY_2017!G28-segm_2017_9M!G28</f>
        <v>0</v>
      </c>
      <c r="H28" s="6">
        <f>segm_FY_2017!H28-segm_2017_9M!H28</f>
        <v>0</v>
      </c>
      <c r="I28" s="6">
        <f>segm_FY_2017!I28-segm_2017_9M!I28</f>
        <v>-2</v>
      </c>
      <c r="J28" s="6">
        <f>segm_FY_2017!J28-segm_2017_9M!J28</f>
        <v>-13</v>
      </c>
      <c r="K28" s="6">
        <f>segm_FY_2017!K28-segm_2017_9M!K28</f>
        <v>0</v>
      </c>
      <c r="L28" s="6">
        <f>segm_FY_2017!L28-segm_2017_9M!L28</f>
        <v>0</v>
      </c>
      <c r="M28" s="6">
        <f t="shared" si="0"/>
        <v>41</v>
      </c>
      <c r="N28" s="6">
        <f>segm_FY_2017!N28-segm_2017_9M!N28</f>
        <v>-41</v>
      </c>
      <c r="O28" s="6">
        <f>segm_FY_2017!O28-segm_2017_9M!O28</f>
        <v>0</v>
      </c>
      <c r="P28" s="6">
        <f>segm_FY_2017!P28-segm_2017_9M!P28</f>
        <v>0</v>
      </c>
      <c r="Q28" s="17"/>
    </row>
    <row r="29" spans="1:17" ht="14.25">
      <c r="A29" s="12" t="s">
        <v>41</v>
      </c>
      <c r="B29" s="8">
        <f>segm_FY_2017!B29-segm_2017_9M!B29</f>
        <v>-345</v>
      </c>
      <c r="C29" s="8">
        <f>segm_FY_2017!C29-segm_2017_9M!C29</f>
        <v>-1483</v>
      </c>
      <c r="D29" s="8">
        <f>segm_FY_2017!D29-segm_2017_9M!D29</f>
        <v>-1264</v>
      </c>
      <c r="E29" s="8">
        <f>segm_FY_2017!E29-segm_2017_9M!E29</f>
        <v>-323</v>
      </c>
      <c r="F29" s="8">
        <f>segm_FY_2017!F29-segm_2017_9M!F29</f>
        <v>0</v>
      </c>
      <c r="G29" s="8">
        <f>segm_FY_2017!G29-segm_2017_9M!G29</f>
        <v>0</v>
      </c>
      <c r="H29" s="8">
        <f>segm_FY_2017!H29-segm_2017_9M!H29</f>
        <v>0</v>
      </c>
      <c r="I29" s="8">
        <f>segm_FY_2017!I29-segm_2017_9M!I29</f>
        <v>-15</v>
      </c>
      <c r="J29" s="8">
        <f>segm_FY_2017!J29-segm_2017_9M!J29</f>
        <v>-207</v>
      </c>
      <c r="K29" s="8">
        <f>segm_FY_2017!K29-segm_2017_9M!K29</f>
        <v>-18</v>
      </c>
      <c r="L29" s="8">
        <f>segm_FY_2017!L29-segm_2017_9M!L29</f>
        <v>0</v>
      </c>
      <c r="M29" s="8">
        <f t="shared" si="0"/>
        <v>-3655</v>
      </c>
      <c r="N29" s="8">
        <f>segm_FY_2017!N29-segm_2017_9M!N29</f>
        <v>-183</v>
      </c>
      <c r="O29" s="8">
        <f>segm_FY_2017!O29-segm_2017_9M!O29</f>
        <v>149</v>
      </c>
      <c r="P29" s="8">
        <f>segm_FY_2017!P29-segm_2017_9M!P29</f>
        <v>-3689</v>
      </c>
      <c r="Q29" s="18" t="s">
        <v>41</v>
      </c>
    </row>
    <row r="30" spans="1:17" ht="31.5">
      <c r="A30" s="9" t="s">
        <v>42</v>
      </c>
      <c r="B30" s="6">
        <f>segm_FY_2017!B30-segm_2017_9M!B30</f>
        <v>-10</v>
      </c>
      <c r="C30" s="6">
        <f>segm_FY_2017!C30-segm_2017_9M!C30</f>
        <v>-44</v>
      </c>
      <c r="D30" s="6">
        <f>segm_FY_2017!D30-segm_2017_9M!D30</f>
        <v>-15</v>
      </c>
      <c r="E30" s="6">
        <f>segm_FY_2017!E30-segm_2017_9M!E30</f>
        <v>-73</v>
      </c>
      <c r="F30" s="6">
        <f>segm_FY_2017!F30-segm_2017_9M!F30</f>
        <v>0</v>
      </c>
      <c r="G30" s="6">
        <f>segm_FY_2017!G30-segm_2017_9M!G30</f>
        <v>0</v>
      </c>
      <c r="H30" s="6">
        <f>segm_FY_2017!H30-segm_2017_9M!H30</f>
        <v>0</v>
      </c>
      <c r="I30" s="6">
        <f>segm_FY_2017!I30-segm_2017_9M!I30</f>
        <v>0</v>
      </c>
      <c r="J30" s="6">
        <f>segm_FY_2017!J30-segm_2017_9M!J30</f>
        <v>0</v>
      </c>
      <c r="K30" s="6">
        <f>segm_FY_2017!K30-segm_2017_9M!K30</f>
        <v>15</v>
      </c>
      <c r="L30" s="6">
        <f>segm_FY_2017!L30-segm_2017_9M!L30</f>
        <v>0</v>
      </c>
      <c r="M30" s="6">
        <f t="shared" si="0"/>
        <v>-127</v>
      </c>
      <c r="N30" s="6">
        <f>segm_FY_2017!N30-segm_2017_9M!N30</f>
        <v>127</v>
      </c>
      <c r="O30" s="6">
        <f>segm_FY_2017!O30-segm_2017_9M!O30</f>
        <v>0</v>
      </c>
      <c r="P30" s="6">
        <f>segm_FY_2017!P30-segm_2017_9M!P30</f>
        <v>0</v>
      </c>
      <c r="Q30" s="20"/>
    </row>
    <row r="31" spans="1:17" ht="14.25">
      <c r="A31" s="3" t="s">
        <v>45</v>
      </c>
      <c r="B31" s="4">
        <f>segm_FY_2017!B31-segm_2017_9M!B31</f>
        <v>0</v>
      </c>
      <c r="C31" s="4">
        <f>segm_FY_2017!C31-segm_2017_9M!C31</f>
        <v>0</v>
      </c>
      <c r="D31" s="4">
        <f>segm_FY_2017!D31-segm_2017_9M!D31</f>
        <v>0</v>
      </c>
      <c r="E31" s="4">
        <f>segm_FY_2017!E31-segm_2017_9M!E31</f>
        <v>0</v>
      </c>
      <c r="F31" s="4">
        <f>segm_FY_2017!F31-segm_2017_9M!F31</f>
        <v>0</v>
      </c>
      <c r="G31" s="4">
        <f>segm_FY_2017!G31-segm_2017_9M!G31</f>
        <v>-185</v>
      </c>
      <c r="H31" s="4">
        <f>segm_FY_2017!H31-segm_2017_9M!H31</f>
        <v>0</v>
      </c>
      <c r="I31" s="4">
        <f>segm_FY_2017!I31-segm_2017_9M!I31</f>
        <v>0</v>
      </c>
      <c r="J31" s="4">
        <f>segm_FY_2017!J31-segm_2017_9M!J31</f>
        <v>0</v>
      </c>
      <c r="K31" s="4">
        <f>segm_FY_2017!K31-segm_2017_9M!K31</f>
        <v>0</v>
      </c>
      <c r="L31" s="4">
        <f>segm_FY_2017!L31-segm_2017_9M!L31</f>
        <v>0</v>
      </c>
      <c r="M31" s="4">
        <f t="shared" si="0"/>
        <v>-185</v>
      </c>
      <c r="N31" s="4">
        <f>segm_FY_2017!N31-segm_2017_9M!N31</f>
        <v>-2</v>
      </c>
      <c r="O31" s="4">
        <f>segm_FY_2017!O31-segm_2017_9M!O31</f>
        <v>0</v>
      </c>
      <c r="P31" s="4">
        <f>segm_FY_2017!P31-segm_2017_9M!P31</f>
        <v>-187</v>
      </c>
      <c r="Q31" s="16" t="s">
        <v>45</v>
      </c>
    </row>
    <row r="32" spans="1:17" ht="21">
      <c r="A32" s="5" t="s">
        <v>43</v>
      </c>
      <c r="B32" s="6">
        <f>segm_FY_2017!B32-segm_2017_9M!B32</f>
        <v>-7</v>
      </c>
      <c r="C32" s="6">
        <f>segm_FY_2017!C32-segm_2017_9M!C32</f>
        <v>0</v>
      </c>
      <c r="D32" s="6">
        <f>segm_FY_2017!D32-segm_2017_9M!D32</f>
        <v>-1</v>
      </c>
      <c r="E32" s="6">
        <f>segm_FY_2017!E32-segm_2017_9M!E32</f>
        <v>0</v>
      </c>
      <c r="F32" s="6">
        <f>segm_FY_2017!F32-segm_2017_9M!F32</f>
        <v>0</v>
      </c>
      <c r="G32" s="6">
        <f>segm_FY_2017!G32-segm_2017_9M!G32</f>
        <v>0</v>
      </c>
      <c r="H32" s="6">
        <f>segm_FY_2017!H32-segm_2017_9M!H32</f>
        <v>0</v>
      </c>
      <c r="I32" s="6">
        <f>segm_FY_2017!I32-segm_2017_9M!I32</f>
        <v>0</v>
      </c>
      <c r="J32" s="6">
        <f>segm_FY_2017!J32-segm_2017_9M!J32</f>
        <v>0</v>
      </c>
      <c r="K32" s="6">
        <f>segm_FY_2017!K32-segm_2017_9M!K32</f>
        <v>0</v>
      </c>
      <c r="L32" s="6">
        <f>segm_FY_2017!L32-segm_2017_9M!L32</f>
        <v>0</v>
      </c>
      <c r="M32" s="6">
        <f t="shared" si="0"/>
        <v>-8</v>
      </c>
      <c r="N32" s="6">
        <f>segm_FY_2017!N32-segm_2017_9M!N32</f>
        <v>8</v>
      </c>
      <c r="O32" s="6">
        <f>segm_FY_2017!O32-segm_2017_9M!O32</f>
        <v>0</v>
      </c>
      <c r="P32" s="6">
        <f>segm_FY_2017!P32-segm_2017_9M!P32</f>
        <v>0</v>
      </c>
      <c r="Q32" s="17"/>
    </row>
    <row r="33" spans="1:17" ht="14.25">
      <c r="A33" s="3" t="s">
        <v>44</v>
      </c>
      <c r="B33" s="4">
        <f>segm_FY_2017!B33-segm_2017_9M!B33</f>
        <v>-13</v>
      </c>
      <c r="C33" s="4">
        <f>segm_FY_2017!C33-segm_2017_9M!C33</f>
        <v>-69</v>
      </c>
      <c r="D33" s="4">
        <f>segm_FY_2017!D33-segm_2017_9M!D33</f>
        <v>-14</v>
      </c>
      <c r="E33" s="4">
        <f>segm_FY_2017!E33-segm_2017_9M!E33</f>
        <v>-2</v>
      </c>
      <c r="F33" s="4">
        <f>segm_FY_2017!F33-segm_2017_9M!F33</f>
        <v>0</v>
      </c>
      <c r="G33" s="4">
        <f>segm_FY_2017!G33-segm_2017_9M!G33</f>
        <v>0</v>
      </c>
      <c r="H33" s="4">
        <f>segm_FY_2017!H33-segm_2017_9M!H33</f>
        <v>0</v>
      </c>
      <c r="I33" s="4">
        <f>segm_FY_2017!I33-segm_2017_9M!I33</f>
        <v>0</v>
      </c>
      <c r="J33" s="4">
        <f>segm_FY_2017!J33-segm_2017_9M!J33</f>
        <v>0</v>
      </c>
      <c r="K33" s="4">
        <f>segm_FY_2017!K33-segm_2017_9M!K33</f>
        <v>0</v>
      </c>
      <c r="L33" s="4">
        <f>segm_FY_2017!L33-segm_2017_9M!L33</f>
        <v>0</v>
      </c>
      <c r="M33" s="4">
        <f t="shared" si="0"/>
        <v>-98</v>
      </c>
      <c r="N33" s="4">
        <f>segm_FY_2017!N33-segm_2017_9M!N33</f>
        <v>98</v>
      </c>
      <c r="O33" s="4">
        <f>segm_FY_2017!O33-segm_2017_9M!O33</f>
        <v>0</v>
      </c>
      <c r="P33" s="4">
        <f>segm_FY_2017!P33-segm_2017_9M!P33</f>
        <v>0</v>
      </c>
      <c r="Q33" s="16"/>
    </row>
    <row r="34" spans="1:17" ht="14.25">
      <c r="A34" s="5" t="s">
        <v>46</v>
      </c>
      <c r="B34" s="6">
        <f>segm_FY_2017!B34-segm_2017_9M!B34</f>
        <v>0</v>
      </c>
      <c r="C34" s="6">
        <f>segm_FY_2017!C34-segm_2017_9M!C34</f>
        <v>0</v>
      </c>
      <c r="D34" s="13">
        <f>segm_FY_2017!D34-segm_2017_9M!D34</f>
        <v>0</v>
      </c>
      <c r="E34" s="14">
        <f>segm_FY_2017!E34-segm_2017_9M!E34</f>
        <v>0</v>
      </c>
      <c r="F34" s="6">
        <f>segm_FY_2017!F34-segm_2017_9M!F34</f>
        <v>0</v>
      </c>
      <c r="G34" s="6">
        <f>segm_FY_2017!G34-segm_2017_9M!G34</f>
        <v>-450</v>
      </c>
      <c r="H34" s="6">
        <f>segm_FY_2017!H34-segm_2017_9M!H34</f>
        <v>0</v>
      </c>
      <c r="I34" s="6">
        <f>segm_FY_2017!I34-segm_2017_9M!I34</f>
        <v>0</v>
      </c>
      <c r="J34" s="6">
        <f>segm_FY_2017!J34-segm_2017_9M!J34</f>
        <v>-1</v>
      </c>
      <c r="K34" s="6">
        <f>segm_FY_2017!K34-segm_2017_9M!K34</f>
        <v>0</v>
      </c>
      <c r="L34" s="6">
        <f>segm_FY_2017!L34-segm_2017_9M!L34</f>
        <v>-1</v>
      </c>
      <c r="M34" s="6">
        <f t="shared" si="0"/>
        <v>-452</v>
      </c>
      <c r="N34" s="6">
        <f>segm_FY_2017!N34-segm_2017_9M!N34</f>
        <v>-64</v>
      </c>
      <c r="O34" s="6">
        <f>segm_FY_2017!O34-segm_2017_9M!O34</f>
        <v>35</v>
      </c>
      <c r="P34" s="6">
        <f>segm_FY_2017!P34-segm_2017_9M!P34</f>
        <v>-481</v>
      </c>
      <c r="Q34" s="17" t="s">
        <v>61</v>
      </c>
    </row>
    <row r="35" spans="1:17" ht="14.25">
      <c r="A35" s="3" t="s">
        <v>47</v>
      </c>
      <c r="B35" s="4">
        <f>segm_FY_2017!B35-segm_2017_9M!B35</f>
        <v>-113</v>
      </c>
      <c r="C35" s="4">
        <f>segm_FY_2017!C35-segm_2017_9M!C35</f>
        <v>-460</v>
      </c>
      <c r="D35" s="4">
        <f>segm_FY_2017!D35-segm_2017_9M!D35</f>
        <v>-84</v>
      </c>
      <c r="E35" s="4">
        <f>segm_FY_2017!E35-segm_2017_9M!E35</f>
        <v>-32</v>
      </c>
      <c r="F35" s="4">
        <f>segm_FY_2017!F35-segm_2017_9M!F35</f>
        <v>0</v>
      </c>
      <c r="G35" s="4">
        <f>segm_FY_2017!G35-segm_2017_9M!G35</f>
        <v>0</v>
      </c>
      <c r="H35" s="4">
        <f>segm_FY_2017!H35-segm_2017_9M!H35</f>
        <v>-3</v>
      </c>
      <c r="I35" s="4">
        <f>segm_FY_2017!I35-segm_2017_9M!I35</f>
        <v>-19</v>
      </c>
      <c r="J35" s="4">
        <f>segm_FY_2017!J35-segm_2017_9M!J35</f>
        <v>-74</v>
      </c>
      <c r="K35" s="4">
        <f>segm_FY_2017!K35-segm_2017_9M!K35</f>
        <v>0</v>
      </c>
      <c r="L35" s="4">
        <f>segm_FY_2017!L35-segm_2017_9M!L35</f>
        <v>0</v>
      </c>
      <c r="M35" s="4">
        <f t="shared" si="0"/>
        <v>-785</v>
      </c>
      <c r="N35" s="4">
        <f>segm_FY_2017!N35-segm_2017_9M!N35</f>
        <v>0</v>
      </c>
      <c r="O35" s="4">
        <f>segm_FY_2017!O35-segm_2017_9M!O35</f>
        <v>26</v>
      </c>
      <c r="P35" s="4">
        <f>segm_FY_2017!P35-segm_2017_9M!P35</f>
        <v>-759</v>
      </c>
      <c r="Q35" s="16" t="s">
        <v>47</v>
      </c>
    </row>
    <row r="36" spans="1:17" ht="14.25">
      <c r="A36" s="5" t="s">
        <v>48</v>
      </c>
      <c r="B36" s="6">
        <f>segm_FY_2017!B36-segm_2017_9M!B36</f>
        <v>-41</v>
      </c>
      <c r="C36" s="6">
        <f>segm_FY_2017!C36-segm_2017_9M!C36</f>
        <v>-186</v>
      </c>
      <c r="D36" s="6">
        <f>segm_FY_2017!D36-segm_2017_9M!D36</f>
        <v>-161</v>
      </c>
      <c r="E36" s="6">
        <f>segm_FY_2017!E36-segm_2017_9M!E36</f>
        <v>-19</v>
      </c>
      <c r="F36" s="6">
        <f>segm_FY_2017!F36-segm_2017_9M!F36</f>
        <v>0</v>
      </c>
      <c r="G36" s="6">
        <f>segm_FY_2017!G36-segm_2017_9M!G36</f>
        <v>-1284</v>
      </c>
      <c r="H36" s="6">
        <f>segm_FY_2017!H36-segm_2017_9M!H36</f>
        <v>-9</v>
      </c>
      <c r="I36" s="6">
        <f>segm_FY_2017!I36-segm_2017_9M!I36</f>
        <v>-6</v>
      </c>
      <c r="J36" s="6">
        <f>segm_FY_2017!J36-segm_2017_9M!J36</f>
        <v>-28</v>
      </c>
      <c r="K36" s="6">
        <f>segm_FY_2017!K36-segm_2017_9M!K36</f>
        <v>-1</v>
      </c>
      <c r="L36" s="6">
        <f>segm_FY_2017!L36-segm_2017_9M!L36</f>
        <v>0</v>
      </c>
      <c r="M36" s="6">
        <f t="shared" si="0"/>
        <v>-1735</v>
      </c>
      <c r="N36" s="6">
        <f>segm_FY_2017!N36-segm_2017_9M!N36</f>
        <v>19</v>
      </c>
      <c r="O36" s="6">
        <f>segm_FY_2017!O36-segm_2017_9M!O36</f>
        <v>-4</v>
      </c>
      <c r="P36" s="6">
        <f>segm_FY_2017!P36-segm_2017_9M!P36</f>
        <v>-1720</v>
      </c>
      <c r="Q36" s="17" t="s">
        <v>48</v>
      </c>
    </row>
    <row r="37" spans="1:17" ht="14.25">
      <c r="A37" s="3" t="s">
        <v>49</v>
      </c>
      <c r="B37" s="4">
        <f>segm_FY_2017!B37-segm_2017_9M!B37</f>
        <v>8</v>
      </c>
      <c r="C37" s="4">
        <f>segm_FY_2017!C37-segm_2017_9M!C37</f>
        <v>-4</v>
      </c>
      <c r="D37" s="4">
        <f>segm_FY_2017!D37-segm_2017_9M!D37</f>
        <v>0</v>
      </c>
      <c r="E37" s="4">
        <f>segm_FY_2017!E37-segm_2017_9M!E37</f>
        <v>0</v>
      </c>
      <c r="F37" s="4">
        <f>segm_FY_2017!F37-segm_2017_9M!F37</f>
        <v>0</v>
      </c>
      <c r="G37" s="4">
        <f>segm_FY_2017!G37-segm_2017_9M!G37</f>
        <v>0</v>
      </c>
      <c r="H37" s="4">
        <f>segm_FY_2017!H37-segm_2017_9M!H37</f>
        <v>0</v>
      </c>
      <c r="I37" s="4">
        <f>segm_FY_2017!I37-segm_2017_9M!I37</f>
        <v>2</v>
      </c>
      <c r="J37" s="4">
        <f>segm_FY_2017!J37-segm_2017_9M!J37</f>
        <v>0</v>
      </c>
      <c r="K37" s="4">
        <f>segm_FY_2017!K37-segm_2017_9M!K37</f>
        <v>0</v>
      </c>
      <c r="L37" s="4">
        <f>segm_FY_2017!L37-segm_2017_9M!L37</f>
        <v>0</v>
      </c>
      <c r="M37" s="4">
        <f t="shared" si="0"/>
        <v>6</v>
      </c>
      <c r="N37" s="4">
        <f>segm_FY_2017!N37-segm_2017_9M!N37</f>
        <v>-6</v>
      </c>
      <c r="O37" s="4">
        <f>segm_FY_2017!O37-segm_2017_9M!O37</f>
        <v>0</v>
      </c>
      <c r="P37" s="4">
        <f>segm_FY_2017!P37-segm_2017_9M!P37</f>
        <v>0</v>
      </c>
      <c r="Q37" s="16"/>
    </row>
    <row r="38" spans="1:17" ht="14.25">
      <c r="A38" s="5" t="s">
        <v>50</v>
      </c>
      <c r="B38" s="6">
        <f>segm_FY_2017!B38-segm_2017_9M!B38</f>
        <v>0</v>
      </c>
      <c r="C38" s="6">
        <f>segm_FY_2017!C38-segm_2017_9M!C38</f>
        <v>0</v>
      </c>
      <c r="D38" s="6">
        <f>segm_FY_2017!D38-segm_2017_9M!D38</f>
        <v>0</v>
      </c>
      <c r="E38" s="6">
        <f>segm_FY_2017!E38-segm_2017_9M!E38</f>
        <v>0</v>
      </c>
      <c r="F38" s="6">
        <f>segm_FY_2017!F38-segm_2017_9M!F38</f>
        <v>0</v>
      </c>
      <c r="G38" s="6">
        <f>segm_FY_2017!G38-segm_2017_9M!G38</f>
        <v>0</v>
      </c>
      <c r="H38" s="6">
        <f>segm_FY_2017!H38-segm_2017_9M!H38</f>
        <v>0</v>
      </c>
      <c r="I38" s="6">
        <f>segm_FY_2017!I38-segm_2017_9M!I38</f>
        <v>0</v>
      </c>
      <c r="J38" s="6">
        <f>segm_FY_2017!J38-segm_2017_9M!J38</f>
        <v>0</v>
      </c>
      <c r="K38" s="6">
        <f>segm_FY_2017!K38-segm_2017_9M!K38</f>
        <v>0</v>
      </c>
      <c r="L38" s="6">
        <f>segm_FY_2017!L38-segm_2017_9M!L38</f>
        <v>-275</v>
      </c>
      <c r="M38" s="6">
        <f t="shared" si="0"/>
        <v>-275</v>
      </c>
      <c r="N38" s="6">
        <f>segm_FY_2017!N38-segm_2017_9M!N38</f>
        <v>275</v>
      </c>
      <c r="O38" s="6">
        <f>segm_FY_2017!O38-segm_2017_9M!O38</f>
        <v>0</v>
      </c>
      <c r="P38" s="6">
        <f>segm_FY_2017!P38-segm_2017_9M!P38</f>
        <v>0</v>
      </c>
      <c r="Q38" s="17"/>
    </row>
    <row r="39" spans="1:17" ht="14.25">
      <c r="A39" s="3" t="s">
        <v>51</v>
      </c>
      <c r="B39" s="4">
        <f>segm_FY_2017!B39-segm_2017_9M!B39</f>
        <v>0</v>
      </c>
      <c r="C39" s="4">
        <f>segm_FY_2017!C39-segm_2017_9M!C39</f>
        <v>0</v>
      </c>
      <c r="D39" s="4">
        <f>segm_FY_2017!D39-segm_2017_9M!D39</f>
        <v>0</v>
      </c>
      <c r="E39" s="4">
        <f>segm_FY_2017!E39-segm_2017_9M!E39</f>
        <v>0</v>
      </c>
      <c r="F39" s="4">
        <f>segm_FY_2017!F39-segm_2017_9M!F39</f>
        <v>0</v>
      </c>
      <c r="G39" s="4">
        <f>segm_FY_2017!G39-segm_2017_9M!G39</f>
        <v>-367</v>
      </c>
      <c r="H39" s="4">
        <f>segm_FY_2017!H39-segm_2017_9M!H39</f>
        <v>0</v>
      </c>
      <c r="I39" s="4">
        <f>segm_FY_2017!I39-segm_2017_9M!I39</f>
        <v>0</v>
      </c>
      <c r="J39" s="4">
        <f>segm_FY_2017!J39-segm_2017_9M!J39</f>
        <v>0</v>
      </c>
      <c r="K39" s="4">
        <f>segm_FY_2017!K39-segm_2017_9M!K39</f>
        <v>0</v>
      </c>
      <c r="L39" s="4">
        <f>segm_FY_2017!L39-segm_2017_9M!L39</f>
        <v>-20</v>
      </c>
      <c r="M39" s="4">
        <f t="shared" si="0"/>
        <v>-387</v>
      </c>
      <c r="N39" s="4">
        <f>segm_FY_2017!N39-segm_2017_9M!N39</f>
        <v>-508</v>
      </c>
      <c r="O39" s="4">
        <f>segm_FY_2017!O39-segm_2017_9M!O39</f>
        <v>15</v>
      </c>
      <c r="P39" s="4">
        <f>segm_FY_2017!P39-segm_2017_9M!P39</f>
        <v>-880</v>
      </c>
      <c r="Q39" s="16" t="s">
        <v>59</v>
      </c>
    </row>
    <row r="40" spans="1:17" ht="14.25">
      <c r="A40" s="24" t="s">
        <v>52</v>
      </c>
      <c r="B40" s="25">
        <f>segm_FY_2017!B40-segm_2017_9M!B40</f>
        <v>18</v>
      </c>
      <c r="C40" s="25">
        <f>segm_FY_2017!C40-segm_2017_9M!C40</f>
        <v>376</v>
      </c>
      <c r="D40" s="25">
        <f>segm_FY_2017!D40-segm_2017_9M!D40</f>
        <v>319</v>
      </c>
      <c r="E40" s="25">
        <f>segm_FY_2017!E40-segm_2017_9M!E40</f>
        <v>65</v>
      </c>
      <c r="F40" s="25">
        <f>segm_FY_2017!F40-segm_2017_9M!F40</f>
        <v>-193</v>
      </c>
      <c r="G40" s="25">
        <f>segm_FY_2017!G40-segm_2017_9M!G40</f>
        <v>1047</v>
      </c>
      <c r="H40" s="25">
        <f>segm_FY_2017!H40-segm_2017_9M!H40</f>
        <v>28</v>
      </c>
      <c r="I40" s="25">
        <f>segm_FY_2017!I40-segm_2017_9M!I40</f>
        <v>0</v>
      </c>
      <c r="J40" s="25">
        <f>segm_FY_2017!J40-segm_2017_9M!J40</f>
        <v>33</v>
      </c>
      <c r="K40" s="25">
        <f>segm_FY_2017!K40-segm_2017_9M!K40</f>
        <v>1</v>
      </c>
      <c r="L40" s="25">
        <f>segm_FY_2017!L40-segm_2017_9M!L40</f>
        <v>-35</v>
      </c>
      <c r="M40" s="25">
        <f t="shared" si="0"/>
        <v>1659</v>
      </c>
      <c r="N40" s="25">
        <f>segm_FY_2017!N40-segm_2017_9M!N40</f>
        <v>-51</v>
      </c>
      <c r="O40" s="25">
        <f>segm_FY_2017!O40-segm_2017_9M!O40</f>
        <v>6</v>
      </c>
      <c r="P40" s="25">
        <f>segm_FY_2017!P40-segm_2017_9M!P40</f>
        <v>1614</v>
      </c>
      <c r="Q40" s="26" t="s">
        <v>60</v>
      </c>
    </row>
    <row r="41" spans="11:17" ht="21">
      <c r="K41" s="27"/>
      <c r="P41" s="25">
        <f>segm_FY_2017!P41-segm_2017_9M!P41</f>
        <v>7</v>
      </c>
      <c r="Q41" s="16" t="s">
        <v>62</v>
      </c>
    </row>
    <row r="42" spans="16:17" ht="14.25">
      <c r="P42" s="25">
        <f>segm_FY_2017!P42-segm_2017_9M!P42</f>
        <v>1569</v>
      </c>
      <c r="Q42" s="28" t="s">
        <v>63</v>
      </c>
    </row>
    <row r="43" spans="16:17" ht="12" customHeight="1">
      <c r="P43" s="25">
        <f>segm_FY_2017!P43-segm_2017_9M!P43</f>
        <v>-387</v>
      </c>
      <c r="Q43" s="16" t="s">
        <v>64</v>
      </c>
    </row>
    <row r="44" spans="16:17" ht="13.5" customHeight="1">
      <c r="P44" s="25">
        <f>segm_FY_2017!P44-segm_2017_9M!P44</f>
        <v>1182</v>
      </c>
      <c r="Q44" s="28" t="s">
        <v>65</v>
      </c>
    </row>
    <row r="46" spans="1:16" ht="14.25">
      <c r="A46" s="34" t="s">
        <v>2</v>
      </c>
      <c r="B46" s="35">
        <f>(-B35-B47)/B11</f>
        <v>0.20192307692307693</v>
      </c>
      <c r="C46" s="35">
        <f>(-C35-C47)/C11</f>
        <v>0.18657016485725775</v>
      </c>
      <c r="P46" s="27"/>
    </row>
    <row r="47" spans="1:3" ht="14.25">
      <c r="A47" s="34" t="s">
        <v>4</v>
      </c>
      <c r="B47" s="36">
        <f>B37</f>
        <v>8</v>
      </c>
      <c r="C47" s="36">
        <f>C37</f>
        <v>-4</v>
      </c>
    </row>
    <row r="48" spans="1:3" ht="14.25">
      <c r="A48" s="37" t="s">
        <v>3</v>
      </c>
      <c r="B48" s="35">
        <f>(-B36/B11)</f>
        <v>0.07884615384615384</v>
      </c>
      <c r="C48" s="35">
        <f>(-C36/C11)</f>
        <v>0.07478890229191798</v>
      </c>
    </row>
    <row r="49" spans="1:3" ht="14.25">
      <c r="A49" s="37" t="s">
        <v>1</v>
      </c>
      <c r="B49" s="35">
        <f>(-B29/B11)</f>
        <v>0.6634615384615384</v>
      </c>
      <c r="C49" s="35">
        <f>(-C29/C11)</f>
        <v>0.5963007639726579</v>
      </c>
    </row>
    <row r="50" spans="1:3" ht="14.25">
      <c r="A50" s="39" t="s">
        <v>5</v>
      </c>
      <c r="B50" s="38">
        <f>B46+B48+B49</f>
        <v>0.9442307692307692</v>
      </c>
      <c r="C50" s="38">
        <f>C46+C48+C49</f>
        <v>0.8576598311218335</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Q54"/>
  <sheetViews>
    <sheetView showGridLines="0" zoomScale="85" zoomScaleNormal="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11.625" style="15" customWidth="1"/>
    <col min="4" max="5" width="10.50390625" style="15" customWidth="1"/>
    <col min="6" max="7" width="9.00390625" style="15" customWidth="1"/>
    <col min="8" max="8" width="10.125" style="15" customWidth="1"/>
    <col min="9" max="12" width="9.00390625" style="15" customWidth="1"/>
    <col min="13" max="13" width="10.625" style="15" customWidth="1"/>
    <col min="14" max="15" width="11.625" style="15" customWidth="1"/>
    <col min="16" max="16" width="11.00390625" style="15" customWidth="1"/>
    <col min="17" max="17" width="34.375" style="15" customWidth="1"/>
    <col min="18" max="16384" width="9.00390625" style="15" customWidth="1"/>
  </cols>
  <sheetData>
    <row r="1" spans="1:17" ht="42">
      <c r="A1" s="692" t="s">
        <v>282</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282</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1891</v>
      </c>
      <c r="C3" s="4">
        <v>7506</v>
      </c>
      <c r="D3" s="4">
        <v>5145</v>
      </c>
      <c r="E3" s="4">
        <v>1196</v>
      </c>
      <c r="F3" s="4">
        <v>0</v>
      </c>
      <c r="G3" s="4">
        <v>0</v>
      </c>
      <c r="H3" s="4">
        <v>0</v>
      </c>
      <c r="I3" s="4">
        <v>168</v>
      </c>
      <c r="J3" s="4">
        <v>1028</v>
      </c>
      <c r="K3" s="4">
        <v>30</v>
      </c>
      <c r="L3" s="4">
        <v>0</v>
      </c>
      <c r="M3" s="4">
        <v>16964</v>
      </c>
      <c r="N3" s="4">
        <v>-31</v>
      </c>
      <c r="O3" s="4">
        <v>0</v>
      </c>
      <c r="P3" s="4">
        <v>16933</v>
      </c>
      <c r="Q3" s="16" t="s">
        <v>24</v>
      </c>
    </row>
    <row r="4" spans="1:17" ht="14.25">
      <c r="A4" s="5" t="s">
        <v>25</v>
      </c>
      <c r="B4" s="6">
        <v>3</v>
      </c>
      <c r="C4" s="6">
        <v>2</v>
      </c>
      <c r="D4" s="6">
        <v>0</v>
      </c>
      <c r="E4" s="6">
        <v>0</v>
      </c>
      <c r="F4" s="6">
        <v>0</v>
      </c>
      <c r="G4" s="6">
        <v>0</v>
      </c>
      <c r="H4" s="6">
        <v>0</v>
      </c>
      <c r="I4" s="6">
        <v>0</v>
      </c>
      <c r="J4" s="6">
        <v>0</v>
      </c>
      <c r="K4" s="6">
        <v>0</v>
      </c>
      <c r="L4" s="6">
        <v>0</v>
      </c>
      <c r="M4" s="6">
        <v>5</v>
      </c>
      <c r="N4" s="6">
        <v>0</v>
      </c>
      <c r="O4" s="6">
        <v>-5</v>
      </c>
      <c r="P4" s="6">
        <v>0</v>
      </c>
      <c r="Q4" s="17" t="s">
        <v>25</v>
      </c>
    </row>
    <row r="5" spans="1:17" ht="14.25">
      <c r="A5" s="7" t="s">
        <v>26</v>
      </c>
      <c r="B5" s="8">
        <v>1894</v>
      </c>
      <c r="C5" s="8">
        <v>7508</v>
      </c>
      <c r="D5" s="8">
        <v>5145</v>
      </c>
      <c r="E5" s="8">
        <v>1196</v>
      </c>
      <c r="F5" s="8">
        <v>0</v>
      </c>
      <c r="G5" s="8">
        <v>0</v>
      </c>
      <c r="H5" s="8">
        <v>0</v>
      </c>
      <c r="I5" s="8">
        <v>168</v>
      </c>
      <c r="J5" s="8">
        <v>1028</v>
      </c>
      <c r="K5" s="8">
        <v>30</v>
      </c>
      <c r="L5" s="8">
        <v>0</v>
      </c>
      <c r="M5" s="8">
        <v>16969</v>
      </c>
      <c r="N5" s="8">
        <v>-32</v>
      </c>
      <c r="O5" s="8">
        <v>-4</v>
      </c>
      <c r="P5" s="8">
        <v>16933</v>
      </c>
      <c r="Q5" s="18" t="s">
        <v>26</v>
      </c>
    </row>
    <row r="6" spans="1:17" ht="14.25">
      <c r="A6" s="5" t="s">
        <v>27</v>
      </c>
      <c r="B6" s="6">
        <v>-244</v>
      </c>
      <c r="C6" s="6">
        <v>-18</v>
      </c>
      <c r="D6" s="6">
        <v>0</v>
      </c>
      <c r="E6" s="6">
        <v>0</v>
      </c>
      <c r="F6" s="6">
        <v>0</v>
      </c>
      <c r="G6" s="6">
        <v>0</v>
      </c>
      <c r="H6" s="6">
        <v>0</v>
      </c>
      <c r="I6" s="6">
        <v>-67</v>
      </c>
      <c r="J6" s="6">
        <v>-30</v>
      </c>
      <c r="K6" s="6">
        <v>0</v>
      </c>
      <c r="L6" s="6">
        <v>0</v>
      </c>
      <c r="M6" s="6">
        <v>-359</v>
      </c>
      <c r="N6" s="6">
        <v>-1</v>
      </c>
      <c r="O6" s="6">
        <v>58</v>
      </c>
      <c r="P6" s="6">
        <v>-302</v>
      </c>
      <c r="Q6" s="17" t="s">
        <v>27</v>
      </c>
    </row>
    <row r="7" spans="1:17" ht="14.25">
      <c r="A7" s="7" t="s">
        <v>28</v>
      </c>
      <c r="B7" s="8">
        <v>1650</v>
      </c>
      <c r="C7" s="8">
        <v>7490</v>
      </c>
      <c r="D7" s="8">
        <v>5145</v>
      </c>
      <c r="E7" s="8">
        <v>1196</v>
      </c>
      <c r="F7" s="8">
        <v>0</v>
      </c>
      <c r="G7" s="8">
        <v>0</v>
      </c>
      <c r="H7" s="8">
        <v>0</v>
      </c>
      <c r="I7" s="8">
        <v>101</v>
      </c>
      <c r="J7" s="8">
        <v>998</v>
      </c>
      <c r="K7" s="8">
        <v>30</v>
      </c>
      <c r="L7" s="8">
        <v>0</v>
      </c>
      <c r="M7" s="8">
        <v>16610</v>
      </c>
      <c r="N7" s="8">
        <v>-33</v>
      </c>
      <c r="O7" s="8">
        <v>54</v>
      </c>
      <c r="P7" s="8">
        <v>16631</v>
      </c>
      <c r="Q7" s="18" t="s">
        <v>28</v>
      </c>
    </row>
    <row r="8" spans="1:17" ht="14.25">
      <c r="A8" s="5"/>
      <c r="B8" s="6"/>
      <c r="C8" s="6"/>
      <c r="D8" s="6"/>
      <c r="E8" s="6"/>
      <c r="F8" s="6"/>
      <c r="G8" s="6"/>
      <c r="H8" s="6"/>
      <c r="I8" s="6"/>
      <c r="J8" s="6"/>
      <c r="K8" s="6"/>
      <c r="L8" s="6"/>
      <c r="M8" s="6">
        <v>0</v>
      </c>
      <c r="N8" s="6">
        <v>0</v>
      </c>
      <c r="O8" s="6"/>
      <c r="P8" s="6"/>
      <c r="Q8" s="17"/>
    </row>
    <row r="9" spans="1:17" ht="21">
      <c r="A9" s="3" t="s">
        <v>29</v>
      </c>
      <c r="B9" s="4">
        <v>-143</v>
      </c>
      <c r="C9" s="4">
        <v>-419</v>
      </c>
      <c r="D9" s="4">
        <v>-3</v>
      </c>
      <c r="E9" s="4">
        <v>2</v>
      </c>
      <c r="F9" s="4">
        <v>0</v>
      </c>
      <c r="G9" s="4">
        <v>0</v>
      </c>
      <c r="H9" s="4">
        <v>0</v>
      </c>
      <c r="I9" s="4">
        <v>-14</v>
      </c>
      <c r="J9" s="4">
        <v>-89</v>
      </c>
      <c r="K9" s="4">
        <v>0</v>
      </c>
      <c r="L9" s="4">
        <v>0</v>
      </c>
      <c r="M9" s="4">
        <v>-666</v>
      </c>
      <c r="N9" s="4">
        <v>-63</v>
      </c>
      <c r="O9" s="4">
        <v>-53</v>
      </c>
      <c r="P9" s="4">
        <v>-782</v>
      </c>
      <c r="Q9" s="16" t="s">
        <v>29</v>
      </c>
    </row>
    <row r="10" spans="1:17" ht="21">
      <c r="A10" s="5" t="s">
        <v>30</v>
      </c>
      <c r="B10" s="6">
        <v>-22</v>
      </c>
      <c r="C10" s="6">
        <v>-45</v>
      </c>
      <c r="D10" s="6">
        <v>0</v>
      </c>
      <c r="E10" s="6">
        <v>0</v>
      </c>
      <c r="F10" s="6">
        <v>0</v>
      </c>
      <c r="G10" s="6">
        <v>0</v>
      </c>
      <c r="H10" s="6">
        <v>0</v>
      </c>
      <c r="I10" s="6">
        <v>4</v>
      </c>
      <c r="J10" s="6">
        <v>1</v>
      </c>
      <c r="K10" s="6">
        <v>0</v>
      </c>
      <c r="L10" s="6">
        <v>0</v>
      </c>
      <c r="M10" s="6">
        <v>-62</v>
      </c>
      <c r="N10" s="6">
        <v>62</v>
      </c>
      <c r="O10" s="6">
        <v>0</v>
      </c>
      <c r="P10" s="6">
        <v>0</v>
      </c>
      <c r="Q10" s="17"/>
    </row>
    <row r="11" spans="1:17" ht="14.25">
      <c r="A11" s="7" t="s">
        <v>31</v>
      </c>
      <c r="B11" s="8">
        <v>1485</v>
      </c>
      <c r="C11" s="8">
        <v>7026</v>
      </c>
      <c r="D11" s="8">
        <v>5142</v>
      </c>
      <c r="E11" s="8">
        <v>1198</v>
      </c>
      <c r="F11" s="8">
        <v>0</v>
      </c>
      <c r="G11" s="8">
        <v>0</v>
      </c>
      <c r="H11" s="8">
        <v>0</v>
      </c>
      <c r="I11" s="8">
        <v>91</v>
      </c>
      <c r="J11" s="8">
        <v>910</v>
      </c>
      <c r="K11" s="8">
        <v>30</v>
      </c>
      <c r="L11" s="8">
        <v>0</v>
      </c>
      <c r="M11" s="8">
        <v>15882</v>
      </c>
      <c r="N11" s="8">
        <v>-34</v>
      </c>
      <c r="O11" s="8">
        <v>1</v>
      </c>
      <c r="P11" s="8">
        <v>15849</v>
      </c>
      <c r="Q11" s="18" t="s">
        <v>31</v>
      </c>
    </row>
    <row r="12" spans="1:17" ht="14.25">
      <c r="A12" s="19"/>
      <c r="B12" s="6"/>
      <c r="C12" s="6"/>
      <c r="D12" s="6"/>
      <c r="E12" s="6"/>
      <c r="F12" s="6"/>
      <c r="G12" s="6"/>
      <c r="H12" s="6"/>
      <c r="I12" s="6"/>
      <c r="J12" s="6"/>
      <c r="K12" s="6"/>
      <c r="L12" s="6"/>
      <c r="M12" s="6">
        <v>0</v>
      </c>
      <c r="N12" s="6">
        <v>0</v>
      </c>
      <c r="O12" s="6"/>
      <c r="P12" s="6"/>
      <c r="Q12" s="17"/>
    </row>
    <row r="13" spans="1:17" ht="14.25">
      <c r="A13" s="10" t="s">
        <v>32</v>
      </c>
      <c r="B13" s="4"/>
      <c r="C13" s="4"/>
      <c r="D13" s="4"/>
      <c r="E13" s="4"/>
      <c r="F13" s="4"/>
      <c r="G13" s="4">
        <v>1357</v>
      </c>
      <c r="H13" s="4"/>
      <c r="I13" s="4"/>
      <c r="J13" s="4"/>
      <c r="K13" s="4"/>
      <c r="L13" s="4"/>
      <c r="M13" s="4">
        <v>1357</v>
      </c>
      <c r="N13" s="4">
        <v>229</v>
      </c>
      <c r="O13" s="4">
        <v>-74</v>
      </c>
      <c r="P13" s="4">
        <v>1512</v>
      </c>
      <c r="Q13" s="16" t="s">
        <v>32</v>
      </c>
    </row>
    <row r="14" spans="1:17" ht="14.25">
      <c r="A14" s="9" t="s">
        <v>33</v>
      </c>
      <c r="B14" s="6">
        <v>70</v>
      </c>
      <c r="C14" s="6">
        <v>370</v>
      </c>
      <c r="D14" s="6">
        <v>575</v>
      </c>
      <c r="E14" s="6">
        <v>369</v>
      </c>
      <c r="F14" s="6">
        <v>1889</v>
      </c>
      <c r="G14" s="6">
        <v>4083</v>
      </c>
      <c r="H14" s="6">
        <v>4</v>
      </c>
      <c r="I14" s="6">
        <v>12</v>
      </c>
      <c r="J14" s="6">
        <v>15</v>
      </c>
      <c r="K14" s="6">
        <v>27</v>
      </c>
      <c r="L14" s="6">
        <v>5</v>
      </c>
      <c r="M14" s="6">
        <v>7419</v>
      </c>
      <c r="N14" s="6">
        <v>-7419</v>
      </c>
      <c r="O14" s="6"/>
      <c r="P14" s="6"/>
      <c r="Q14" s="20"/>
    </row>
    <row r="15" spans="1:17" ht="14.25">
      <c r="A15" s="3" t="s">
        <v>34</v>
      </c>
      <c r="B15" s="4">
        <v>70</v>
      </c>
      <c r="C15" s="4">
        <v>370</v>
      </c>
      <c r="D15" s="4">
        <v>575</v>
      </c>
      <c r="E15" s="4">
        <v>369</v>
      </c>
      <c r="F15" s="4">
        <v>308</v>
      </c>
      <c r="G15" s="4">
        <v>4083</v>
      </c>
      <c r="H15" s="4">
        <v>4</v>
      </c>
      <c r="I15" s="4">
        <v>12</v>
      </c>
      <c r="J15" s="4">
        <v>15</v>
      </c>
      <c r="K15" s="4">
        <v>27</v>
      </c>
      <c r="L15" s="4">
        <v>5</v>
      </c>
      <c r="M15" s="4">
        <v>5838</v>
      </c>
      <c r="N15" s="4">
        <v>-5838</v>
      </c>
      <c r="O15" s="4"/>
      <c r="P15" s="4"/>
      <c r="Q15" s="21"/>
    </row>
    <row r="16" spans="1:17" ht="14.25">
      <c r="A16" s="9" t="s">
        <v>35</v>
      </c>
      <c r="B16" s="6">
        <v>0</v>
      </c>
      <c r="C16" s="6">
        <v>0</v>
      </c>
      <c r="D16" s="6">
        <v>0</v>
      </c>
      <c r="E16" s="6">
        <v>0</v>
      </c>
      <c r="F16" s="6">
        <v>1581</v>
      </c>
      <c r="G16" s="6">
        <v>0</v>
      </c>
      <c r="H16" s="6">
        <v>0</v>
      </c>
      <c r="I16" s="6">
        <v>0</v>
      </c>
      <c r="J16" s="6">
        <v>0</v>
      </c>
      <c r="K16" s="6">
        <v>0</v>
      </c>
      <c r="L16" s="6">
        <v>0</v>
      </c>
      <c r="M16" s="6">
        <v>1581</v>
      </c>
      <c r="N16" s="6">
        <v>-1581</v>
      </c>
      <c r="O16" s="6"/>
      <c r="P16" s="6"/>
      <c r="Q16" s="20"/>
    </row>
    <row r="17" spans="1:17" ht="14.25">
      <c r="A17" s="22"/>
      <c r="B17" s="4"/>
      <c r="C17" s="4"/>
      <c r="D17" s="4"/>
      <c r="E17" s="4"/>
      <c r="F17" s="4"/>
      <c r="G17" s="4"/>
      <c r="H17" s="4"/>
      <c r="I17" s="4"/>
      <c r="J17" s="4"/>
      <c r="K17" s="4"/>
      <c r="L17" s="4"/>
      <c r="M17" s="4">
        <v>0</v>
      </c>
      <c r="N17" s="4">
        <v>6137</v>
      </c>
      <c r="O17" s="4">
        <v>13</v>
      </c>
      <c r="P17" s="4">
        <v>6150</v>
      </c>
      <c r="Q17" s="16" t="s">
        <v>34</v>
      </c>
    </row>
    <row r="18" spans="1:17" ht="14.25">
      <c r="A18" s="23"/>
      <c r="B18" s="6"/>
      <c r="C18" s="6"/>
      <c r="D18" s="6"/>
      <c r="E18" s="6"/>
      <c r="F18" s="6"/>
      <c r="G18" s="6"/>
      <c r="H18" s="6"/>
      <c r="I18" s="6"/>
      <c r="J18" s="6"/>
      <c r="K18" s="6"/>
      <c r="L18" s="6"/>
      <c r="M18" s="6">
        <v>0</v>
      </c>
      <c r="N18" s="6">
        <v>1581</v>
      </c>
      <c r="O18" s="6">
        <v>-1581</v>
      </c>
      <c r="P18" s="6">
        <v>0</v>
      </c>
      <c r="Q18" s="17" t="s">
        <v>35</v>
      </c>
    </row>
    <row r="19" spans="1:17" ht="21">
      <c r="A19" s="3"/>
      <c r="B19" s="4"/>
      <c r="C19" s="4"/>
      <c r="D19" s="4"/>
      <c r="E19" s="4"/>
      <c r="F19" s="4"/>
      <c r="G19" s="4"/>
      <c r="H19" s="4"/>
      <c r="I19" s="4"/>
      <c r="J19" s="4"/>
      <c r="K19" s="4"/>
      <c r="L19" s="4"/>
      <c r="M19" s="4">
        <v>0</v>
      </c>
      <c r="N19" s="4">
        <v>-413</v>
      </c>
      <c r="O19" s="4">
        <v>-250</v>
      </c>
      <c r="P19" s="4">
        <v>-663</v>
      </c>
      <c r="Q19" s="16" t="s">
        <v>56</v>
      </c>
    </row>
    <row r="20" spans="1:17" ht="21">
      <c r="A20" s="5"/>
      <c r="B20" s="6"/>
      <c r="C20" s="6"/>
      <c r="D20" s="6"/>
      <c r="E20" s="6"/>
      <c r="F20" s="6"/>
      <c r="G20" s="6"/>
      <c r="H20" s="6"/>
      <c r="I20" s="6"/>
      <c r="J20" s="6"/>
      <c r="K20" s="6"/>
      <c r="L20" s="6"/>
      <c r="M20" s="6">
        <v>0</v>
      </c>
      <c r="N20" s="6">
        <v>244</v>
      </c>
      <c r="O20" s="6">
        <v>102</v>
      </c>
      <c r="P20" s="6">
        <v>346</v>
      </c>
      <c r="Q20" s="17" t="s">
        <v>57</v>
      </c>
    </row>
    <row r="21" spans="1:17" ht="14.25">
      <c r="A21" s="3" t="s">
        <v>53</v>
      </c>
      <c r="B21" s="4">
        <v>55</v>
      </c>
      <c r="C21" s="4">
        <v>125</v>
      </c>
      <c r="D21" s="4">
        <v>1</v>
      </c>
      <c r="E21" s="4">
        <v>0</v>
      </c>
      <c r="F21" s="4">
        <v>0</v>
      </c>
      <c r="G21" s="4">
        <v>0</v>
      </c>
      <c r="H21" s="4">
        <v>0</v>
      </c>
      <c r="I21" s="4">
        <v>0</v>
      </c>
      <c r="J21" s="4">
        <v>0</v>
      </c>
      <c r="K21" s="4">
        <v>0</v>
      </c>
      <c r="L21" s="4">
        <v>0</v>
      </c>
      <c r="M21" s="4">
        <v>181</v>
      </c>
      <c r="N21" s="4">
        <v>-181</v>
      </c>
      <c r="O21" s="4"/>
      <c r="P21" s="4"/>
      <c r="Q21" s="21"/>
    </row>
    <row r="22" spans="1:17" ht="14.25">
      <c r="A22" s="5" t="s">
        <v>54</v>
      </c>
      <c r="B22" s="6">
        <v>0</v>
      </c>
      <c r="C22" s="6">
        <v>0</v>
      </c>
      <c r="D22" s="6">
        <v>0</v>
      </c>
      <c r="E22" s="6">
        <v>0</v>
      </c>
      <c r="F22" s="6">
        <v>0</v>
      </c>
      <c r="G22" s="6">
        <v>0</v>
      </c>
      <c r="H22" s="6">
        <v>91</v>
      </c>
      <c r="I22" s="6">
        <v>0</v>
      </c>
      <c r="J22" s="6">
        <v>0</v>
      </c>
      <c r="K22" s="6">
        <v>0</v>
      </c>
      <c r="L22" s="6">
        <v>692</v>
      </c>
      <c r="M22" s="6">
        <v>783</v>
      </c>
      <c r="N22" s="6">
        <v>-783</v>
      </c>
      <c r="O22" s="6"/>
      <c r="P22" s="6"/>
      <c r="Q22" s="20"/>
    </row>
    <row r="23" spans="1:17" ht="14.25">
      <c r="A23" s="3" t="s">
        <v>36</v>
      </c>
      <c r="B23" s="4">
        <v>0</v>
      </c>
      <c r="C23" s="4">
        <v>0</v>
      </c>
      <c r="D23" s="4">
        <v>0</v>
      </c>
      <c r="E23" s="4">
        <v>0</v>
      </c>
      <c r="F23" s="4">
        <v>0</v>
      </c>
      <c r="G23" s="4">
        <v>218</v>
      </c>
      <c r="H23" s="4">
        <v>0</v>
      </c>
      <c r="I23" s="4">
        <v>0</v>
      </c>
      <c r="J23" s="4">
        <v>0</v>
      </c>
      <c r="K23" s="4">
        <v>0</v>
      </c>
      <c r="L23" s="4">
        <v>26</v>
      </c>
      <c r="M23" s="4">
        <v>244</v>
      </c>
      <c r="N23" s="4">
        <v>1125</v>
      </c>
      <c r="O23" s="4">
        <v>-518</v>
      </c>
      <c r="P23" s="4">
        <v>851</v>
      </c>
      <c r="Q23" s="16" t="s">
        <v>55</v>
      </c>
    </row>
    <row r="24" spans="1:17" ht="14.25">
      <c r="A24" s="11"/>
      <c r="B24" s="6"/>
      <c r="C24" s="6"/>
      <c r="D24" s="6"/>
      <c r="E24" s="6"/>
      <c r="F24" s="6"/>
      <c r="G24" s="6"/>
      <c r="H24" s="6"/>
      <c r="I24" s="6"/>
      <c r="J24" s="6"/>
      <c r="K24" s="6"/>
      <c r="L24" s="6"/>
      <c r="M24" s="6">
        <v>0</v>
      </c>
      <c r="N24" s="6">
        <v>0</v>
      </c>
      <c r="O24" s="6"/>
      <c r="P24" s="6"/>
      <c r="Q24" s="17"/>
    </row>
    <row r="25" spans="1:17" ht="14.25">
      <c r="A25" s="3" t="s">
        <v>37</v>
      </c>
      <c r="B25" s="4">
        <v>-1100</v>
      </c>
      <c r="C25" s="4">
        <v>-4258</v>
      </c>
      <c r="D25" s="4">
        <v>-3714</v>
      </c>
      <c r="E25" s="4">
        <v>-834</v>
      </c>
      <c r="F25" s="4">
        <v>0</v>
      </c>
      <c r="G25" s="4">
        <v>0</v>
      </c>
      <c r="H25" s="4">
        <v>0</v>
      </c>
      <c r="I25" s="4">
        <v>-62</v>
      </c>
      <c r="J25" s="4">
        <v>-546</v>
      </c>
      <c r="K25" s="4">
        <v>-114</v>
      </c>
      <c r="L25" s="4">
        <v>0</v>
      </c>
      <c r="M25" s="4">
        <v>-10628</v>
      </c>
      <c r="N25" s="4">
        <v>-1116</v>
      </c>
      <c r="O25" s="4">
        <v>178</v>
      </c>
      <c r="P25" s="4">
        <v>-11566</v>
      </c>
      <c r="Q25" s="16" t="s">
        <v>58</v>
      </c>
    </row>
    <row r="26" spans="1:17" ht="14.25">
      <c r="A26" s="5" t="s">
        <v>38</v>
      </c>
      <c r="B26" s="6">
        <v>-113</v>
      </c>
      <c r="C26" s="6">
        <v>-387</v>
      </c>
      <c r="D26" s="6">
        <v>2</v>
      </c>
      <c r="E26" s="6">
        <v>2</v>
      </c>
      <c r="F26" s="6">
        <v>0</v>
      </c>
      <c r="G26" s="6">
        <v>0</v>
      </c>
      <c r="H26" s="6">
        <v>0</v>
      </c>
      <c r="I26" s="6">
        <v>-19</v>
      </c>
      <c r="J26" s="6">
        <v>-104</v>
      </c>
      <c r="K26" s="6">
        <v>-1</v>
      </c>
      <c r="L26" s="6">
        <v>0</v>
      </c>
      <c r="M26" s="6">
        <v>-620</v>
      </c>
      <c r="N26" s="6">
        <v>620</v>
      </c>
      <c r="O26" s="6"/>
      <c r="P26" s="6"/>
      <c r="Q26" s="17"/>
    </row>
    <row r="27" spans="1:17" ht="14.25">
      <c r="A27" s="3" t="s">
        <v>39</v>
      </c>
      <c r="B27" s="4">
        <v>156</v>
      </c>
      <c r="C27" s="4">
        <v>28</v>
      </c>
      <c r="D27" s="4">
        <v>0</v>
      </c>
      <c r="E27" s="4">
        <v>0</v>
      </c>
      <c r="F27" s="4">
        <v>0</v>
      </c>
      <c r="G27" s="4">
        <v>0</v>
      </c>
      <c r="H27" s="4">
        <v>0</v>
      </c>
      <c r="I27" s="4">
        <v>26</v>
      </c>
      <c r="J27" s="4">
        <v>39</v>
      </c>
      <c r="K27" s="4">
        <v>0</v>
      </c>
      <c r="L27" s="4">
        <v>0</v>
      </c>
      <c r="M27" s="4">
        <v>249</v>
      </c>
      <c r="N27" s="4">
        <v>176</v>
      </c>
      <c r="O27" s="4">
        <v>-111</v>
      </c>
      <c r="P27" s="4">
        <v>314</v>
      </c>
      <c r="Q27" s="16" t="s">
        <v>66</v>
      </c>
    </row>
    <row r="28" spans="1:17" ht="14.25">
      <c r="A28" s="5" t="s">
        <v>40</v>
      </c>
      <c r="B28" s="6">
        <v>79</v>
      </c>
      <c r="C28" s="6">
        <v>31</v>
      </c>
      <c r="D28" s="6">
        <v>0</v>
      </c>
      <c r="E28" s="6">
        <v>0</v>
      </c>
      <c r="F28" s="6">
        <v>0</v>
      </c>
      <c r="G28" s="6">
        <v>0</v>
      </c>
      <c r="H28" s="6">
        <v>0</v>
      </c>
      <c r="I28" s="6">
        <v>14</v>
      </c>
      <c r="J28" s="6">
        <v>45</v>
      </c>
      <c r="K28" s="6">
        <v>0</v>
      </c>
      <c r="L28" s="6">
        <v>0</v>
      </c>
      <c r="M28" s="6">
        <v>169</v>
      </c>
      <c r="N28" s="6">
        <v>-169</v>
      </c>
      <c r="O28" s="6"/>
      <c r="P28" s="6"/>
      <c r="Q28" s="17"/>
    </row>
    <row r="29" spans="1:17" ht="14.25">
      <c r="A29" s="12" t="s">
        <v>41</v>
      </c>
      <c r="B29" s="8">
        <v>-978</v>
      </c>
      <c r="C29" s="8">
        <v>-4586</v>
      </c>
      <c r="D29" s="8">
        <v>-3712</v>
      </c>
      <c r="E29" s="8">
        <v>-832</v>
      </c>
      <c r="F29" s="8">
        <v>0</v>
      </c>
      <c r="G29" s="8">
        <v>0</v>
      </c>
      <c r="H29" s="8">
        <v>0</v>
      </c>
      <c r="I29" s="8">
        <v>-41</v>
      </c>
      <c r="J29" s="8">
        <v>-566</v>
      </c>
      <c r="K29" s="8">
        <v>-115</v>
      </c>
      <c r="L29" s="8">
        <v>0</v>
      </c>
      <c r="M29" s="8">
        <v>-10830</v>
      </c>
      <c r="N29" s="8">
        <v>-489</v>
      </c>
      <c r="O29" s="8">
        <v>67</v>
      </c>
      <c r="P29" s="8">
        <v>-11252</v>
      </c>
      <c r="Q29" s="18" t="s">
        <v>41</v>
      </c>
    </row>
    <row r="30" spans="1:17" ht="31.5">
      <c r="A30" s="9" t="s">
        <v>42</v>
      </c>
      <c r="B30" s="6">
        <v>0</v>
      </c>
      <c r="C30" s="6">
        <v>0</v>
      </c>
      <c r="D30" s="6">
        <v>-151</v>
      </c>
      <c r="E30" s="6">
        <v>-444</v>
      </c>
      <c r="F30" s="6">
        <v>0</v>
      </c>
      <c r="G30" s="6">
        <v>0</v>
      </c>
      <c r="H30" s="6">
        <v>0</v>
      </c>
      <c r="I30" s="6">
        <v>0</v>
      </c>
      <c r="J30" s="6">
        <v>0</v>
      </c>
      <c r="K30" s="6">
        <v>68</v>
      </c>
      <c r="L30" s="6">
        <v>0</v>
      </c>
      <c r="M30" s="6">
        <v>-527</v>
      </c>
      <c r="N30" s="6">
        <v>527</v>
      </c>
      <c r="O30" s="6"/>
      <c r="P30" s="6"/>
      <c r="Q30" s="20"/>
    </row>
    <row r="31" spans="1:17" ht="14.25">
      <c r="A31" s="3" t="s">
        <v>45</v>
      </c>
      <c r="B31" s="4"/>
      <c r="C31" s="4"/>
      <c r="D31" s="4"/>
      <c r="E31" s="4">
        <v>0</v>
      </c>
      <c r="F31" s="4">
        <v>0</v>
      </c>
      <c r="G31" s="4">
        <v>-354</v>
      </c>
      <c r="H31" s="4">
        <v>0</v>
      </c>
      <c r="I31" s="4">
        <v>0</v>
      </c>
      <c r="J31" s="4">
        <v>0</v>
      </c>
      <c r="K31" s="4">
        <v>0</v>
      </c>
      <c r="L31" s="4">
        <v>0</v>
      </c>
      <c r="M31" s="4">
        <v>-354</v>
      </c>
      <c r="N31" s="4">
        <v>-16</v>
      </c>
      <c r="O31" s="4">
        <v>0</v>
      </c>
      <c r="P31" s="4">
        <v>-370</v>
      </c>
      <c r="Q31" s="16" t="s">
        <v>45</v>
      </c>
    </row>
    <row r="32" spans="1:17" ht="21">
      <c r="A32" s="5" t="s">
        <v>43</v>
      </c>
      <c r="B32" s="6">
        <v>-2</v>
      </c>
      <c r="C32" s="6">
        <v>1</v>
      </c>
      <c r="D32" s="6">
        <v>-3</v>
      </c>
      <c r="E32" s="6">
        <v>0</v>
      </c>
      <c r="F32" s="6">
        <v>0</v>
      </c>
      <c r="G32" s="6">
        <v>0</v>
      </c>
      <c r="H32" s="6">
        <v>0</v>
      </c>
      <c r="I32" s="6">
        <v>0</v>
      </c>
      <c r="J32" s="6">
        <v>0</v>
      </c>
      <c r="K32" s="6">
        <v>0</v>
      </c>
      <c r="L32" s="6">
        <v>0</v>
      </c>
      <c r="M32" s="6">
        <v>-4</v>
      </c>
      <c r="N32" s="6">
        <v>4</v>
      </c>
      <c r="O32" s="6"/>
      <c r="P32" s="6"/>
      <c r="Q32" s="17"/>
    </row>
    <row r="33" spans="1:17" ht="14.25">
      <c r="A33" s="3" t="s">
        <v>44</v>
      </c>
      <c r="B33" s="4">
        <v>-68</v>
      </c>
      <c r="C33" s="4">
        <v>-273</v>
      </c>
      <c r="D33" s="4">
        <v>-47</v>
      </c>
      <c r="E33" s="4">
        <v>-2</v>
      </c>
      <c r="F33" s="4">
        <v>0</v>
      </c>
      <c r="G33" s="4">
        <v>0</v>
      </c>
      <c r="H33" s="4">
        <v>0</v>
      </c>
      <c r="I33" s="4">
        <v>0</v>
      </c>
      <c r="J33" s="4">
        <v>0</v>
      </c>
      <c r="K33" s="4">
        <v>0</v>
      </c>
      <c r="L33" s="4">
        <v>0</v>
      </c>
      <c r="M33" s="4">
        <v>-390</v>
      </c>
      <c r="N33" s="4">
        <v>390</v>
      </c>
      <c r="O33" s="4"/>
      <c r="P33" s="4"/>
      <c r="Q33" s="16"/>
    </row>
    <row r="34" spans="1:17" ht="14.25">
      <c r="A34" s="5" t="s">
        <v>46</v>
      </c>
      <c r="B34" s="6"/>
      <c r="C34" s="6"/>
      <c r="D34" s="13"/>
      <c r="E34" s="14"/>
      <c r="F34" s="6"/>
      <c r="G34" s="6">
        <v>-814</v>
      </c>
      <c r="H34" s="6"/>
      <c r="I34" s="6">
        <v>0</v>
      </c>
      <c r="J34" s="6">
        <v>-1</v>
      </c>
      <c r="K34" s="6"/>
      <c r="L34" s="6">
        <v>-3</v>
      </c>
      <c r="M34" s="6">
        <v>-818</v>
      </c>
      <c r="N34" s="6">
        <v>-127</v>
      </c>
      <c r="O34" s="6">
        <v>61</v>
      </c>
      <c r="P34" s="6">
        <v>-884</v>
      </c>
      <c r="Q34" s="17" t="s">
        <v>61</v>
      </c>
    </row>
    <row r="35" spans="1:17" ht="14.25">
      <c r="A35" s="3" t="s">
        <v>47</v>
      </c>
      <c r="B35" s="4">
        <v>-312</v>
      </c>
      <c r="C35" s="4">
        <v>-1285</v>
      </c>
      <c r="D35" s="4">
        <v>-248</v>
      </c>
      <c r="E35" s="4">
        <v>-103</v>
      </c>
      <c r="F35" s="4">
        <v>0</v>
      </c>
      <c r="G35" s="4">
        <v>0</v>
      </c>
      <c r="H35" s="4">
        <v>-1</v>
      </c>
      <c r="I35" s="4">
        <v>-50</v>
      </c>
      <c r="J35" s="4">
        <v>-201</v>
      </c>
      <c r="K35" s="4">
        <v>-1</v>
      </c>
      <c r="L35" s="4">
        <v>0</v>
      </c>
      <c r="M35" s="4">
        <v>-2201</v>
      </c>
      <c r="N35" s="4">
        <v>-2</v>
      </c>
      <c r="O35" s="4">
        <v>61</v>
      </c>
      <c r="P35" s="4">
        <v>-2142</v>
      </c>
      <c r="Q35" s="16" t="s">
        <v>47</v>
      </c>
    </row>
    <row r="36" spans="1:17" ht="14.25">
      <c r="A36" s="5" t="s">
        <v>48</v>
      </c>
      <c r="B36" s="6">
        <v>-96</v>
      </c>
      <c r="C36" s="6">
        <v>-422</v>
      </c>
      <c r="D36" s="6">
        <v>-426</v>
      </c>
      <c r="E36" s="6">
        <v>-42</v>
      </c>
      <c r="F36" s="6">
        <v>0</v>
      </c>
      <c r="G36" s="6">
        <v>-2470</v>
      </c>
      <c r="H36" s="6">
        <v>-35</v>
      </c>
      <c r="I36" s="6">
        <v>-17</v>
      </c>
      <c r="J36" s="6">
        <v>-83</v>
      </c>
      <c r="K36" s="6">
        <v>-6</v>
      </c>
      <c r="L36" s="6">
        <v>0</v>
      </c>
      <c r="M36" s="6">
        <v>-3597</v>
      </c>
      <c r="N36" s="6">
        <v>-19</v>
      </c>
      <c r="O36" s="6">
        <v>-28</v>
      </c>
      <c r="P36" s="6">
        <v>-3644</v>
      </c>
      <c r="Q36" s="17" t="s">
        <v>48</v>
      </c>
    </row>
    <row r="37" spans="1:17" ht="14.25">
      <c r="A37" s="3" t="s">
        <v>49</v>
      </c>
      <c r="B37" s="4">
        <v>19</v>
      </c>
      <c r="C37" s="4">
        <v>-5</v>
      </c>
      <c r="D37" s="4">
        <v>0</v>
      </c>
      <c r="E37" s="4">
        <v>0</v>
      </c>
      <c r="F37" s="4">
        <v>0</v>
      </c>
      <c r="G37" s="4">
        <v>0</v>
      </c>
      <c r="H37" s="4">
        <v>0</v>
      </c>
      <c r="I37" s="4">
        <v>16</v>
      </c>
      <c r="J37" s="4">
        <v>2</v>
      </c>
      <c r="K37" s="4">
        <v>0</v>
      </c>
      <c r="L37" s="4">
        <v>0</v>
      </c>
      <c r="M37" s="4">
        <v>32</v>
      </c>
      <c r="N37" s="4">
        <v>-32</v>
      </c>
      <c r="O37" s="4"/>
      <c r="P37" s="4"/>
      <c r="Q37" s="16"/>
    </row>
    <row r="38" spans="1:17" ht="14.25">
      <c r="A38" s="5" t="s">
        <v>50</v>
      </c>
      <c r="B38" s="6">
        <v>0</v>
      </c>
      <c r="C38" s="6">
        <v>0</v>
      </c>
      <c r="D38" s="6">
        <v>0</v>
      </c>
      <c r="E38" s="6">
        <v>0</v>
      </c>
      <c r="F38" s="6">
        <v>0</v>
      </c>
      <c r="G38" s="6">
        <v>0</v>
      </c>
      <c r="H38" s="6">
        <v>0</v>
      </c>
      <c r="I38" s="6">
        <v>0</v>
      </c>
      <c r="J38" s="6">
        <v>0</v>
      </c>
      <c r="K38" s="6">
        <v>0</v>
      </c>
      <c r="L38" s="6">
        <v>-694</v>
      </c>
      <c r="M38" s="6">
        <v>-694</v>
      </c>
      <c r="N38" s="6">
        <v>694</v>
      </c>
      <c r="O38" s="6"/>
      <c r="P38" s="6"/>
      <c r="Q38" s="17"/>
    </row>
    <row r="39" spans="1:17" ht="14.25">
      <c r="A39" s="3" t="s">
        <v>51</v>
      </c>
      <c r="B39" s="4">
        <v>0</v>
      </c>
      <c r="C39" s="4">
        <v>0</v>
      </c>
      <c r="D39" s="4">
        <v>0</v>
      </c>
      <c r="E39" s="4">
        <v>0</v>
      </c>
      <c r="F39" s="4">
        <v>0</v>
      </c>
      <c r="G39" s="4">
        <v>-580</v>
      </c>
      <c r="H39" s="4">
        <v>0</v>
      </c>
      <c r="I39" s="4">
        <v>0</v>
      </c>
      <c r="J39" s="4">
        <v>0</v>
      </c>
      <c r="K39" s="4">
        <v>0</v>
      </c>
      <c r="L39" s="4">
        <v>-45</v>
      </c>
      <c r="M39" s="4">
        <v>-625</v>
      </c>
      <c r="N39" s="4">
        <v>-1512</v>
      </c>
      <c r="O39" s="4">
        <v>280</v>
      </c>
      <c r="P39" s="4">
        <v>-1857</v>
      </c>
      <c r="Q39" s="16" t="s">
        <v>59</v>
      </c>
    </row>
    <row r="40" spans="1:17" ht="14.25">
      <c r="A40" s="24" t="s">
        <v>52</v>
      </c>
      <c r="B40" s="25">
        <v>173</v>
      </c>
      <c r="C40" s="25">
        <v>951</v>
      </c>
      <c r="D40" s="25">
        <v>1131</v>
      </c>
      <c r="E40" s="25">
        <v>144</v>
      </c>
      <c r="F40" s="25">
        <v>1889</v>
      </c>
      <c r="G40" s="25">
        <v>1440</v>
      </c>
      <c r="H40" s="25">
        <v>59</v>
      </c>
      <c r="I40" s="25">
        <v>11</v>
      </c>
      <c r="J40" s="25">
        <v>76</v>
      </c>
      <c r="K40" s="25">
        <v>3</v>
      </c>
      <c r="L40" s="25">
        <v>-19</v>
      </c>
      <c r="M40" s="25">
        <v>5858</v>
      </c>
      <c r="N40" s="25">
        <v>-96</v>
      </c>
      <c r="O40" s="25">
        <v>-1866</v>
      </c>
      <c r="P40" s="25">
        <v>3896</v>
      </c>
      <c r="Q40" s="26" t="s">
        <v>60</v>
      </c>
    </row>
    <row r="41" spans="11:17" ht="21">
      <c r="K41" s="27"/>
      <c r="P41" s="25">
        <v>9</v>
      </c>
      <c r="Q41" s="16" t="s">
        <v>62</v>
      </c>
    </row>
    <row r="42" spans="2:17" ht="14.25">
      <c r="B42" s="27"/>
      <c r="C42" s="27"/>
      <c r="P42" s="25">
        <f>P40+P41</f>
        <v>3905</v>
      </c>
      <c r="Q42" s="28" t="s">
        <v>63</v>
      </c>
    </row>
    <row r="43" spans="2:17" ht="12" customHeight="1">
      <c r="B43" s="259"/>
      <c r="C43" s="259"/>
      <c r="P43" s="25">
        <v>-902</v>
      </c>
      <c r="Q43" s="16" t="s">
        <v>64</v>
      </c>
    </row>
    <row r="44" spans="16:17" ht="13.5" customHeight="1">
      <c r="P44" s="25">
        <f>P42+P43</f>
        <v>3003</v>
      </c>
      <c r="Q44" s="28" t="s">
        <v>65</v>
      </c>
    </row>
    <row r="46" spans="1:16" ht="14.25">
      <c r="A46" s="34" t="s">
        <v>2</v>
      </c>
      <c r="B46" s="35">
        <f>(-B35-B47)/B11</f>
        <v>0.19730639730639732</v>
      </c>
      <c r="C46" s="35">
        <f>(-C35-C47)/C11</f>
        <v>0.18360375747224594</v>
      </c>
      <c r="P46" s="27"/>
    </row>
    <row r="47" spans="1:3" ht="14.25">
      <c r="A47" s="34" t="s">
        <v>4</v>
      </c>
      <c r="B47" s="36">
        <f>B37</f>
        <v>19</v>
      </c>
      <c r="C47" s="36">
        <f>C37</f>
        <v>-5</v>
      </c>
    </row>
    <row r="48" spans="1:3" ht="14.25">
      <c r="A48" s="37" t="s">
        <v>3</v>
      </c>
      <c r="B48" s="35">
        <f>(-B36/B11)</f>
        <v>0.06464646464646465</v>
      </c>
      <c r="C48" s="35">
        <f>(-C36/C11)</f>
        <v>0.06006262453743239</v>
      </c>
    </row>
    <row r="49" spans="1:3" ht="14.25">
      <c r="A49" s="37" t="s">
        <v>1</v>
      </c>
      <c r="B49" s="35">
        <f>(-B29/B11)</f>
        <v>0.6585858585858586</v>
      </c>
      <c r="C49" s="35">
        <f>(-C29/C11)</f>
        <v>0.6527184742385426</v>
      </c>
    </row>
    <row r="50" spans="1:3" ht="14.25">
      <c r="A50" s="39" t="s">
        <v>5</v>
      </c>
      <c r="B50" s="38">
        <f>B46+B48+B49</f>
        <v>0.9205387205387205</v>
      </c>
      <c r="C50" s="38">
        <f>C46+C48+C49</f>
        <v>0.8963848562482208</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Q54"/>
  <sheetViews>
    <sheetView showGridLines="0" zoomScale="85" zoomScaleNormal="85" workbookViewId="0" topLeftCell="A1">
      <pane xSplit="1" ySplit="2" topLeftCell="B12"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11.625" style="15" customWidth="1"/>
    <col min="4" max="5" width="10.50390625" style="15" customWidth="1"/>
    <col min="6" max="7" width="9.00390625" style="15" customWidth="1"/>
    <col min="8" max="8" width="10.125" style="15" customWidth="1"/>
    <col min="9" max="12" width="9.00390625" style="15" customWidth="1"/>
    <col min="13" max="13" width="10.625" style="15" customWidth="1"/>
    <col min="14" max="15" width="11.625" style="15" customWidth="1"/>
    <col min="16" max="16" width="11.00390625" style="15" customWidth="1"/>
    <col min="17" max="17" width="34.375" style="15" customWidth="1"/>
    <col min="18" max="16384" width="9.00390625" style="15" customWidth="1"/>
  </cols>
  <sheetData>
    <row r="1" spans="1:17" ht="42">
      <c r="A1" s="692" t="s">
        <v>283</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283</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f>segm_2017_9M!B3-segm_2017_H1!B3</f>
        <v>512</v>
      </c>
      <c r="C3" s="4">
        <f>segm_2017_9M!C3-segm_2017_H1!C3</f>
        <v>2289</v>
      </c>
      <c r="D3" s="4">
        <f>segm_2017_9M!D3-segm_2017_H1!D3</f>
        <v>1716</v>
      </c>
      <c r="E3" s="4">
        <f>segm_2017_9M!E3-segm_2017_H1!E3</f>
        <v>404</v>
      </c>
      <c r="F3" s="4">
        <f>segm_2017_9M!F3-segm_2017_H1!F3</f>
        <v>0</v>
      </c>
      <c r="G3" s="4">
        <f>segm_2017_9M!G3-segm_2017_H1!G3</f>
        <v>0</v>
      </c>
      <c r="H3" s="4">
        <f>segm_2017_9M!H3-segm_2017_H1!H3</f>
        <v>0</v>
      </c>
      <c r="I3" s="4">
        <f>segm_2017_9M!I3-segm_2017_H1!I3</f>
        <v>53</v>
      </c>
      <c r="J3" s="4">
        <f>segm_2017_9M!J3-segm_2017_H1!J3</f>
        <v>355</v>
      </c>
      <c r="K3" s="4">
        <f>segm_2017_9M!K3-segm_2017_H1!K3</f>
        <v>9</v>
      </c>
      <c r="L3" s="4">
        <f>segm_2017_9M!L3-segm_2017_H1!L3</f>
        <v>0</v>
      </c>
      <c r="M3" s="4">
        <f>segm_2017_9M!M3-segm_2017_H1!M3</f>
        <v>5338</v>
      </c>
      <c r="N3" s="4">
        <f>segm_2017_9M!N3-segm_2017_H1!N3</f>
        <v>-31</v>
      </c>
      <c r="O3" s="4">
        <f>segm_2017_9M!O3-segm_2017_H1!O3</f>
        <v>20</v>
      </c>
      <c r="P3" s="4">
        <f>segm_2017_9M!P3-segm_2017_H1!P3</f>
        <v>5327</v>
      </c>
      <c r="Q3" s="16" t="s">
        <v>24</v>
      </c>
    </row>
    <row r="4" spans="1:17" ht="14.25">
      <c r="A4" s="5" t="s">
        <v>25</v>
      </c>
      <c r="B4" s="6">
        <f>segm_2017_9M!B4-segm_2017_H1!B4</f>
        <v>1</v>
      </c>
      <c r="C4" s="6">
        <f>segm_2017_9M!C4-segm_2017_H1!C4</f>
        <v>1</v>
      </c>
      <c r="D4" s="6">
        <f>segm_2017_9M!D4-segm_2017_H1!D4</f>
        <v>0</v>
      </c>
      <c r="E4" s="6">
        <f>segm_2017_9M!E4-segm_2017_H1!E4</f>
        <v>0</v>
      </c>
      <c r="F4" s="6">
        <f>segm_2017_9M!F4-segm_2017_H1!F4</f>
        <v>0</v>
      </c>
      <c r="G4" s="6">
        <f>segm_2017_9M!G4-segm_2017_H1!G4</f>
        <v>0</v>
      </c>
      <c r="H4" s="6">
        <f>segm_2017_9M!H4-segm_2017_H1!H4</f>
        <v>0</v>
      </c>
      <c r="I4" s="6">
        <f>segm_2017_9M!I4-segm_2017_H1!I4</f>
        <v>0</v>
      </c>
      <c r="J4" s="6">
        <f>segm_2017_9M!J4-segm_2017_H1!J4</f>
        <v>0</v>
      </c>
      <c r="K4" s="6">
        <f>segm_2017_9M!K4-segm_2017_H1!K4</f>
        <v>0</v>
      </c>
      <c r="L4" s="6">
        <f>segm_2017_9M!L4-segm_2017_H1!L4</f>
        <v>0</v>
      </c>
      <c r="M4" s="6">
        <f>segm_2017_9M!M4-segm_2017_H1!M4</f>
        <v>2</v>
      </c>
      <c r="N4" s="6">
        <f>segm_2017_9M!N4-segm_2017_H1!N4</f>
        <v>0</v>
      </c>
      <c r="O4" s="6">
        <f>segm_2017_9M!O4-segm_2017_H1!O4</f>
        <v>-2</v>
      </c>
      <c r="P4" s="6">
        <f>segm_2017_9M!P4-segm_2017_H1!P4</f>
        <v>0</v>
      </c>
      <c r="Q4" s="17" t="s">
        <v>25</v>
      </c>
    </row>
    <row r="5" spans="1:17" ht="14.25">
      <c r="A5" s="7" t="s">
        <v>26</v>
      </c>
      <c r="B5" s="8">
        <f>segm_2017_9M!B5-segm_2017_H1!B5</f>
        <v>513</v>
      </c>
      <c r="C5" s="8">
        <f>segm_2017_9M!C5-segm_2017_H1!C5</f>
        <v>2290</v>
      </c>
      <c r="D5" s="8">
        <f>segm_2017_9M!D5-segm_2017_H1!D5</f>
        <v>1716</v>
      </c>
      <c r="E5" s="8">
        <f>segm_2017_9M!E5-segm_2017_H1!E5</f>
        <v>404</v>
      </c>
      <c r="F5" s="8">
        <f>segm_2017_9M!F5-segm_2017_H1!F5</f>
        <v>0</v>
      </c>
      <c r="G5" s="8">
        <f>segm_2017_9M!G5-segm_2017_H1!G5</f>
        <v>0</v>
      </c>
      <c r="H5" s="8">
        <f>segm_2017_9M!H5-segm_2017_H1!H5</f>
        <v>0</v>
      </c>
      <c r="I5" s="8">
        <f>segm_2017_9M!I5-segm_2017_H1!I5</f>
        <v>53</v>
      </c>
      <c r="J5" s="8">
        <f>segm_2017_9M!J5-segm_2017_H1!J5</f>
        <v>355</v>
      </c>
      <c r="K5" s="8">
        <f>segm_2017_9M!K5-segm_2017_H1!K5</f>
        <v>9</v>
      </c>
      <c r="L5" s="8">
        <f>segm_2017_9M!L5-segm_2017_H1!L5</f>
        <v>0</v>
      </c>
      <c r="M5" s="8">
        <f>segm_2017_9M!M5-segm_2017_H1!M5</f>
        <v>5340</v>
      </c>
      <c r="N5" s="8">
        <f>segm_2017_9M!N5-segm_2017_H1!N5</f>
        <v>-32</v>
      </c>
      <c r="O5" s="8">
        <f>segm_2017_9M!O5-segm_2017_H1!O5</f>
        <v>19</v>
      </c>
      <c r="P5" s="8">
        <f>segm_2017_9M!P5-segm_2017_H1!P5</f>
        <v>5327</v>
      </c>
      <c r="Q5" s="18" t="s">
        <v>26</v>
      </c>
    </row>
    <row r="6" spans="1:17" ht="14.25">
      <c r="A6" s="5" t="s">
        <v>27</v>
      </c>
      <c r="B6" s="6">
        <f>segm_2017_9M!B6-segm_2017_H1!B6</f>
        <v>6</v>
      </c>
      <c r="C6" s="6">
        <f>segm_2017_9M!C6-segm_2017_H1!C6</f>
        <v>6</v>
      </c>
      <c r="D6" s="6">
        <f>segm_2017_9M!D6-segm_2017_H1!D6</f>
        <v>0</v>
      </c>
      <c r="E6" s="6">
        <f>segm_2017_9M!E6-segm_2017_H1!E6</f>
        <v>0</v>
      </c>
      <c r="F6" s="6">
        <f>segm_2017_9M!F6-segm_2017_H1!F6</f>
        <v>0</v>
      </c>
      <c r="G6" s="6">
        <f>segm_2017_9M!G6-segm_2017_H1!G6</f>
        <v>0</v>
      </c>
      <c r="H6" s="6">
        <f>segm_2017_9M!H6-segm_2017_H1!H6</f>
        <v>0</v>
      </c>
      <c r="I6" s="6">
        <f>segm_2017_9M!I6-segm_2017_H1!I6</f>
        <v>-16</v>
      </c>
      <c r="J6" s="6">
        <f>segm_2017_9M!J6-segm_2017_H1!J6</f>
        <v>-8</v>
      </c>
      <c r="K6" s="6">
        <f>segm_2017_9M!K6-segm_2017_H1!K6</f>
        <v>0</v>
      </c>
      <c r="L6" s="6">
        <f>segm_2017_9M!L6-segm_2017_H1!L6</f>
        <v>0</v>
      </c>
      <c r="M6" s="6">
        <f>segm_2017_9M!M6-segm_2017_H1!M6</f>
        <v>-12</v>
      </c>
      <c r="N6" s="6">
        <f>segm_2017_9M!N6-segm_2017_H1!N6</f>
        <v>-1</v>
      </c>
      <c r="O6" s="6">
        <f>segm_2017_9M!O6-segm_2017_H1!O6</f>
        <v>18</v>
      </c>
      <c r="P6" s="6">
        <f>segm_2017_9M!P6-segm_2017_H1!P6</f>
        <v>5</v>
      </c>
      <c r="Q6" s="17" t="s">
        <v>27</v>
      </c>
    </row>
    <row r="7" spans="1:17" ht="14.25">
      <c r="A7" s="7" t="s">
        <v>28</v>
      </c>
      <c r="B7" s="8">
        <f>segm_2017_9M!B7-segm_2017_H1!B7</f>
        <v>519</v>
      </c>
      <c r="C7" s="8">
        <f>segm_2017_9M!C7-segm_2017_H1!C7</f>
        <v>2296</v>
      </c>
      <c r="D7" s="8">
        <f>segm_2017_9M!D7-segm_2017_H1!D7</f>
        <v>1716</v>
      </c>
      <c r="E7" s="8">
        <f>segm_2017_9M!E7-segm_2017_H1!E7</f>
        <v>404</v>
      </c>
      <c r="F7" s="8">
        <f>segm_2017_9M!F7-segm_2017_H1!F7</f>
        <v>0</v>
      </c>
      <c r="G7" s="8">
        <f>segm_2017_9M!G7-segm_2017_H1!G7</f>
        <v>0</v>
      </c>
      <c r="H7" s="8">
        <f>segm_2017_9M!H7-segm_2017_H1!H7</f>
        <v>0</v>
      </c>
      <c r="I7" s="8">
        <f>segm_2017_9M!I7-segm_2017_H1!I7</f>
        <v>37</v>
      </c>
      <c r="J7" s="8">
        <f>segm_2017_9M!J7-segm_2017_H1!J7</f>
        <v>347</v>
      </c>
      <c r="K7" s="8">
        <f>segm_2017_9M!K7-segm_2017_H1!K7</f>
        <v>9</v>
      </c>
      <c r="L7" s="8">
        <f>segm_2017_9M!L7-segm_2017_H1!L7</f>
        <v>0</v>
      </c>
      <c r="M7" s="8">
        <f>segm_2017_9M!M7-segm_2017_H1!M7</f>
        <v>5328</v>
      </c>
      <c r="N7" s="8">
        <f>segm_2017_9M!N7-segm_2017_H1!N7</f>
        <v>-33</v>
      </c>
      <c r="O7" s="8">
        <f>segm_2017_9M!O7-segm_2017_H1!O7</f>
        <v>37</v>
      </c>
      <c r="P7" s="8">
        <f>segm_2017_9M!P7-segm_2017_H1!P7</f>
        <v>5332</v>
      </c>
      <c r="Q7" s="18" t="s">
        <v>28</v>
      </c>
    </row>
    <row r="8" spans="1:17" ht="14.25">
      <c r="A8" s="5"/>
      <c r="B8" s="6">
        <f>segm_2017_9M!B8-segm_2017_H1!B8</f>
        <v>0</v>
      </c>
      <c r="C8" s="6">
        <f>segm_2017_9M!C8-segm_2017_H1!C8</f>
        <v>0</v>
      </c>
      <c r="D8" s="6">
        <f>segm_2017_9M!D8-segm_2017_H1!D8</f>
        <v>0</v>
      </c>
      <c r="E8" s="6">
        <f>segm_2017_9M!E8-segm_2017_H1!E8</f>
        <v>0</v>
      </c>
      <c r="F8" s="6">
        <f>segm_2017_9M!F8-segm_2017_H1!F8</f>
        <v>0</v>
      </c>
      <c r="G8" s="6">
        <f>segm_2017_9M!G8-segm_2017_H1!G8</f>
        <v>0</v>
      </c>
      <c r="H8" s="6">
        <f>segm_2017_9M!H8-segm_2017_H1!H8</f>
        <v>0</v>
      </c>
      <c r="I8" s="6">
        <f>segm_2017_9M!I8-segm_2017_H1!I8</f>
        <v>0</v>
      </c>
      <c r="J8" s="6">
        <f>segm_2017_9M!J8-segm_2017_H1!J8</f>
        <v>0</v>
      </c>
      <c r="K8" s="6">
        <f>segm_2017_9M!K8-segm_2017_H1!K8</f>
        <v>0</v>
      </c>
      <c r="L8" s="6">
        <f>segm_2017_9M!L8-segm_2017_H1!L8</f>
        <v>0</v>
      </c>
      <c r="M8" s="6">
        <f>segm_2017_9M!M8-segm_2017_H1!M8</f>
        <v>0</v>
      </c>
      <c r="N8" s="6">
        <f>segm_2017_9M!N8-segm_2017_H1!N8</f>
        <v>0</v>
      </c>
      <c r="O8" s="6">
        <f>segm_2017_9M!O8-segm_2017_H1!O8</f>
        <v>0</v>
      </c>
      <c r="P8" s="6">
        <f>segm_2017_9M!P8-segm_2017_H1!P8</f>
        <v>0</v>
      </c>
      <c r="Q8" s="17"/>
    </row>
    <row r="9" spans="1:17" ht="21">
      <c r="A9" s="3" t="s">
        <v>29</v>
      </c>
      <c r="B9" s="4">
        <f>segm_2017_9M!B9-segm_2017_H1!B9</f>
        <v>104</v>
      </c>
      <c r="C9" s="4">
        <f>segm_2017_9M!C9-segm_2017_H1!C9</f>
        <v>237</v>
      </c>
      <c r="D9" s="4">
        <f>segm_2017_9M!D9-segm_2017_H1!D9</f>
        <v>0</v>
      </c>
      <c r="E9" s="4">
        <f>segm_2017_9M!E9-segm_2017_H1!E9</f>
        <v>1</v>
      </c>
      <c r="F9" s="4">
        <f>segm_2017_9M!F9-segm_2017_H1!F9</f>
        <v>0</v>
      </c>
      <c r="G9" s="4">
        <f>segm_2017_9M!G9-segm_2017_H1!G9</f>
        <v>0</v>
      </c>
      <c r="H9" s="4">
        <f>segm_2017_9M!H9-segm_2017_H1!H9</f>
        <v>0</v>
      </c>
      <c r="I9" s="4">
        <f>segm_2017_9M!I9-segm_2017_H1!I9</f>
        <v>0</v>
      </c>
      <c r="J9" s="4">
        <f>segm_2017_9M!J9-segm_2017_H1!J9</f>
        <v>-17</v>
      </c>
      <c r="K9" s="4">
        <f>segm_2017_9M!K9-segm_2017_H1!K9</f>
        <v>0</v>
      </c>
      <c r="L9" s="4">
        <f>segm_2017_9M!L9-segm_2017_H1!L9</f>
        <v>0</v>
      </c>
      <c r="M9" s="4">
        <f>segm_2017_9M!M9-segm_2017_H1!M9</f>
        <v>325</v>
      </c>
      <c r="N9" s="4">
        <f>segm_2017_9M!N9-segm_2017_H1!N9</f>
        <v>-138</v>
      </c>
      <c r="O9" s="4">
        <f>segm_2017_9M!O9-segm_2017_H1!O9</f>
        <v>-17</v>
      </c>
      <c r="P9" s="4">
        <f>segm_2017_9M!P9-segm_2017_H1!P9</f>
        <v>170</v>
      </c>
      <c r="Q9" s="16" t="s">
        <v>29</v>
      </c>
    </row>
    <row r="10" spans="1:17" ht="21">
      <c r="A10" s="5" t="s">
        <v>30</v>
      </c>
      <c r="B10" s="6">
        <f>segm_2017_9M!B10-segm_2017_H1!B10</f>
        <v>-105</v>
      </c>
      <c r="C10" s="6">
        <f>segm_2017_9M!C10-segm_2017_H1!C10</f>
        <v>-23</v>
      </c>
      <c r="D10" s="6">
        <f>segm_2017_9M!D10-segm_2017_H1!D10</f>
        <v>0</v>
      </c>
      <c r="E10" s="6">
        <f>segm_2017_9M!E10-segm_2017_H1!E10</f>
        <v>0</v>
      </c>
      <c r="F10" s="6">
        <f>segm_2017_9M!F10-segm_2017_H1!F10</f>
        <v>0</v>
      </c>
      <c r="G10" s="6">
        <f>segm_2017_9M!G10-segm_2017_H1!G10</f>
        <v>0</v>
      </c>
      <c r="H10" s="6">
        <f>segm_2017_9M!H10-segm_2017_H1!H10</f>
        <v>0</v>
      </c>
      <c r="I10" s="6">
        <f>segm_2017_9M!I10-segm_2017_H1!I10</f>
        <v>-5</v>
      </c>
      <c r="J10" s="6">
        <f>segm_2017_9M!J10-segm_2017_H1!J10</f>
        <v>-4</v>
      </c>
      <c r="K10" s="6">
        <f>segm_2017_9M!K10-segm_2017_H1!K10</f>
        <v>0</v>
      </c>
      <c r="L10" s="6">
        <f>segm_2017_9M!L10-segm_2017_H1!L10</f>
        <v>0</v>
      </c>
      <c r="M10" s="6">
        <f>segm_2017_9M!M10-segm_2017_H1!M10</f>
        <v>-137</v>
      </c>
      <c r="N10" s="6">
        <f>segm_2017_9M!N10-segm_2017_H1!N10</f>
        <v>137</v>
      </c>
      <c r="O10" s="6">
        <f>segm_2017_9M!O10-segm_2017_H1!O10</f>
        <v>0</v>
      </c>
      <c r="P10" s="6">
        <f>segm_2017_9M!P10-segm_2017_H1!P10</f>
        <v>0</v>
      </c>
      <c r="Q10" s="17"/>
    </row>
    <row r="11" spans="1:17" ht="14.25">
      <c r="A11" s="7" t="s">
        <v>31</v>
      </c>
      <c r="B11" s="8">
        <f>segm_2017_9M!B11-segm_2017_H1!B11</f>
        <v>518</v>
      </c>
      <c r="C11" s="8">
        <f>segm_2017_9M!C11-segm_2017_H1!C11</f>
        <v>2510</v>
      </c>
      <c r="D11" s="8">
        <f>segm_2017_9M!D11-segm_2017_H1!D11</f>
        <v>1716</v>
      </c>
      <c r="E11" s="8">
        <f>segm_2017_9M!E11-segm_2017_H1!E11</f>
        <v>405</v>
      </c>
      <c r="F11" s="8">
        <f>segm_2017_9M!F11-segm_2017_H1!F11</f>
        <v>0</v>
      </c>
      <c r="G11" s="8">
        <f>segm_2017_9M!G11-segm_2017_H1!G11</f>
        <v>0</v>
      </c>
      <c r="H11" s="8">
        <f>segm_2017_9M!H11-segm_2017_H1!H11</f>
        <v>0</v>
      </c>
      <c r="I11" s="8">
        <f>segm_2017_9M!I11-segm_2017_H1!I11</f>
        <v>32</v>
      </c>
      <c r="J11" s="8">
        <f>segm_2017_9M!J11-segm_2017_H1!J11</f>
        <v>326</v>
      </c>
      <c r="K11" s="8">
        <f>segm_2017_9M!K11-segm_2017_H1!K11</f>
        <v>9</v>
      </c>
      <c r="L11" s="8">
        <f>segm_2017_9M!L11-segm_2017_H1!L11</f>
        <v>0</v>
      </c>
      <c r="M11" s="8">
        <f>segm_2017_9M!M11-segm_2017_H1!M11</f>
        <v>5516</v>
      </c>
      <c r="N11" s="8">
        <f>segm_2017_9M!N11-segm_2017_H1!N11</f>
        <v>-34</v>
      </c>
      <c r="O11" s="8">
        <f>segm_2017_9M!O11-segm_2017_H1!O11</f>
        <v>20</v>
      </c>
      <c r="P11" s="8">
        <f>segm_2017_9M!P11-segm_2017_H1!P11</f>
        <v>5502</v>
      </c>
      <c r="Q11" s="18" t="s">
        <v>31</v>
      </c>
    </row>
    <row r="12" spans="1:17" ht="14.25">
      <c r="A12" s="19"/>
      <c r="B12" s="6">
        <f>segm_2017_9M!B12-segm_2017_H1!B12</f>
        <v>0</v>
      </c>
      <c r="C12" s="6">
        <f>segm_2017_9M!C12-segm_2017_H1!C12</f>
        <v>0</v>
      </c>
      <c r="D12" s="6">
        <f>segm_2017_9M!D12-segm_2017_H1!D12</f>
        <v>0</v>
      </c>
      <c r="E12" s="6">
        <f>segm_2017_9M!E12-segm_2017_H1!E12</f>
        <v>0</v>
      </c>
      <c r="F12" s="6">
        <f>segm_2017_9M!F12-segm_2017_H1!F12</f>
        <v>0</v>
      </c>
      <c r="G12" s="6">
        <f>segm_2017_9M!G12-segm_2017_H1!G12</f>
        <v>0</v>
      </c>
      <c r="H12" s="6">
        <f>segm_2017_9M!H12-segm_2017_H1!H12</f>
        <v>0</v>
      </c>
      <c r="I12" s="6">
        <f>segm_2017_9M!I12-segm_2017_H1!I12</f>
        <v>0</v>
      </c>
      <c r="J12" s="6">
        <f>segm_2017_9M!J12-segm_2017_H1!J12</f>
        <v>0</v>
      </c>
      <c r="K12" s="6">
        <f>segm_2017_9M!K12-segm_2017_H1!K12</f>
        <v>0</v>
      </c>
      <c r="L12" s="6">
        <f>segm_2017_9M!L12-segm_2017_H1!L12</f>
        <v>0</v>
      </c>
      <c r="M12" s="6">
        <f>segm_2017_9M!M12-segm_2017_H1!M12</f>
        <v>0</v>
      </c>
      <c r="N12" s="6">
        <f>segm_2017_9M!N12-segm_2017_H1!N12</f>
        <v>0</v>
      </c>
      <c r="O12" s="6">
        <f>segm_2017_9M!O12-segm_2017_H1!O12</f>
        <v>0</v>
      </c>
      <c r="P12" s="6">
        <f>segm_2017_9M!P12-segm_2017_H1!P12</f>
        <v>0</v>
      </c>
      <c r="Q12" s="17"/>
    </row>
    <row r="13" spans="1:17" ht="14.25">
      <c r="A13" s="10" t="s">
        <v>32</v>
      </c>
      <c r="B13" s="4">
        <f>segm_2017_9M!B13-segm_2017_H1!B13</f>
        <v>0</v>
      </c>
      <c r="C13" s="4">
        <f>segm_2017_9M!C13-segm_2017_H1!C13</f>
        <v>0</v>
      </c>
      <c r="D13" s="4">
        <f>segm_2017_9M!D13-segm_2017_H1!D13</f>
        <v>0</v>
      </c>
      <c r="E13" s="4">
        <f>segm_2017_9M!E13-segm_2017_H1!E13</f>
        <v>0</v>
      </c>
      <c r="F13" s="4">
        <f>segm_2017_9M!F13-segm_2017_H1!F13</f>
        <v>0</v>
      </c>
      <c r="G13" s="4">
        <f>segm_2017_9M!G13-segm_2017_H1!G13</f>
        <v>760</v>
      </c>
      <c r="H13" s="4">
        <f>segm_2017_9M!H13-segm_2017_H1!H13</f>
        <v>0</v>
      </c>
      <c r="I13" s="4">
        <f>segm_2017_9M!I13-segm_2017_H1!I13</f>
        <v>0</v>
      </c>
      <c r="J13" s="4">
        <f>segm_2017_9M!J13-segm_2017_H1!J13</f>
        <v>0</v>
      </c>
      <c r="K13" s="4">
        <f>segm_2017_9M!K13-segm_2017_H1!K13</f>
        <v>0</v>
      </c>
      <c r="L13" s="4">
        <f>segm_2017_9M!L13-segm_2017_H1!L13</f>
        <v>0</v>
      </c>
      <c r="M13" s="4">
        <f>segm_2017_9M!M13-segm_2017_H1!M13</f>
        <v>760</v>
      </c>
      <c r="N13" s="4">
        <f>segm_2017_9M!N13-segm_2017_H1!N13</f>
        <v>74</v>
      </c>
      <c r="O13" s="4">
        <f>segm_2017_9M!O13-segm_2017_H1!O13</f>
        <v>-24</v>
      </c>
      <c r="P13" s="4">
        <f>segm_2017_9M!P13-segm_2017_H1!P13</f>
        <v>810</v>
      </c>
      <c r="Q13" s="16" t="s">
        <v>32</v>
      </c>
    </row>
    <row r="14" spans="1:17" ht="14.25">
      <c r="A14" s="9" t="s">
        <v>33</v>
      </c>
      <c r="B14" s="6">
        <f>segm_2017_9M!B14-segm_2017_H1!B14</f>
        <v>30</v>
      </c>
      <c r="C14" s="6">
        <f>segm_2017_9M!C14-segm_2017_H1!C14</f>
        <v>142</v>
      </c>
      <c r="D14" s="6">
        <f>segm_2017_9M!D14-segm_2017_H1!D14</f>
        <v>182</v>
      </c>
      <c r="E14" s="6">
        <f>segm_2017_9M!E14-segm_2017_H1!E14</f>
        <v>118</v>
      </c>
      <c r="F14" s="6">
        <f>segm_2017_9M!F14-segm_2017_H1!F14</f>
        <v>205</v>
      </c>
      <c r="G14" s="6">
        <f>segm_2017_9M!G14-segm_2017_H1!G14</f>
        <v>2143</v>
      </c>
      <c r="H14" s="6">
        <f>segm_2017_9M!H14-segm_2017_H1!H14</f>
        <v>1</v>
      </c>
      <c r="I14" s="6">
        <f>segm_2017_9M!I14-segm_2017_H1!I14</f>
        <v>5</v>
      </c>
      <c r="J14" s="6">
        <f>segm_2017_9M!J14-segm_2017_H1!J14</f>
        <v>6</v>
      </c>
      <c r="K14" s="6">
        <f>segm_2017_9M!K14-segm_2017_H1!K14</f>
        <v>6</v>
      </c>
      <c r="L14" s="6">
        <f>segm_2017_9M!L14-segm_2017_H1!L14</f>
        <v>1</v>
      </c>
      <c r="M14" s="6">
        <f>segm_2017_9M!M14-segm_2017_H1!M14</f>
        <v>2839</v>
      </c>
      <c r="N14" s="6">
        <f>segm_2017_9M!N14-segm_2017_H1!N14</f>
        <v>-2839</v>
      </c>
      <c r="O14" s="6">
        <f>segm_2017_9M!O14-segm_2017_H1!O14</f>
        <v>0</v>
      </c>
      <c r="P14" s="6">
        <f>segm_2017_9M!P14-segm_2017_H1!P14</f>
        <v>0</v>
      </c>
      <c r="Q14" s="20"/>
    </row>
    <row r="15" spans="1:17" ht="14.25">
      <c r="A15" s="3" t="s">
        <v>34</v>
      </c>
      <c r="B15" s="4">
        <f>segm_2017_9M!B15-segm_2017_H1!B15</f>
        <v>30</v>
      </c>
      <c r="C15" s="4">
        <f>segm_2017_9M!C15-segm_2017_H1!C15</f>
        <v>142</v>
      </c>
      <c r="D15" s="4">
        <f>segm_2017_9M!D15-segm_2017_H1!D15</f>
        <v>182</v>
      </c>
      <c r="E15" s="4">
        <f>segm_2017_9M!E15-segm_2017_H1!E15</f>
        <v>118</v>
      </c>
      <c r="F15" s="4">
        <f>segm_2017_9M!F15-segm_2017_H1!F15</f>
        <v>182</v>
      </c>
      <c r="G15" s="4">
        <f>segm_2017_9M!G15-segm_2017_H1!G15</f>
        <v>2143</v>
      </c>
      <c r="H15" s="4">
        <f>segm_2017_9M!H15-segm_2017_H1!H15</f>
        <v>1</v>
      </c>
      <c r="I15" s="4">
        <f>segm_2017_9M!I15-segm_2017_H1!I15</f>
        <v>5</v>
      </c>
      <c r="J15" s="4">
        <f>segm_2017_9M!J15-segm_2017_H1!J15</f>
        <v>6</v>
      </c>
      <c r="K15" s="4">
        <f>segm_2017_9M!K15-segm_2017_H1!K15</f>
        <v>6</v>
      </c>
      <c r="L15" s="4">
        <f>segm_2017_9M!L15-segm_2017_H1!L15</f>
        <v>1</v>
      </c>
      <c r="M15" s="4">
        <f>segm_2017_9M!M15-segm_2017_H1!M15</f>
        <v>2816</v>
      </c>
      <c r="N15" s="4">
        <f>segm_2017_9M!N15-segm_2017_H1!N15</f>
        <v>-2816</v>
      </c>
      <c r="O15" s="4">
        <f>segm_2017_9M!O15-segm_2017_H1!O15</f>
        <v>0</v>
      </c>
      <c r="P15" s="4">
        <f>segm_2017_9M!P15-segm_2017_H1!P15</f>
        <v>0</v>
      </c>
      <c r="Q15" s="21"/>
    </row>
    <row r="16" spans="1:17" ht="14.25">
      <c r="A16" s="9" t="s">
        <v>35</v>
      </c>
      <c r="B16" s="6">
        <f>segm_2017_9M!B16-segm_2017_H1!B16</f>
        <v>0</v>
      </c>
      <c r="C16" s="6">
        <f>segm_2017_9M!C16-segm_2017_H1!C16</f>
        <v>0</v>
      </c>
      <c r="D16" s="6">
        <f>segm_2017_9M!D16-segm_2017_H1!D16</f>
        <v>0</v>
      </c>
      <c r="E16" s="6">
        <f>segm_2017_9M!E16-segm_2017_H1!E16</f>
        <v>0</v>
      </c>
      <c r="F16" s="6">
        <f>segm_2017_9M!F16-segm_2017_H1!F16</f>
        <v>23</v>
      </c>
      <c r="G16" s="6">
        <f>segm_2017_9M!G16-segm_2017_H1!G16</f>
        <v>0</v>
      </c>
      <c r="H16" s="6">
        <f>segm_2017_9M!H16-segm_2017_H1!H16</f>
        <v>0</v>
      </c>
      <c r="I16" s="6">
        <f>segm_2017_9M!I16-segm_2017_H1!I16</f>
        <v>0</v>
      </c>
      <c r="J16" s="6">
        <f>segm_2017_9M!J16-segm_2017_H1!J16</f>
        <v>0</v>
      </c>
      <c r="K16" s="6">
        <f>segm_2017_9M!K16-segm_2017_H1!K16</f>
        <v>0</v>
      </c>
      <c r="L16" s="6">
        <f>segm_2017_9M!L16-segm_2017_H1!L16</f>
        <v>0</v>
      </c>
      <c r="M16" s="6">
        <f>segm_2017_9M!M16-segm_2017_H1!M16</f>
        <v>23</v>
      </c>
      <c r="N16" s="6">
        <f>segm_2017_9M!N16-segm_2017_H1!N16</f>
        <v>-23</v>
      </c>
      <c r="O16" s="6">
        <f>segm_2017_9M!O16-segm_2017_H1!O16</f>
        <v>0</v>
      </c>
      <c r="P16" s="6">
        <f>segm_2017_9M!P16-segm_2017_H1!P16</f>
        <v>0</v>
      </c>
      <c r="Q16" s="20"/>
    </row>
    <row r="17" spans="1:17" ht="14.25">
      <c r="A17" s="22"/>
      <c r="B17" s="4">
        <f>segm_2017_9M!B17-segm_2017_H1!B17</f>
        <v>0</v>
      </c>
      <c r="C17" s="4">
        <f>segm_2017_9M!C17-segm_2017_H1!C17</f>
        <v>0</v>
      </c>
      <c r="D17" s="4">
        <f>segm_2017_9M!D17-segm_2017_H1!D17</f>
        <v>0</v>
      </c>
      <c r="E17" s="4">
        <f>segm_2017_9M!E17-segm_2017_H1!E17</f>
        <v>0</v>
      </c>
      <c r="F17" s="4">
        <f>segm_2017_9M!F17-segm_2017_H1!F17</f>
        <v>0</v>
      </c>
      <c r="G17" s="4">
        <f>segm_2017_9M!G17-segm_2017_H1!G17</f>
        <v>0</v>
      </c>
      <c r="H17" s="4">
        <f>segm_2017_9M!H17-segm_2017_H1!H17</f>
        <v>0</v>
      </c>
      <c r="I17" s="4">
        <f>segm_2017_9M!I17-segm_2017_H1!I17</f>
        <v>0</v>
      </c>
      <c r="J17" s="4">
        <f>segm_2017_9M!J17-segm_2017_H1!J17</f>
        <v>0</v>
      </c>
      <c r="K17" s="4">
        <f>segm_2017_9M!K17-segm_2017_H1!K17</f>
        <v>0</v>
      </c>
      <c r="L17" s="4">
        <f>segm_2017_9M!L17-segm_2017_H1!L17</f>
        <v>0</v>
      </c>
      <c r="M17" s="4">
        <f>segm_2017_9M!M17-segm_2017_H1!M17</f>
        <v>0</v>
      </c>
      <c r="N17" s="4">
        <f>segm_2017_9M!N17-segm_2017_H1!N17</f>
        <v>2815</v>
      </c>
      <c r="O17" s="4">
        <f>segm_2017_9M!O17-segm_2017_H1!O17</f>
        <v>-4</v>
      </c>
      <c r="P17" s="4">
        <f>segm_2017_9M!P17-segm_2017_H1!P17</f>
        <v>2811</v>
      </c>
      <c r="Q17" s="16" t="s">
        <v>34</v>
      </c>
    </row>
    <row r="18" spans="1:17" ht="14.25">
      <c r="A18" s="23"/>
      <c r="B18" s="6">
        <f>segm_2017_9M!B18-segm_2017_H1!B18</f>
        <v>0</v>
      </c>
      <c r="C18" s="6">
        <f>segm_2017_9M!C18-segm_2017_H1!C18</f>
        <v>0</v>
      </c>
      <c r="D18" s="6">
        <f>segm_2017_9M!D18-segm_2017_H1!D18</f>
        <v>0</v>
      </c>
      <c r="E18" s="6">
        <f>segm_2017_9M!E18-segm_2017_H1!E18</f>
        <v>0</v>
      </c>
      <c r="F18" s="6">
        <f>segm_2017_9M!F18-segm_2017_H1!F18</f>
        <v>0</v>
      </c>
      <c r="G18" s="6">
        <f>segm_2017_9M!G18-segm_2017_H1!G18</f>
        <v>0</v>
      </c>
      <c r="H18" s="6">
        <f>segm_2017_9M!H18-segm_2017_H1!H18</f>
        <v>0</v>
      </c>
      <c r="I18" s="6">
        <f>segm_2017_9M!I18-segm_2017_H1!I18</f>
        <v>0</v>
      </c>
      <c r="J18" s="6">
        <f>segm_2017_9M!J18-segm_2017_H1!J18</f>
        <v>0</v>
      </c>
      <c r="K18" s="6">
        <f>segm_2017_9M!K18-segm_2017_H1!K18</f>
        <v>0</v>
      </c>
      <c r="L18" s="6">
        <f>segm_2017_9M!L18-segm_2017_H1!L18</f>
        <v>0</v>
      </c>
      <c r="M18" s="6">
        <f>segm_2017_9M!M18-segm_2017_H1!M18</f>
        <v>0</v>
      </c>
      <c r="N18" s="6">
        <f>segm_2017_9M!N18-segm_2017_H1!N18</f>
        <v>23</v>
      </c>
      <c r="O18" s="6">
        <f>segm_2017_9M!O18-segm_2017_H1!O18</f>
        <v>-23</v>
      </c>
      <c r="P18" s="6">
        <f>segm_2017_9M!P18-segm_2017_H1!P18</f>
        <v>0</v>
      </c>
      <c r="Q18" s="17" t="s">
        <v>35</v>
      </c>
    </row>
    <row r="19" spans="1:17" ht="21">
      <c r="A19" s="3"/>
      <c r="B19" s="4">
        <f>segm_2017_9M!B19-segm_2017_H1!B19</f>
        <v>0</v>
      </c>
      <c r="C19" s="4">
        <f>segm_2017_9M!C19-segm_2017_H1!C19</f>
        <v>0</v>
      </c>
      <c r="D19" s="4">
        <f>segm_2017_9M!D19-segm_2017_H1!D19</f>
        <v>0</v>
      </c>
      <c r="E19" s="4">
        <f>segm_2017_9M!E19-segm_2017_H1!E19</f>
        <v>0</v>
      </c>
      <c r="F19" s="4">
        <f>segm_2017_9M!F19-segm_2017_H1!F19</f>
        <v>0</v>
      </c>
      <c r="G19" s="4">
        <f>segm_2017_9M!G19-segm_2017_H1!G19</f>
        <v>0</v>
      </c>
      <c r="H19" s="4">
        <f>segm_2017_9M!H19-segm_2017_H1!H19</f>
        <v>0</v>
      </c>
      <c r="I19" s="4">
        <f>segm_2017_9M!I19-segm_2017_H1!I19</f>
        <v>0</v>
      </c>
      <c r="J19" s="4">
        <f>segm_2017_9M!J19-segm_2017_H1!J19</f>
        <v>0</v>
      </c>
      <c r="K19" s="4">
        <f>segm_2017_9M!K19-segm_2017_H1!K19</f>
        <v>0</v>
      </c>
      <c r="L19" s="4">
        <f>segm_2017_9M!L19-segm_2017_H1!L19</f>
        <v>0</v>
      </c>
      <c r="M19" s="4">
        <f>segm_2017_9M!M19-segm_2017_H1!M19</f>
        <v>0</v>
      </c>
      <c r="N19" s="4">
        <f>segm_2017_9M!N19-segm_2017_H1!N19</f>
        <v>-336</v>
      </c>
      <c r="O19" s="4">
        <f>segm_2017_9M!O19-segm_2017_H1!O19</f>
        <v>-26</v>
      </c>
      <c r="P19" s="4">
        <f>segm_2017_9M!P19-segm_2017_H1!P19</f>
        <v>-362</v>
      </c>
      <c r="Q19" s="16" t="s">
        <v>56</v>
      </c>
    </row>
    <row r="20" spans="1:17" ht="21">
      <c r="A20" s="5"/>
      <c r="B20" s="6">
        <f>segm_2017_9M!B20-segm_2017_H1!B20</f>
        <v>0</v>
      </c>
      <c r="C20" s="6">
        <f>segm_2017_9M!C20-segm_2017_H1!C20</f>
        <v>0</v>
      </c>
      <c r="D20" s="6">
        <f>segm_2017_9M!D20-segm_2017_H1!D20</f>
        <v>0</v>
      </c>
      <c r="E20" s="6">
        <f>segm_2017_9M!E20-segm_2017_H1!E20</f>
        <v>0</v>
      </c>
      <c r="F20" s="6">
        <f>segm_2017_9M!F20-segm_2017_H1!F20</f>
        <v>0</v>
      </c>
      <c r="G20" s="6">
        <f>segm_2017_9M!G20-segm_2017_H1!G20</f>
        <v>0</v>
      </c>
      <c r="H20" s="6">
        <f>segm_2017_9M!H20-segm_2017_H1!H20</f>
        <v>0</v>
      </c>
      <c r="I20" s="6">
        <f>segm_2017_9M!I20-segm_2017_H1!I20</f>
        <v>0</v>
      </c>
      <c r="J20" s="6">
        <f>segm_2017_9M!J20-segm_2017_H1!J20</f>
        <v>0</v>
      </c>
      <c r="K20" s="6">
        <f>segm_2017_9M!K20-segm_2017_H1!K20</f>
        <v>0</v>
      </c>
      <c r="L20" s="6">
        <f>segm_2017_9M!L20-segm_2017_H1!L20</f>
        <v>0</v>
      </c>
      <c r="M20" s="6">
        <f>segm_2017_9M!M20-segm_2017_H1!M20</f>
        <v>0</v>
      </c>
      <c r="N20" s="6">
        <f>segm_2017_9M!N20-segm_2017_H1!N20</f>
        <v>308</v>
      </c>
      <c r="O20" s="6">
        <f>segm_2017_9M!O20-segm_2017_H1!O20</f>
        <v>-28</v>
      </c>
      <c r="P20" s="6">
        <f>segm_2017_9M!P20-segm_2017_H1!P20</f>
        <v>280</v>
      </c>
      <c r="Q20" s="17" t="s">
        <v>57</v>
      </c>
    </row>
    <row r="21" spans="1:17" ht="14.25">
      <c r="A21" s="3" t="s">
        <v>53</v>
      </c>
      <c r="B21" s="4">
        <f>segm_2017_9M!B21-segm_2017_H1!B21</f>
        <v>19</v>
      </c>
      <c r="C21" s="4">
        <f>segm_2017_9M!C21-segm_2017_H1!C21</f>
        <v>37</v>
      </c>
      <c r="D21" s="4">
        <f>segm_2017_9M!D21-segm_2017_H1!D21</f>
        <v>0</v>
      </c>
      <c r="E21" s="4">
        <f>segm_2017_9M!E21-segm_2017_H1!E21</f>
        <v>0</v>
      </c>
      <c r="F21" s="4">
        <f>segm_2017_9M!F21-segm_2017_H1!F21</f>
        <v>0</v>
      </c>
      <c r="G21" s="4">
        <f>segm_2017_9M!G21-segm_2017_H1!G21</f>
        <v>0</v>
      </c>
      <c r="H21" s="4">
        <f>segm_2017_9M!H21-segm_2017_H1!H21</f>
        <v>0</v>
      </c>
      <c r="I21" s="4">
        <f>segm_2017_9M!I21-segm_2017_H1!I21</f>
        <v>0</v>
      </c>
      <c r="J21" s="4">
        <f>segm_2017_9M!J21-segm_2017_H1!J21</f>
        <v>0</v>
      </c>
      <c r="K21" s="4">
        <f>segm_2017_9M!K21-segm_2017_H1!K21</f>
        <v>0</v>
      </c>
      <c r="L21" s="4">
        <f>segm_2017_9M!L21-segm_2017_H1!L21</f>
        <v>0</v>
      </c>
      <c r="M21" s="4">
        <f>segm_2017_9M!M21-segm_2017_H1!M21</f>
        <v>56</v>
      </c>
      <c r="N21" s="4">
        <f>segm_2017_9M!N21-segm_2017_H1!N21</f>
        <v>-56</v>
      </c>
      <c r="O21" s="4">
        <f>segm_2017_9M!O21-segm_2017_H1!O21</f>
        <v>0</v>
      </c>
      <c r="P21" s="4">
        <f>segm_2017_9M!P21-segm_2017_H1!P21</f>
        <v>0</v>
      </c>
      <c r="Q21" s="21"/>
    </row>
    <row r="22" spans="1:17" ht="14.25">
      <c r="A22" s="5" t="s">
        <v>54</v>
      </c>
      <c r="B22" s="6">
        <f>segm_2017_9M!B22-segm_2017_H1!B22</f>
        <v>0</v>
      </c>
      <c r="C22" s="6">
        <f>segm_2017_9M!C22-segm_2017_H1!C22</f>
        <v>0</v>
      </c>
      <c r="D22" s="6">
        <f>segm_2017_9M!D22-segm_2017_H1!D22</f>
        <v>0</v>
      </c>
      <c r="E22" s="6">
        <f>segm_2017_9M!E22-segm_2017_H1!E22</f>
        <v>0</v>
      </c>
      <c r="F22" s="6">
        <f>segm_2017_9M!F22-segm_2017_H1!F22</f>
        <v>0</v>
      </c>
      <c r="G22" s="6">
        <f>segm_2017_9M!G22-segm_2017_H1!G22</f>
        <v>0</v>
      </c>
      <c r="H22" s="6">
        <f>segm_2017_9M!H22-segm_2017_H1!H22</f>
        <v>30</v>
      </c>
      <c r="I22" s="6">
        <f>segm_2017_9M!I22-segm_2017_H1!I22</f>
        <v>0</v>
      </c>
      <c r="J22" s="6">
        <f>segm_2017_9M!J22-segm_2017_H1!J22</f>
        <v>0</v>
      </c>
      <c r="K22" s="6">
        <f>segm_2017_9M!K22-segm_2017_H1!K22</f>
        <v>0</v>
      </c>
      <c r="L22" s="6">
        <f>segm_2017_9M!L22-segm_2017_H1!L22</f>
        <v>238</v>
      </c>
      <c r="M22" s="6">
        <f>segm_2017_9M!M22-segm_2017_H1!M22</f>
        <v>268</v>
      </c>
      <c r="N22" s="6">
        <f>segm_2017_9M!N22-segm_2017_H1!N22</f>
        <v>-268</v>
      </c>
      <c r="O22" s="6">
        <f>segm_2017_9M!O22-segm_2017_H1!O22</f>
        <v>0</v>
      </c>
      <c r="P22" s="6">
        <f>segm_2017_9M!P22-segm_2017_H1!P22</f>
        <v>0</v>
      </c>
      <c r="Q22" s="20"/>
    </row>
    <row r="23" spans="1:17" ht="14.25">
      <c r="A23" s="3" t="s">
        <v>36</v>
      </c>
      <c r="B23" s="4">
        <f>segm_2017_9M!B23-segm_2017_H1!B23</f>
        <v>0</v>
      </c>
      <c r="C23" s="4">
        <f>segm_2017_9M!C23-segm_2017_H1!C23</f>
        <v>0</v>
      </c>
      <c r="D23" s="4">
        <f>segm_2017_9M!D23-segm_2017_H1!D23</f>
        <v>0</v>
      </c>
      <c r="E23" s="4">
        <f>segm_2017_9M!E23-segm_2017_H1!E23</f>
        <v>0</v>
      </c>
      <c r="F23" s="4">
        <f>segm_2017_9M!F23-segm_2017_H1!F23</f>
        <v>0</v>
      </c>
      <c r="G23" s="4">
        <f>segm_2017_9M!G23-segm_2017_H1!G23</f>
        <v>120</v>
      </c>
      <c r="H23" s="4">
        <f>segm_2017_9M!H23-segm_2017_H1!H23</f>
        <v>0</v>
      </c>
      <c r="I23" s="4">
        <f>segm_2017_9M!I23-segm_2017_H1!I23</f>
        <v>0</v>
      </c>
      <c r="J23" s="4">
        <f>segm_2017_9M!J23-segm_2017_H1!J23</f>
        <v>0</v>
      </c>
      <c r="K23" s="4">
        <f>segm_2017_9M!K23-segm_2017_H1!K23</f>
        <v>0</v>
      </c>
      <c r="L23" s="4">
        <f>segm_2017_9M!L23-segm_2017_H1!L23</f>
        <v>3</v>
      </c>
      <c r="M23" s="4">
        <f>segm_2017_9M!M23-segm_2017_H1!M23</f>
        <v>123</v>
      </c>
      <c r="N23" s="4">
        <f>segm_2017_9M!N23-segm_2017_H1!N23</f>
        <v>366</v>
      </c>
      <c r="O23" s="4">
        <f>segm_2017_9M!O23-segm_2017_H1!O23</f>
        <v>-168</v>
      </c>
      <c r="P23" s="4">
        <f>segm_2017_9M!P23-segm_2017_H1!P23</f>
        <v>321</v>
      </c>
      <c r="Q23" s="16" t="s">
        <v>55</v>
      </c>
    </row>
    <row r="24" spans="1:17" ht="14.25">
      <c r="A24" s="11"/>
      <c r="B24" s="6">
        <f>segm_2017_9M!B24-segm_2017_H1!B24</f>
        <v>0</v>
      </c>
      <c r="C24" s="6">
        <f>segm_2017_9M!C24-segm_2017_H1!C24</f>
        <v>0</v>
      </c>
      <c r="D24" s="6">
        <f>segm_2017_9M!D24-segm_2017_H1!D24</f>
        <v>0</v>
      </c>
      <c r="E24" s="6">
        <f>segm_2017_9M!E24-segm_2017_H1!E24</f>
        <v>0</v>
      </c>
      <c r="F24" s="6">
        <f>segm_2017_9M!F24-segm_2017_H1!F24</f>
        <v>0</v>
      </c>
      <c r="G24" s="6">
        <f>segm_2017_9M!G24-segm_2017_H1!G24</f>
        <v>0</v>
      </c>
      <c r="H24" s="6">
        <f>segm_2017_9M!H24-segm_2017_H1!H24</f>
        <v>0</v>
      </c>
      <c r="I24" s="6">
        <f>segm_2017_9M!I24-segm_2017_H1!I24</f>
        <v>0</v>
      </c>
      <c r="J24" s="6">
        <f>segm_2017_9M!J24-segm_2017_H1!J24</f>
        <v>0</v>
      </c>
      <c r="K24" s="6">
        <f>segm_2017_9M!K24-segm_2017_H1!K24</f>
        <v>0</v>
      </c>
      <c r="L24" s="6">
        <f>segm_2017_9M!L24-segm_2017_H1!L24</f>
        <v>0</v>
      </c>
      <c r="M24" s="6">
        <f>segm_2017_9M!M24-segm_2017_H1!M24</f>
        <v>0</v>
      </c>
      <c r="N24" s="6">
        <f>segm_2017_9M!N24-segm_2017_H1!N24</f>
        <v>0</v>
      </c>
      <c r="O24" s="6">
        <f>segm_2017_9M!O24-segm_2017_H1!O24</f>
        <v>0</v>
      </c>
      <c r="P24" s="6">
        <f>segm_2017_9M!P24-segm_2017_H1!P24</f>
        <v>0</v>
      </c>
      <c r="Q24" s="17"/>
    </row>
    <row r="25" spans="1:17" ht="14.25">
      <c r="A25" s="3" t="s">
        <v>37</v>
      </c>
      <c r="B25" s="4">
        <f>segm_2017_9M!B25-segm_2017_H1!B25</f>
        <v>-419</v>
      </c>
      <c r="C25" s="4">
        <f>segm_2017_9M!C25-segm_2017_H1!C25</f>
        <v>-1610</v>
      </c>
      <c r="D25" s="4">
        <f>segm_2017_9M!D25-segm_2017_H1!D25</f>
        <v>-1162</v>
      </c>
      <c r="E25" s="4">
        <f>segm_2017_9M!E25-segm_2017_H1!E25</f>
        <v>-262</v>
      </c>
      <c r="F25" s="4">
        <f>segm_2017_9M!F25-segm_2017_H1!F25</f>
        <v>0</v>
      </c>
      <c r="G25" s="4">
        <f>segm_2017_9M!G25-segm_2017_H1!G25</f>
        <v>0</v>
      </c>
      <c r="H25" s="4">
        <f>segm_2017_9M!H25-segm_2017_H1!H25</f>
        <v>0</v>
      </c>
      <c r="I25" s="4">
        <f>segm_2017_9M!I25-segm_2017_H1!I25</f>
        <v>-22</v>
      </c>
      <c r="J25" s="4">
        <f>segm_2017_9M!J25-segm_2017_H1!J25</f>
        <v>-209</v>
      </c>
      <c r="K25" s="4">
        <f>segm_2017_9M!K25-segm_2017_H1!K25</f>
        <v>-38</v>
      </c>
      <c r="L25" s="4">
        <f>segm_2017_9M!L25-segm_2017_H1!L25</f>
        <v>0</v>
      </c>
      <c r="M25" s="4">
        <f>segm_2017_9M!M25-segm_2017_H1!M25</f>
        <v>-3722</v>
      </c>
      <c r="N25" s="4">
        <f>segm_2017_9M!N25-segm_2017_H1!N25</f>
        <v>-450</v>
      </c>
      <c r="O25" s="4">
        <f>segm_2017_9M!O25-segm_2017_H1!O25</f>
        <v>-15</v>
      </c>
      <c r="P25" s="4">
        <f>segm_2017_9M!P25-segm_2017_H1!P25</f>
        <v>-4187</v>
      </c>
      <c r="Q25" s="16" t="s">
        <v>58</v>
      </c>
    </row>
    <row r="26" spans="1:17" ht="14.25">
      <c r="A26" s="5" t="s">
        <v>38</v>
      </c>
      <c r="B26" s="6">
        <f>segm_2017_9M!B26-segm_2017_H1!B26</f>
        <v>-90</v>
      </c>
      <c r="C26" s="6">
        <f>segm_2017_9M!C26-segm_2017_H1!C26</f>
        <v>-239</v>
      </c>
      <c r="D26" s="6">
        <f>segm_2017_9M!D26-segm_2017_H1!D26</f>
        <v>2</v>
      </c>
      <c r="E26" s="6">
        <f>segm_2017_9M!E26-segm_2017_H1!E26</f>
        <v>2</v>
      </c>
      <c r="F26" s="6">
        <f>segm_2017_9M!F26-segm_2017_H1!F26</f>
        <v>0</v>
      </c>
      <c r="G26" s="6">
        <f>segm_2017_9M!G26-segm_2017_H1!G26</f>
        <v>0</v>
      </c>
      <c r="H26" s="6">
        <f>segm_2017_9M!H26-segm_2017_H1!H26</f>
        <v>0</v>
      </c>
      <c r="I26" s="6">
        <f>segm_2017_9M!I26-segm_2017_H1!I26</f>
        <v>-10</v>
      </c>
      <c r="J26" s="6">
        <f>segm_2017_9M!J26-segm_2017_H1!J26</f>
        <v>5</v>
      </c>
      <c r="K26" s="6">
        <f>segm_2017_9M!K26-segm_2017_H1!K26</f>
        <v>-1</v>
      </c>
      <c r="L26" s="6">
        <f>segm_2017_9M!L26-segm_2017_H1!L26</f>
        <v>0</v>
      </c>
      <c r="M26" s="6">
        <f>segm_2017_9M!M26-segm_2017_H1!M26</f>
        <v>-331</v>
      </c>
      <c r="N26" s="6">
        <f>segm_2017_9M!N26-segm_2017_H1!N26</f>
        <v>331</v>
      </c>
      <c r="O26" s="6">
        <f>segm_2017_9M!O26-segm_2017_H1!O26</f>
        <v>0</v>
      </c>
      <c r="P26" s="6">
        <f>segm_2017_9M!P26-segm_2017_H1!P26</f>
        <v>0</v>
      </c>
      <c r="Q26" s="17"/>
    </row>
    <row r="27" spans="1:17" ht="14.25">
      <c r="A27" s="3" t="s">
        <v>39</v>
      </c>
      <c r="B27" s="4">
        <f>segm_2017_9M!B27-segm_2017_H1!B27</f>
        <v>94</v>
      </c>
      <c r="C27" s="4">
        <f>segm_2017_9M!C27-segm_2017_H1!C27</f>
        <v>7</v>
      </c>
      <c r="D27" s="4">
        <f>segm_2017_9M!D27-segm_2017_H1!D27</f>
        <v>0</v>
      </c>
      <c r="E27" s="4">
        <f>segm_2017_9M!E27-segm_2017_H1!E27</f>
        <v>0</v>
      </c>
      <c r="F27" s="4">
        <f>segm_2017_9M!F27-segm_2017_H1!F27</f>
        <v>0</v>
      </c>
      <c r="G27" s="4">
        <f>segm_2017_9M!G27-segm_2017_H1!G27</f>
        <v>0</v>
      </c>
      <c r="H27" s="4">
        <f>segm_2017_9M!H27-segm_2017_H1!H27</f>
        <v>0</v>
      </c>
      <c r="I27" s="4">
        <f>segm_2017_9M!I27-segm_2017_H1!I27</f>
        <v>10</v>
      </c>
      <c r="J27" s="4">
        <f>segm_2017_9M!J27-segm_2017_H1!J27</f>
        <v>33</v>
      </c>
      <c r="K27" s="4">
        <f>segm_2017_9M!K27-segm_2017_H1!K27</f>
        <v>0</v>
      </c>
      <c r="L27" s="4">
        <f>segm_2017_9M!L27-segm_2017_H1!L27</f>
        <v>0</v>
      </c>
      <c r="M27" s="4">
        <f>segm_2017_9M!M27-segm_2017_H1!M27</f>
        <v>144</v>
      </c>
      <c r="N27" s="4">
        <f>segm_2017_9M!N27-segm_2017_H1!N27</f>
        <v>5</v>
      </c>
      <c r="O27" s="4">
        <f>segm_2017_9M!O27-segm_2017_H1!O27</f>
        <v>0</v>
      </c>
      <c r="P27" s="4">
        <f>segm_2017_9M!P27-segm_2017_H1!P27</f>
        <v>149</v>
      </c>
      <c r="Q27" s="16" t="s">
        <v>66</v>
      </c>
    </row>
    <row r="28" spans="1:17" ht="14.25">
      <c r="A28" s="5" t="s">
        <v>40</v>
      </c>
      <c r="B28" s="6">
        <f>segm_2017_9M!B28-segm_2017_H1!B28</f>
        <v>9</v>
      </c>
      <c r="C28" s="6">
        <f>segm_2017_9M!C28-segm_2017_H1!C28</f>
        <v>46</v>
      </c>
      <c r="D28" s="6">
        <f>segm_2017_9M!D28-segm_2017_H1!D28</f>
        <v>0</v>
      </c>
      <c r="E28" s="6">
        <f>segm_2017_9M!E28-segm_2017_H1!E28</f>
        <v>0</v>
      </c>
      <c r="F28" s="6">
        <f>segm_2017_9M!F28-segm_2017_H1!F28</f>
        <v>0</v>
      </c>
      <c r="G28" s="6">
        <f>segm_2017_9M!G28-segm_2017_H1!G28</f>
        <v>0</v>
      </c>
      <c r="H28" s="6">
        <f>segm_2017_9M!H28-segm_2017_H1!H28</f>
        <v>0</v>
      </c>
      <c r="I28" s="6">
        <f>segm_2017_9M!I28-segm_2017_H1!I28</f>
        <v>7</v>
      </c>
      <c r="J28" s="6">
        <f>segm_2017_9M!J28-segm_2017_H1!J28</f>
        <v>-29</v>
      </c>
      <c r="K28" s="6">
        <f>segm_2017_9M!K28-segm_2017_H1!K28</f>
        <v>0</v>
      </c>
      <c r="L28" s="6">
        <f>segm_2017_9M!L28-segm_2017_H1!L28</f>
        <v>0</v>
      </c>
      <c r="M28" s="6">
        <f>segm_2017_9M!M28-segm_2017_H1!M28</f>
        <v>33</v>
      </c>
      <c r="N28" s="6">
        <f>segm_2017_9M!N28-segm_2017_H1!N28</f>
        <v>-33</v>
      </c>
      <c r="O28" s="6">
        <f>segm_2017_9M!O28-segm_2017_H1!O28</f>
        <v>0</v>
      </c>
      <c r="P28" s="6">
        <f>segm_2017_9M!P28-segm_2017_H1!P28</f>
        <v>0</v>
      </c>
      <c r="Q28" s="17"/>
    </row>
    <row r="29" spans="1:17" ht="14.25">
      <c r="A29" s="12" t="s">
        <v>41</v>
      </c>
      <c r="B29" s="8">
        <f>segm_2017_9M!B29-segm_2017_H1!B29</f>
        <v>-406</v>
      </c>
      <c r="C29" s="8">
        <f>segm_2017_9M!C29-segm_2017_H1!C29</f>
        <v>-1796</v>
      </c>
      <c r="D29" s="8">
        <f>segm_2017_9M!D29-segm_2017_H1!D29</f>
        <v>-1160</v>
      </c>
      <c r="E29" s="8">
        <f>segm_2017_9M!E29-segm_2017_H1!E29</f>
        <v>-260</v>
      </c>
      <c r="F29" s="8">
        <f>segm_2017_9M!F29-segm_2017_H1!F29</f>
        <v>0</v>
      </c>
      <c r="G29" s="8">
        <f>segm_2017_9M!G29-segm_2017_H1!G29</f>
        <v>0</v>
      </c>
      <c r="H29" s="8">
        <f>segm_2017_9M!H29-segm_2017_H1!H29</f>
        <v>0</v>
      </c>
      <c r="I29" s="8">
        <f>segm_2017_9M!I29-segm_2017_H1!I29</f>
        <v>-15</v>
      </c>
      <c r="J29" s="8">
        <f>segm_2017_9M!J29-segm_2017_H1!J29</f>
        <v>-200</v>
      </c>
      <c r="K29" s="8">
        <f>segm_2017_9M!K29-segm_2017_H1!K29</f>
        <v>-39</v>
      </c>
      <c r="L29" s="8">
        <f>segm_2017_9M!L29-segm_2017_H1!L29</f>
        <v>0</v>
      </c>
      <c r="M29" s="8">
        <f>segm_2017_9M!M29-segm_2017_H1!M29</f>
        <v>-3876</v>
      </c>
      <c r="N29" s="8">
        <f>segm_2017_9M!N29-segm_2017_H1!N29</f>
        <v>-147</v>
      </c>
      <c r="O29" s="8">
        <f>segm_2017_9M!O29-segm_2017_H1!O29</f>
        <v>-15</v>
      </c>
      <c r="P29" s="8">
        <f>segm_2017_9M!P29-segm_2017_H1!P29</f>
        <v>-4038</v>
      </c>
      <c r="Q29" s="18" t="s">
        <v>41</v>
      </c>
    </row>
    <row r="30" spans="1:17" ht="31.5">
      <c r="A30" s="9" t="s">
        <v>42</v>
      </c>
      <c r="B30" s="6">
        <f>segm_2017_9M!B30-segm_2017_H1!B30</f>
        <v>0</v>
      </c>
      <c r="C30" s="6">
        <f>segm_2017_9M!C30-segm_2017_H1!C30</f>
        <v>0</v>
      </c>
      <c r="D30" s="6">
        <f>segm_2017_9M!D30-segm_2017_H1!D30</f>
        <v>-55</v>
      </c>
      <c r="E30" s="6">
        <f>segm_2017_9M!E30-segm_2017_H1!E30</f>
        <v>-166</v>
      </c>
      <c r="F30" s="6">
        <f>segm_2017_9M!F30-segm_2017_H1!F30</f>
        <v>0</v>
      </c>
      <c r="G30" s="6">
        <f>segm_2017_9M!G30-segm_2017_H1!G30</f>
        <v>0</v>
      </c>
      <c r="H30" s="6">
        <f>segm_2017_9M!H30-segm_2017_H1!H30</f>
        <v>0</v>
      </c>
      <c r="I30" s="6">
        <f>segm_2017_9M!I30-segm_2017_H1!I30</f>
        <v>0</v>
      </c>
      <c r="J30" s="6">
        <f>segm_2017_9M!J30-segm_2017_H1!J30</f>
        <v>0</v>
      </c>
      <c r="K30" s="6">
        <f>segm_2017_9M!K30-segm_2017_H1!K30</f>
        <v>30</v>
      </c>
      <c r="L30" s="6">
        <f>segm_2017_9M!L30-segm_2017_H1!L30</f>
        <v>0</v>
      </c>
      <c r="M30" s="6">
        <f>segm_2017_9M!M30-segm_2017_H1!M30</f>
        <v>-191</v>
      </c>
      <c r="N30" s="6">
        <f>segm_2017_9M!N30-segm_2017_H1!N30</f>
        <v>191</v>
      </c>
      <c r="O30" s="6">
        <f>segm_2017_9M!O30-segm_2017_H1!O30</f>
        <v>0</v>
      </c>
      <c r="P30" s="6">
        <f>segm_2017_9M!P30-segm_2017_H1!P30</f>
        <v>0</v>
      </c>
      <c r="Q30" s="20"/>
    </row>
    <row r="31" spans="1:17" ht="14.25">
      <c r="A31" s="3" t="s">
        <v>45</v>
      </c>
      <c r="B31" s="4">
        <f>segm_2017_9M!B31-segm_2017_H1!B31</f>
        <v>0</v>
      </c>
      <c r="C31" s="4">
        <f>segm_2017_9M!C31-segm_2017_H1!C31</f>
        <v>0</v>
      </c>
      <c r="D31" s="4">
        <f>segm_2017_9M!D31-segm_2017_H1!D31</f>
        <v>0</v>
      </c>
      <c r="E31" s="4">
        <f>segm_2017_9M!E31-segm_2017_H1!E31</f>
        <v>0</v>
      </c>
      <c r="F31" s="4">
        <f>segm_2017_9M!F31-segm_2017_H1!F31</f>
        <v>0</v>
      </c>
      <c r="G31" s="4">
        <f>segm_2017_9M!G31-segm_2017_H1!G31</f>
        <v>-160</v>
      </c>
      <c r="H31" s="4">
        <f>segm_2017_9M!H31-segm_2017_H1!H31</f>
        <v>0</v>
      </c>
      <c r="I31" s="4">
        <f>segm_2017_9M!I31-segm_2017_H1!I31</f>
        <v>0</v>
      </c>
      <c r="J31" s="4">
        <f>segm_2017_9M!J31-segm_2017_H1!J31</f>
        <v>0</v>
      </c>
      <c r="K31" s="4">
        <f>segm_2017_9M!K31-segm_2017_H1!K31</f>
        <v>0</v>
      </c>
      <c r="L31" s="4">
        <f>segm_2017_9M!L31-segm_2017_H1!L31</f>
        <v>0</v>
      </c>
      <c r="M31" s="4">
        <f>segm_2017_9M!M31-segm_2017_H1!M31</f>
        <v>-160</v>
      </c>
      <c r="N31" s="4">
        <f>segm_2017_9M!N31-segm_2017_H1!N31</f>
        <v>-7</v>
      </c>
      <c r="O31" s="4">
        <f>segm_2017_9M!O31-segm_2017_H1!O31</f>
        <v>1</v>
      </c>
      <c r="P31" s="4">
        <f>segm_2017_9M!P31-segm_2017_H1!P31</f>
        <v>-166</v>
      </c>
      <c r="Q31" s="16" t="s">
        <v>45</v>
      </c>
    </row>
    <row r="32" spans="1:17" ht="21">
      <c r="A32" s="5" t="s">
        <v>43</v>
      </c>
      <c r="B32" s="6">
        <f>segm_2017_9M!B32-segm_2017_H1!B32</f>
        <v>1</v>
      </c>
      <c r="C32" s="6">
        <f>segm_2017_9M!C32-segm_2017_H1!C32</f>
        <v>1</v>
      </c>
      <c r="D32" s="6">
        <f>segm_2017_9M!D32-segm_2017_H1!D32</f>
        <v>-1</v>
      </c>
      <c r="E32" s="6">
        <f>segm_2017_9M!E32-segm_2017_H1!E32</f>
        <v>0</v>
      </c>
      <c r="F32" s="6">
        <f>segm_2017_9M!F32-segm_2017_H1!F32</f>
        <v>0</v>
      </c>
      <c r="G32" s="6">
        <f>segm_2017_9M!G32-segm_2017_H1!G32</f>
        <v>0</v>
      </c>
      <c r="H32" s="6">
        <f>segm_2017_9M!H32-segm_2017_H1!H32</f>
        <v>0</v>
      </c>
      <c r="I32" s="6">
        <f>segm_2017_9M!I32-segm_2017_H1!I32</f>
        <v>0</v>
      </c>
      <c r="J32" s="6">
        <f>segm_2017_9M!J32-segm_2017_H1!J32</f>
        <v>0</v>
      </c>
      <c r="K32" s="6">
        <f>segm_2017_9M!K32-segm_2017_H1!K32</f>
        <v>0</v>
      </c>
      <c r="L32" s="6">
        <f>segm_2017_9M!L32-segm_2017_H1!L32</f>
        <v>0</v>
      </c>
      <c r="M32" s="6">
        <f>segm_2017_9M!M32-segm_2017_H1!M32</f>
        <v>1</v>
      </c>
      <c r="N32" s="6">
        <f>segm_2017_9M!N32-segm_2017_H1!N32</f>
        <v>-1</v>
      </c>
      <c r="O32" s="6">
        <f>segm_2017_9M!O32-segm_2017_H1!O32</f>
        <v>0</v>
      </c>
      <c r="P32" s="6">
        <f>segm_2017_9M!P32-segm_2017_H1!P32</f>
        <v>0</v>
      </c>
      <c r="Q32" s="17"/>
    </row>
    <row r="33" spans="1:17" ht="14.25">
      <c r="A33" s="3" t="s">
        <v>44</v>
      </c>
      <c r="B33" s="4">
        <f>segm_2017_9M!B33-segm_2017_H1!B33</f>
        <v>-22</v>
      </c>
      <c r="C33" s="4">
        <f>segm_2017_9M!C33-segm_2017_H1!C33</f>
        <v>-82</v>
      </c>
      <c r="D33" s="4">
        <f>segm_2017_9M!D33-segm_2017_H1!D33</f>
        <v>-18</v>
      </c>
      <c r="E33" s="4">
        <f>segm_2017_9M!E33-segm_2017_H1!E33</f>
        <v>0</v>
      </c>
      <c r="F33" s="4">
        <f>segm_2017_9M!F33-segm_2017_H1!F33</f>
        <v>0</v>
      </c>
      <c r="G33" s="4">
        <f>segm_2017_9M!G33-segm_2017_H1!G33</f>
        <v>0</v>
      </c>
      <c r="H33" s="4">
        <f>segm_2017_9M!H33-segm_2017_H1!H33</f>
        <v>0</v>
      </c>
      <c r="I33" s="4">
        <f>segm_2017_9M!I33-segm_2017_H1!I33</f>
        <v>0</v>
      </c>
      <c r="J33" s="4">
        <f>segm_2017_9M!J33-segm_2017_H1!J33</f>
        <v>0</v>
      </c>
      <c r="K33" s="4">
        <f>segm_2017_9M!K33-segm_2017_H1!K33</f>
        <v>0</v>
      </c>
      <c r="L33" s="4">
        <f>segm_2017_9M!L33-segm_2017_H1!L33</f>
        <v>0</v>
      </c>
      <c r="M33" s="4">
        <f>segm_2017_9M!M33-segm_2017_H1!M33</f>
        <v>-122</v>
      </c>
      <c r="N33" s="4">
        <f>segm_2017_9M!N33-segm_2017_H1!N33</f>
        <v>122</v>
      </c>
      <c r="O33" s="4">
        <f>segm_2017_9M!O33-segm_2017_H1!O33</f>
        <v>0</v>
      </c>
      <c r="P33" s="4">
        <f>segm_2017_9M!P33-segm_2017_H1!P33</f>
        <v>0</v>
      </c>
      <c r="Q33" s="16"/>
    </row>
    <row r="34" spans="1:17" ht="14.25">
      <c r="A34" s="5" t="s">
        <v>46</v>
      </c>
      <c r="B34" s="6">
        <f>segm_2017_9M!B34-segm_2017_H1!B34</f>
        <v>0</v>
      </c>
      <c r="C34" s="6">
        <f>segm_2017_9M!C34-segm_2017_H1!C34</f>
        <v>0</v>
      </c>
      <c r="D34" s="13">
        <f>segm_2017_9M!D34-segm_2017_H1!D34</f>
        <v>0</v>
      </c>
      <c r="E34" s="14">
        <f>segm_2017_9M!E34-segm_2017_H1!E34</f>
        <v>0</v>
      </c>
      <c r="F34" s="6">
        <f>segm_2017_9M!F34-segm_2017_H1!F34</f>
        <v>0</v>
      </c>
      <c r="G34" s="6">
        <f>segm_2017_9M!G34-segm_2017_H1!G34</f>
        <v>-351</v>
      </c>
      <c r="H34" s="6">
        <f>segm_2017_9M!H34-segm_2017_H1!H34</f>
        <v>0</v>
      </c>
      <c r="I34" s="6">
        <f>segm_2017_9M!I34-segm_2017_H1!I34</f>
        <v>0</v>
      </c>
      <c r="J34" s="6">
        <f>segm_2017_9M!J34-segm_2017_H1!J34</f>
        <v>0</v>
      </c>
      <c r="K34" s="6">
        <f>segm_2017_9M!K34-segm_2017_H1!K34</f>
        <v>0</v>
      </c>
      <c r="L34" s="6">
        <f>segm_2017_9M!L34-segm_2017_H1!L34</f>
        <v>-1</v>
      </c>
      <c r="M34" s="6">
        <f>segm_2017_9M!M34-segm_2017_H1!M34</f>
        <v>-352</v>
      </c>
      <c r="N34" s="6">
        <f>segm_2017_9M!N34-segm_2017_H1!N34</f>
        <v>-54</v>
      </c>
      <c r="O34" s="6">
        <f>segm_2017_9M!O34-segm_2017_H1!O34</f>
        <v>20</v>
      </c>
      <c r="P34" s="6">
        <f>segm_2017_9M!P34-segm_2017_H1!P34</f>
        <v>-386</v>
      </c>
      <c r="Q34" s="17" t="s">
        <v>61</v>
      </c>
    </row>
    <row r="35" spans="1:17" ht="14.25">
      <c r="A35" s="3" t="s">
        <v>47</v>
      </c>
      <c r="B35" s="4">
        <f>segm_2017_9M!B35-segm_2017_H1!B35</f>
        <v>-108</v>
      </c>
      <c r="C35" s="4">
        <f>segm_2017_9M!C35-segm_2017_H1!C35</f>
        <v>-438</v>
      </c>
      <c r="D35" s="4">
        <f>segm_2017_9M!D35-segm_2017_H1!D35</f>
        <v>-81</v>
      </c>
      <c r="E35" s="4">
        <f>segm_2017_9M!E35-segm_2017_H1!E35</f>
        <v>-36</v>
      </c>
      <c r="F35" s="4">
        <f>segm_2017_9M!F35-segm_2017_H1!F35</f>
        <v>0</v>
      </c>
      <c r="G35" s="4">
        <f>segm_2017_9M!G35-segm_2017_H1!G35</f>
        <v>0</v>
      </c>
      <c r="H35" s="4">
        <f>segm_2017_9M!H35-segm_2017_H1!H35</f>
        <v>0</v>
      </c>
      <c r="I35" s="4">
        <f>segm_2017_9M!I35-segm_2017_H1!I35</f>
        <v>-18</v>
      </c>
      <c r="J35" s="4">
        <f>segm_2017_9M!J35-segm_2017_H1!J35</f>
        <v>-71</v>
      </c>
      <c r="K35" s="4">
        <f>segm_2017_9M!K35-segm_2017_H1!K35</f>
        <v>0</v>
      </c>
      <c r="L35" s="4">
        <f>segm_2017_9M!L35-segm_2017_H1!L35</f>
        <v>0</v>
      </c>
      <c r="M35" s="4">
        <f>segm_2017_9M!M35-segm_2017_H1!M35</f>
        <v>-752</v>
      </c>
      <c r="N35" s="4">
        <f>segm_2017_9M!N35-segm_2017_H1!N35</f>
        <v>-1</v>
      </c>
      <c r="O35" s="4">
        <f>segm_2017_9M!O35-segm_2017_H1!O35</f>
        <v>23</v>
      </c>
      <c r="P35" s="4">
        <f>segm_2017_9M!P35-segm_2017_H1!P35</f>
        <v>-730</v>
      </c>
      <c r="Q35" s="16" t="s">
        <v>47</v>
      </c>
    </row>
    <row r="36" spans="1:17" ht="14.25">
      <c r="A36" s="5" t="s">
        <v>48</v>
      </c>
      <c r="B36" s="6">
        <f>segm_2017_9M!B36-segm_2017_H1!B36</f>
        <v>-32</v>
      </c>
      <c r="C36" s="6">
        <f>segm_2017_9M!C36-segm_2017_H1!C36</f>
        <v>-142</v>
      </c>
      <c r="D36" s="6">
        <f>segm_2017_9M!D36-segm_2017_H1!D36</f>
        <v>-134</v>
      </c>
      <c r="E36" s="6">
        <f>segm_2017_9M!E36-segm_2017_H1!E36</f>
        <v>-12</v>
      </c>
      <c r="F36" s="6">
        <f>segm_2017_9M!F36-segm_2017_H1!F36</f>
        <v>0</v>
      </c>
      <c r="G36" s="6">
        <f>segm_2017_9M!G36-segm_2017_H1!G36</f>
        <v>-1243</v>
      </c>
      <c r="H36" s="6">
        <f>segm_2017_9M!H36-segm_2017_H1!H36</f>
        <v>-11</v>
      </c>
      <c r="I36" s="6">
        <f>segm_2017_9M!I36-segm_2017_H1!I36</f>
        <v>-5</v>
      </c>
      <c r="J36" s="6">
        <f>segm_2017_9M!J36-segm_2017_H1!J36</f>
        <v>-28</v>
      </c>
      <c r="K36" s="6">
        <f>segm_2017_9M!K36-segm_2017_H1!K36</f>
        <v>-3</v>
      </c>
      <c r="L36" s="6">
        <f>segm_2017_9M!L36-segm_2017_H1!L36</f>
        <v>0</v>
      </c>
      <c r="M36" s="6">
        <f>segm_2017_9M!M36-segm_2017_H1!M36</f>
        <v>-1610</v>
      </c>
      <c r="N36" s="6">
        <f>segm_2017_9M!N36-segm_2017_H1!N36</f>
        <v>-19</v>
      </c>
      <c r="O36" s="6">
        <f>segm_2017_9M!O36-segm_2017_H1!O36</f>
        <v>10</v>
      </c>
      <c r="P36" s="6">
        <f>segm_2017_9M!P36-segm_2017_H1!P36</f>
        <v>-1619</v>
      </c>
      <c r="Q36" s="17" t="s">
        <v>48</v>
      </c>
    </row>
    <row r="37" spans="1:17" ht="14.25">
      <c r="A37" s="3" t="s">
        <v>49</v>
      </c>
      <c r="B37" s="4">
        <f>segm_2017_9M!B37-segm_2017_H1!B37</f>
        <v>6</v>
      </c>
      <c r="C37" s="4">
        <f>segm_2017_9M!C37-segm_2017_H1!C37</f>
        <v>-5</v>
      </c>
      <c r="D37" s="4">
        <f>segm_2017_9M!D37-segm_2017_H1!D37</f>
        <v>0</v>
      </c>
      <c r="E37" s="4">
        <f>segm_2017_9M!E37-segm_2017_H1!E37</f>
        <v>0</v>
      </c>
      <c r="F37" s="4">
        <f>segm_2017_9M!F37-segm_2017_H1!F37</f>
        <v>0</v>
      </c>
      <c r="G37" s="4">
        <f>segm_2017_9M!G37-segm_2017_H1!G37</f>
        <v>0</v>
      </c>
      <c r="H37" s="4">
        <f>segm_2017_9M!H37-segm_2017_H1!H37</f>
        <v>0</v>
      </c>
      <c r="I37" s="4">
        <f>segm_2017_9M!I37-segm_2017_H1!I37</f>
        <v>5</v>
      </c>
      <c r="J37" s="4">
        <f>segm_2017_9M!J37-segm_2017_H1!J37</f>
        <v>1</v>
      </c>
      <c r="K37" s="4">
        <f>segm_2017_9M!K37-segm_2017_H1!K37</f>
        <v>0</v>
      </c>
      <c r="L37" s="4">
        <f>segm_2017_9M!L37-segm_2017_H1!L37</f>
        <v>0</v>
      </c>
      <c r="M37" s="4">
        <f>segm_2017_9M!M37-segm_2017_H1!M37</f>
        <v>7</v>
      </c>
      <c r="N37" s="4">
        <f>segm_2017_9M!N37-segm_2017_H1!N37</f>
        <v>-7</v>
      </c>
      <c r="O37" s="4">
        <f>segm_2017_9M!O37-segm_2017_H1!O37</f>
        <v>0</v>
      </c>
      <c r="P37" s="4">
        <f>segm_2017_9M!P37-segm_2017_H1!P37</f>
        <v>0</v>
      </c>
      <c r="Q37" s="16"/>
    </row>
    <row r="38" spans="1:17" ht="14.25">
      <c r="A38" s="5" t="s">
        <v>50</v>
      </c>
      <c r="B38" s="6">
        <f>segm_2017_9M!B38-segm_2017_H1!B38</f>
        <v>0</v>
      </c>
      <c r="C38" s="6">
        <f>segm_2017_9M!C38-segm_2017_H1!C38</f>
        <v>0</v>
      </c>
      <c r="D38" s="6">
        <f>segm_2017_9M!D38-segm_2017_H1!D38</f>
        <v>0</v>
      </c>
      <c r="E38" s="6">
        <f>segm_2017_9M!E38-segm_2017_H1!E38</f>
        <v>0</v>
      </c>
      <c r="F38" s="6">
        <f>segm_2017_9M!F38-segm_2017_H1!F38</f>
        <v>0</v>
      </c>
      <c r="G38" s="6">
        <f>segm_2017_9M!G38-segm_2017_H1!G38</f>
        <v>0</v>
      </c>
      <c r="H38" s="6">
        <f>segm_2017_9M!H38-segm_2017_H1!H38</f>
        <v>0</v>
      </c>
      <c r="I38" s="6">
        <f>segm_2017_9M!I38-segm_2017_H1!I38</f>
        <v>0</v>
      </c>
      <c r="J38" s="6">
        <f>segm_2017_9M!J38-segm_2017_H1!J38</f>
        <v>0</v>
      </c>
      <c r="K38" s="6">
        <f>segm_2017_9M!K38-segm_2017_H1!K38</f>
        <v>0</v>
      </c>
      <c r="L38" s="6">
        <f>segm_2017_9M!L38-segm_2017_H1!L38</f>
        <v>-241</v>
      </c>
      <c r="M38" s="6">
        <f>segm_2017_9M!M38-segm_2017_H1!M38</f>
        <v>-241</v>
      </c>
      <c r="N38" s="6">
        <f>segm_2017_9M!N38-segm_2017_H1!N38</f>
        <v>241</v>
      </c>
      <c r="O38" s="6">
        <f>segm_2017_9M!O38-segm_2017_H1!O38</f>
        <v>0</v>
      </c>
      <c r="P38" s="6">
        <f>segm_2017_9M!P38-segm_2017_H1!P38</f>
        <v>0</v>
      </c>
      <c r="Q38" s="17"/>
    </row>
    <row r="39" spans="1:17" ht="14.25">
      <c r="A39" s="3" t="s">
        <v>51</v>
      </c>
      <c r="B39" s="4">
        <f>segm_2017_9M!B39-segm_2017_H1!B39</f>
        <v>0</v>
      </c>
      <c r="C39" s="4">
        <f>segm_2017_9M!C39-segm_2017_H1!C39</f>
        <v>0</v>
      </c>
      <c r="D39" s="4">
        <f>segm_2017_9M!D39-segm_2017_H1!D39</f>
        <v>0</v>
      </c>
      <c r="E39" s="4">
        <f>segm_2017_9M!E39-segm_2017_H1!E39</f>
        <v>0</v>
      </c>
      <c r="F39" s="4">
        <f>segm_2017_9M!F39-segm_2017_H1!F39</f>
        <v>0</v>
      </c>
      <c r="G39" s="4">
        <f>segm_2017_9M!G39-segm_2017_H1!G39</f>
        <v>-314</v>
      </c>
      <c r="H39" s="4">
        <f>segm_2017_9M!H39-segm_2017_H1!H39</f>
        <v>0</v>
      </c>
      <c r="I39" s="4">
        <f>segm_2017_9M!I39-segm_2017_H1!I39</f>
        <v>0</v>
      </c>
      <c r="J39" s="4">
        <f>segm_2017_9M!J39-segm_2017_H1!J39</f>
        <v>0</v>
      </c>
      <c r="K39" s="4">
        <f>segm_2017_9M!K39-segm_2017_H1!K39</f>
        <v>0</v>
      </c>
      <c r="L39" s="4">
        <f>segm_2017_9M!L39-segm_2017_H1!L39</f>
        <v>-16</v>
      </c>
      <c r="M39" s="4">
        <f>segm_2017_9M!M39-segm_2017_H1!M39</f>
        <v>-330</v>
      </c>
      <c r="N39" s="4">
        <f>segm_2017_9M!N39-segm_2017_H1!N39</f>
        <v>-472</v>
      </c>
      <c r="O39" s="4">
        <f>segm_2017_9M!O39-segm_2017_H1!O39</f>
        <v>76</v>
      </c>
      <c r="P39" s="4">
        <f>segm_2017_9M!P39-segm_2017_H1!P39</f>
        <v>-726</v>
      </c>
      <c r="Q39" s="16" t="s">
        <v>59</v>
      </c>
    </row>
    <row r="40" spans="1:17" ht="14.25">
      <c r="A40" s="24" t="s">
        <v>52</v>
      </c>
      <c r="B40" s="25">
        <f>segm_2017_9M!B40-segm_2017_H1!B40</f>
        <v>6</v>
      </c>
      <c r="C40" s="25">
        <f>segm_2017_9M!C40-segm_2017_H1!C40</f>
        <v>227</v>
      </c>
      <c r="D40" s="25">
        <f>segm_2017_9M!D40-segm_2017_H1!D40</f>
        <v>449</v>
      </c>
      <c r="E40" s="25">
        <f>segm_2017_9M!E40-segm_2017_H1!E40</f>
        <v>49</v>
      </c>
      <c r="F40" s="25">
        <f>segm_2017_9M!F40-segm_2017_H1!F40</f>
        <v>205</v>
      </c>
      <c r="G40" s="25">
        <f>segm_2017_9M!G40-segm_2017_H1!G40</f>
        <v>955</v>
      </c>
      <c r="H40" s="25">
        <f>segm_2017_9M!H40-segm_2017_H1!H40</f>
        <v>20</v>
      </c>
      <c r="I40" s="25">
        <f>segm_2017_9M!I40-segm_2017_H1!I40</f>
        <v>4</v>
      </c>
      <c r="J40" s="25">
        <f>segm_2017_9M!J40-segm_2017_H1!J40</f>
        <v>34</v>
      </c>
      <c r="K40" s="25">
        <f>segm_2017_9M!K40-segm_2017_H1!K40</f>
        <v>3</v>
      </c>
      <c r="L40" s="25">
        <f>segm_2017_9M!L40-segm_2017_H1!L40</f>
        <v>-16</v>
      </c>
      <c r="M40" s="25">
        <f>segm_2017_9M!M40-segm_2017_H1!M40</f>
        <v>1936</v>
      </c>
      <c r="N40" s="25">
        <f>segm_2017_9M!N40-segm_2017_H1!N40</f>
        <v>-101</v>
      </c>
      <c r="O40" s="25">
        <f>segm_2017_9M!O40-segm_2017_H1!O40</f>
        <v>-138</v>
      </c>
      <c r="P40" s="25">
        <f>segm_2017_9M!P40-segm_2017_H1!P40</f>
        <v>1697</v>
      </c>
      <c r="Q40" s="26" t="s">
        <v>60</v>
      </c>
    </row>
    <row r="41" spans="11:17" ht="21">
      <c r="K41" s="27"/>
      <c r="P41" s="25">
        <f>segm_2017_9M!P41-segm_2017_H1!P41</f>
        <v>10</v>
      </c>
      <c r="Q41" s="16" t="s">
        <v>62</v>
      </c>
    </row>
    <row r="42" spans="16:17" ht="14.25">
      <c r="P42" s="25">
        <f>segm_2017_9M!P42-segm_2017_H1!P42</f>
        <v>1707</v>
      </c>
      <c r="Q42" s="28" t="s">
        <v>63</v>
      </c>
    </row>
    <row r="43" spans="16:17" ht="12" customHeight="1">
      <c r="P43" s="25">
        <f>segm_2017_9M!P43-segm_2017_H1!P43</f>
        <v>-437</v>
      </c>
      <c r="Q43" s="16" t="s">
        <v>64</v>
      </c>
    </row>
    <row r="44" spans="16:17" ht="13.5" customHeight="1">
      <c r="P44" s="25">
        <f>segm_2017_9M!P44-segm_2017_H1!P44</f>
        <v>1270</v>
      </c>
      <c r="Q44" s="28" t="s">
        <v>65</v>
      </c>
    </row>
    <row r="46" spans="1:16" ht="14.25">
      <c r="A46" s="34" t="s">
        <v>2</v>
      </c>
      <c r="B46" s="35">
        <f>(-B35-B47)/B11</f>
        <v>0.1969111969111969</v>
      </c>
      <c r="C46" s="35">
        <f>(-C35-C47)/C11</f>
        <v>0.17649402390438246</v>
      </c>
      <c r="P46" s="27"/>
    </row>
    <row r="47" spans="1:3" ht="14.25">
      <c r="A47" s="34" t="s">
        <v>4</v>
      </c>
      <c r="B47" s="36">
        <f>B37</f>
        <v>6</v>
      </c>
      <c r="C47" s="36">
        <f>C37</f>
        <v>-5</v>
      </c>
    </row>
    <row r="48" spans="1:3" ht="14.25">
      <c r="A48" s="37" t="s">
        <v>3</v>
      </c>
      <c r="B48" s="35">
        <f>(-B36/B11)</f>
        <v>0.06177606177606178</v>
      </c>
      <c r="C48" s="35">
        <f>(-C36/C11)</f>
        <v>0.05657370517928287</v>
      </c>
    </row>
    <row r="49" spans="1:3" ht="14.25">
      <c r="A49" s="37" t="s">
        <v>1</v>
      </c>
      <c r="B49" s="35">
        <f>(-B29/B11)</f>
        <v>0.7837837837837838</v>
      </c>
      <c r="C49" s="35">
        <f>(-C29/C11)</f>
        <v>0.7155378486055777</v>
      </c>
    </row>
    <row r="50" spans="1:3" ht="14.25">
      <c r="A50" s="39" t="s">
        <v>5</v>
      </c>
      <c r="B50" s="38">
        <f>B46+B48+B49</f>
        <v>1.0424710424710424</v>
      </c>
      <c r="C50" s="38">
        <f>C46+C48+C49</f>
        <v>0.948605577689243</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Q54"/>
  <sheetViews>
    <sheetView showGridLines="0" zoomScale="85" zoomScaleNormal="85" workbookViewId="0" topLeftCell="A1">
      <pane xSplit="1" ySplit="2" topLeftCell="B22"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11.625" style="15" customWidth="1"/>
    <col min="4" max="5" width="10.50390625" style="15" customWidth="1"/>
    <col min="6" max="7" width="9.00390625" style="15" customWidth="1"/>
    <col min="8" max="8" width="10.125" style="15" customWidth="1"/>
    <col min="9" max="12" width="9.00390625" style="15" customWidth="1"/>
    <col min="13" max="13" width="10.625" style="15" customWidth="1"/>
    <col min="14" max="15" width="11.625" style="15" customWidth="1"/>
    <col min="16" max="16" width="11.00390625" style="15" customWidth="1"/>
    <col min="17" max="17" width="34.375" style="15" customWidth="1"/>
    <col min="18" max="16384" width="9.00390625" style="15" customWidth="1"/>
  </cols>
  <sheetData>
    <row r="1" spans="1:17" ht="42">
      <c r="A1" s="692" t="s">
        <v>218</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218</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1379</v>
      </c>
      <c r="C3" s="4">
        <v>5217</v>
      </c>
      <c r="D3" s="4">
        <v>3429</v>
      </c>
      <c r="E3" s="4">
        <v>792</v>
      </c>
      <c r="F3" s="4">
        <v>0</v>
      </c>
      <c r="G3" s="4">
        <v>0</v>
      </c>
      <c r="H3" s="4">
        <v>0</v>
      </c>
      <c r="I3" s="4">
        <v>115</v>
      </c>
      <c r="J3" s="4">
        <v>673</v>
      </c>
      <c r="K3" s="4">
        <v>21</v>
      </c>
      <c r="L3" s="4">
        <v>0</v>
      </c>
      <c r="M3" s="4">
        <v>11626</v>
      </c>
      <c r="N3" s="4">
        <v>0</v>
      </c>
      <c r="O3" s="4">
        <v>-20</v>
      </c>
      <c r="P3" s="4">
        <v>11606</v>
      </c>
      <c r="Q3" s="16" t="s">
        <v>24</v>
      </c>
    </row>
    <row r="4" spans="1:17" ht="14.25">
      <c r="A4" s="5" t="s">
        <v>25</v>
      </c>
      <c r="B4" s="6">
        <v>2</v>
      </c>
      <c r="C4" s="6">
        <v>1</v>
      </c>
      <c r="D4" s="6">
        <v>0</v>
      </c>
      <c r="E4" s="6">
        <v>0</v>
      </c>
      <c r="F4" s="6">
        <v>0</v>
      </c>
      <c r="G4" s="6">
        <v>0</v>
      </c>
      <c r="H4" s="6">
        <v>0</v>
      </c>
      <c r="I4" s="6">
        <v>0</v>
      </c>
      <c r="J4" s="6">
        <v>0</v>
      </c>
      <c r="K4" s="6">
        <v>0</v>
      </c>
      <c r="L4" s="6">
        <v>0</v>
      </c>
      <c r="M4" s="6">
        <v>3</v>
      </c>
      <c r="N4" s="6">
        <v>0</v>
      </c>
      <c r="O4" s="6">
        <v>-3</v>
      </c>
      <c r="P4" s="6">
        <v>0</v>
      </c>
      <c r="Q4" s="17" t="s">
        <v>25</v>
      </c>
    </row>
    <row r="5" spans="1:17" ht="14.25">
      <c r="A5" s="7" t="s">
        <v>26</v>
      </c>
      <c r="B5" s="8">
        <v>1381</v>
      </c>
      <c r="C5" s="8">
        <v>5218</v>
      </c>
      <c r="D5" s="8">
        <v>3429</v>
      </c>
      <c r="E5" s="8">
        <v>792</v>
      </c>
      <c r="F5" s="8">
        <v>0</v>
      </c>
      <c r="G5" s="8">
        <v>0</v>
      </c>
      <c r="H5" s="8">
        <v>0</v>
      </c>
      <c r="I5" s="8">
        <v>115</v>
      </c>
      <c r="J5" s="8">
        <v>673</v>
      </c>
      <c r="K5" s="8">
        <v>21</v>
      </c>
      <c r="L5" s="8">
        <v>0</v>
      </c>
      <c r="M5" s="8">
        <v>11629</v>
      </c>
      <c r="N5" s="8">
        <v>0</v>
      </c>
      <c r="O5" s="8">
        <v>-23</v>
      </c>
      <c r="P5" s="8">
        <v>11606</v>
      </c>
      <c r="Q5" s="18" t="s">
        <v>26</v>
      </c>
    </row>
    <row r="6" spans="1:17" ht="14.25">
      <c r="A6" s="5" t="s">
        <v>27</v>
      </c>
      <c r="B6" s="6">
        <v>-250</v>
      </c>
      <c r="C6" s="6">
        <v>-24</v>
      </c>
      <c r="D6" s="6">
        <v>0</v>
      </c>
      <c r="E6" s="6">
        <v>0</v>
      </c>
      <c r="F6" s="6">
        <v>0</v>
      </c>
      <c r="G6" s="6">
        <v>0</v>
      </c>
      <c r="H6" s="6">
        <v>0</v>
      </c>
      <c r="I6" s="6">
        <v>-51</v>
      </c>
      <c r="J6" s="6">
        <v>-22</v>
      </c>
      <c r="K6" s="6">
        <v>0</v>
      </c>
      <c r="L6" s="6">
        <v>0</v>
      </c>
      <c r="M6" s="6">
        <v>-347</v>
      </c>
      <c r="N6" s="6">
        <v>0</v>
      </c>
      <c r="O6" s="6">
        <v>40</v>
      </c>
      <c r="P6" s="6">
        <v>-307</v>
      </c>
      <c r="Q6" s="17" t="s">
        <v>27</v>
      </c>
    </row>
    <row r="7" spans="1:17" ht="14.25">
      <c r="A7" s="7" t="s">
        <v>28</v>
      </c>
      <c r="B7" s="8">
        <v>1131</v>
      </c>
      <c r="C7" s="8">
        <v>5194</v>
      </c>
      <c r="D7" s="8">
        <v>3429</v>
      </c>
      <c r="E7" s="8">
        <v>792</v>
      </c>
      <c r="F7" s="8">
        <v>0</v>
      </c>
      <c r="G7" s="8">
        <v>0</v>
      </c>
      <c r="H7" s="8">
        <v>0</v>
      </c>
      <c r="I7" s="8">
        <v>64</v>
      </c>
      <c r="J7" s="8">
        <v>651</v>
      </c>
      <c r="K7" s="8">
        <v>21</v>
      </c>
      <c r="L7" s="8">
        <v>0</v>
      </c>
      <c r="M7" s="8">
        <v>11282</v>
      </c>
      <c r="N7" s="8">
        <v>0</v>
      </c>
      <c r="O7" s="8">
        <v>17</v>
      </c>
      <c r="P7" s="8">
        <v>11299</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-247</v>
      </c>
      <c r="C9" s="4">
        <v>-656</v>
      </c>
      <c r="D9" s="4">
        <v>-3</v>
      </c>
      <c r="E9" s="4">
        <v>1</v>
      </c>
      <c r="F9" s="4">
        <v>0</v>
      </c>
      <c r="G9" s="4">
        <v>0</v>
      </c>
      <c r="H9" s="4">
        <v>0</v>
      </c>
      <c r="I9" s="4">
        <v>-14</v>
      </c>
      <c r="J9" s="4">
        <v>-72</v>
      </c>
      <c r="K9" s="4">
        <v>0</v>
      </c>
      <c r="L9" s="4">
        <v>0</v>
      </c>
      <c r="M9" s="4">
        <v>-991</v>
      </c>
      <c r="N9" s="4">
        <v>75</v>
      </c>
      <c r="O9" s="4">
        <v>-36</v>
      </c>
      <c r="P9" s="4">
        <v>-952</v>
      </c>
      <c r="Q9" s="16" t="s">
        <v>29</v>
      </c>
    </row>
    <row r="10" spans="1:17" ht="21">
      <c r="A10" s="5" t="s">
        <v>30</v>
      </c>
      <c r="B10" s="6">
        <v>83</v>
      </c>
      <c r="C10" s="6">
        <v>-22</v>
      </c>
      <c r="D10" s="6">
        <v>0</v>
      </c>
      <c r="E10" s="6">
        <v>0</v>
      </c>
      <c r="F10" s="6">
        <v>0</v>
      </c>
      <c r="G10" s="6">
        <v>0</v>
      </c>
      <c r="H10" s="6">
        <v>0</v>
      </c>
      <c r="I10" s="6">
        <v>9</v>
      </c>
      <c r="J10" s="6">
        <v>5</v>
      </c>
      <c r="K10" s="6">
        <v>0</v>
      </c>
      <c r="L10" s="6">
        <v>0</v>
      </c>
      <c r="M10" s="6">
        <v>75</v>
      </c>
      <c r="N10" s="6">
        <v>-75</v>
      </c>
      <c r="O10" s="6">
        <v>0</v>
      </c>
      <c r="P10" s="6">
        <v>0</v>
      </c>
      <c r="Q10" s="17"/>
    </row>
    <row r="11" spans="1:17" ht="14.25">
      <c r="A11" s="7" t="s">
        <v>31</v>
      </c>
      <c r="B11" s="8">
        <v>967</v>
      </c>
      <c r="C11" s="8">
        <v>4516</v>
      </c>
      <c r="D11" s="8">
        <v>3426</v>
      </c>
      <c r="E11" s="8">
        <v>793</v>
      </c>
      <c r="F11" s="8">
        <v>0</v>
      </c>
      <c r="G11" s="8">
        <v>0</v>
      </c>
      <c r="H11" s="8">
        <v>0</v>
      </c>
      <c r="I11" s="8">
        <v>59</v>
      </c>
      <c r="J11" s="8">
        <v>584</v>
      </c>
      <c r="K11" s="8">
        <v>21</v>
      </c>
      <c r="L11" s="8">
        <v>0</v>
      </c>
      <c r="M11" s="8">
        <v>10366</v>
      </c>
      <c r="N11" s="8">
        <v>0</v>
      </c>
      <c r="O11" s="8">
        <v>-19</v>
      </c>
      <c r="P11" s="8">
        <v>10347</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597</v>
      </c>
      <c r="H13" s="4">
        <v>0</v>
      </c>
      <c r="I13" s="4">
        <v>0</v>
      </c>
      <c r="J13" s="4">
        <v>0</v>
      </c>
      <c r="K13" s="4">
        <v>0</v>
      </c>
      <c r="L13" s="4">
        <v>0</v>
      </c>
      <c r="M13" s="4">
        <v>597</v>
      </c>
      <c r="N13" s="4">
        <v>155</v>
      </c>
      <c r="O13" s="4">
        <v>-50</v>
      </c>
      <c r="P13" s="4">
        <v>702</v>
      </c>
      <c r="Q13" s="16" t="s">
        <v>32</v>
      </c>
    </row>
    <row r="14" spans="1:17" ht="14.25">
      <c r="A14" s="9" t="s">
        <v>33</v>
      </c>
      <c r="B14" s="6">
        <v>40</v>
      </c>
      <c r="C14" s="6">
        <v>228</v>
      </c>
      <c r="D14" s="6">
        <v>393</v>
      </c>
      <c r="E14" s="6">
        <v>251</v>
      </c>
      <c r="F14" s="6">
        <v>1684</v>
      </c>
      <c r="G14" s="6">
        <v>1940</v>
      </c>
      <c r="H14" s="6">
        <v>3</v>
      </c>
      <c r="I14" s="6">
        <v>7</v>
      </c>
      <c r="J14" s="6">
        <v>9</v>
      </c>
      <c r="K14" s="6">
        <v>21</v>
      </c>
      <c r="L14" s="6">
        <v>4</v>
      </c>
      <c r="M14" s="6">
        <v>4580</v>
      </c>
      <c r="N14" s="6">
        <v>-4580</v>
      </c>
      <c r="O14" s="6">
        <v>0</v>
      </c>
      <c r="P14" s="6">
        <v>0</v>
      </c>
      <c r="Q14" s="20"/>
    </row>
    <row r="15" spans="1:17" ht="14.25">
      <c r="A15" s="3" t="s">
        <v>34</v>
      </c>
      <c r="B15" s="4">
        <v>40</v>
      </c>
      <c r="C15" s="4">
        <v>228</v>
      </c>
      <c r="D15" s="4">
        <v>393</v>
      </c>
      <c r="E15" s="4">
        <v>251</v>
      </c>
      <c r="F15" s="4">
        <v>126</v>
      </c>
      <c r="G15" s="4">
        <v>1940</v>
      </c>
      <c r="H15" s="4">
        <v>3</v>
      </c>
      <c r="I15" s="4">
        <v>7</v>
      </c>
      <c r="J15" s="4">
        <v>9</v>
      </c>
      <c r="K15" s="4">
        <v>21</v>
      </c>
      <c r="L15" s="4">
        <v>4</v>
      </c>
      <c r="M15" s="4">
        <v>3022</v>
      </c>
      <c r="N15" s="4">
        <v>-3022</v>
      </c>
      <c r="O15" s="4">
        <v>0</v>
      </c>
      <c r="P15" s="4">
        <v>0</v>
      </c>
      <c r="Q15" s="21"/>
    </row>
    <row r="16" spans="1:17" ht="14.25">
      <c r="A16" s="9" t="s">
        <v>35</v>
      </c>
      <c r="B16" s="6">
        <v>0</v>
      </c>
      <c r="C16" s="6">
        <v>0</v>
      </c>
      <c r="D16" s="6">
        <v>0</v>
      </c>
      <c r="E16" s="6">
        <v>0</v>
      </c>
      <c r="F16" s="6">
        <v>1558</v>
      </c>
      <c r="G16" s="6">
        <v>0</v>
      </c>
      <c r="H16" s="6">
        <v>0</v>
      </c>
      <c r="I16" s="6">
        <v>0</v>
      </c>
      <c r="J16" s="6">
        <v>0</v>
      </c>
      <c r="K16" s="6">
        <v>0</v>
      </c>
      <c r="L16" s="6">
        <v>0</v>
      </c>
      <c r="M16" s="6">
        <v>1558</v>
      </c>
      <c r="N16" s="6">
        <v>-1558</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3322</v>
      </c>
      <c r="O17" s="4">
        <v>17</v>
      </c>
      <c r="P17" s="4">
        <v>3339</v>
      </c>
      <c r="Q17" s="16" t="s">
        <v>34</v>
      </c>
    </row>
    <row r="18" spans="1:17" ht="14.25">
      <c r="A18" s="23"/>
      <c r="B18" s="6">
        <v>0</v>
      </c>
      <c r="C18" s="6">
        <v>0</v>
      </c>
      <c r="D18" s="6">
        <v>0</v>
      </c>
      <c r="E18" s="6">
        <v>0</v>
      </c>
      <c r="F18" s="6">
        <v>0</v>
      </c>
      <c r="G18" s="6">
        <v>0</v>
      </c>
      <c r="H18" s="6">
        <v>0</v>
      </c>
      <c r="I18" s="6">
        <v>0</v>
      </c>
      <c r="J18" s="6">
        <v>0</v>
      </c>
      <c r="K18" s="6">
        <v>0</v>
      </c>
      <c r="L18" s="6">
        <v>0</v>
      </c>
      <c r="M18" s="6">
        <v>0</v>
      </c>
      <c r="N18" s="6">
        <v>1558</v>
      </c>
      <c r="O18" s="6">
        <v>-1558</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-77</v>
      </c>
      <c r="O19" s="4">
        <v>-224</v>
      </c>
      <c r="P19" s="4">
        <v>-301</v>
      </c>
      <c r="Q19" s="16" t="s">
        <v>56</v>
      </c>
    </row>
    <row r="20" spans="1:17" ht="21">
      <c r="A20" s="5"/>
      <c r="B20" s="6">
        <v>0</v>
      </c>
      <c r="C20" s="6">
        <v>0</v>
      </c>
      <c r="D20" s="6">
        <v>0</v>
      </c>
      <c r="E20" s="6">
        <v>0</v>
      </c>
      <c r="F20" s="6">
        <v>0</v>
      </c>
      <c r="G20" s="6">
        <v>0</v>
      </c>
      <c r="H20" s="6">
        <v>0</v>
      </c>
      <c r="I20" s="6">
        <v>0</v>
      </c>
      <c r="J20" s="6">
        <v>0</v>
      </c>
      <c r="K20" s="6">
        <v>0</v>
      </c>
      <c r="L20" s="6">
        <v>0</v>
      </c>
      <c r="M20" s="6">
        <v>0</v>
      </c>
      <c r="N20" s="6">
        <v>-64</v>
      </c>
      <c r="O20" s="6">
        <v>130</v>
      </c>
      <c r="P20" s="6">
        <v>66</v>
      </c>
      <c r="Q20" s="17" t="s">
        <v>57</v>
      </c>
    </row>
    <row r="21" spans="1:17" ht="14.25">
      <c r="A21" s="3" t="s">
        <v>53</v>
      </c>
      <c r="B21" s="4">
        <v>36</v>
      </c>
      <c r="C21" s="4">
        <v>88</v>
      </c>
      <c r="D21" s="4">
        <v>1</v>
      </c>
      <c r="E21" s="4">
        <v>0</v>
      </c>
      <c r="F21" s="4">
        <v>0</v>
      </c>
      <c r="G21" s="4">
        <v>0</v>
      </c>
      <c r="H21" s="4">
        <v>0</v>
      </c>
      <c r="I21" s="4">
        <v>0</v>
      </c>
      <c r="J21" s="4">
        <v>0</v>
      </c>
      <c r="K21" s="4">
        <v>0</v>
      </c>
      <c r="L21" s="4">
        <v>0</v>
      </c>
      <c r="M21" s="4">
        <v>125</v>
      </c>
      <c r="N21" s="4">
        <v>-125</v>
      </c>
      <c r="O21" s="4">
        <v>0</v>
      </c>
      <c r="P21" s="4">
        <v>0</v>
      </c>
      <c r="Q21" s="21"/>
    </row>
    <row r="22" spans="1:17" ht="14.25">
      <c r="A22" s="5" t="s">
        <v>54</v>
      </c>
      <c r="B22" s="6">
        <v>0</v>
      </c>
      <c r="C22" s="6">
        <v>0</v>
      </c>
      <c r="D22" s="6">
        <v>0</v>
      </c>
      <c r="E22" s="6">
        <v>0</v>
      </c>
      <c r="F22" s="6">
        <v>0</v>
      </c>
      <c r="G22" s="6">
        <v>0</v>
      </c>
      <c r="H22" s="6">
        <v>61</v>
      </c>
      <c r="I22" s="6">
        <v>0</v>
      </c>
      <c r="J22" s="6">
        <v>0</v>
      </c>
      <c r="K22" s="6">
        <v>0</v>
      </c>
      <c r="L22" s="6">
        <v>454</v>
      </c>
      <c r="M22" s="6">
        <v>515</v>
      </c>
      <c r="N22" s="6">
        <v>-515</v>
      </c>
      <c r="O22" s="6">
        <v>0</v>
      </c>
      <c r="P22" s="6">
        <v>0</v>
      </c>
      <c r="Q22" s="20"/>
    </row>
    <row r="23" spans="1:17" ht="14.25">
      <c r="A23" s="3" t="s">
        <v>36</v>
      </c>
      <c r="B23" s="4">
        <v>0</v>
      </c>
      <c r="C23" s="4">
        <v>0</v>
      </c>
      <c r="D23" s="4">
        <v>0</v>
      </c>
      <c r="E23" s="4">
        <v>0</v>
      </c>
      <c r="F23" s="4">
        <v>0</v>
      </c>
      <c r="G23" s="4">
        <v>98</v>
      </c>
      <c r="H23" s="4">
        <v>0</v>
      </c>
      <c r="I23" s="4">
        <v>0</v>
      </c>
      <c r="J23" s="4">
        <v>0</v>
      </c>
      <c r="K23" s="4">
        <v>0</v>
      </c>
      <c r="L23" s="4">
        <v>23</v>
      </c>
      <c r="M23" s="4">
        <v>121</v>
      </c>
      <c r="N23" s="4">
        <v>759</v>
      </c>
      <c r="O23" s="4">
        <v>-350</v>
      </c>
      <c r="P23" s="4">
        <v>530</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-681</v>
      </c>
      <c r="C25" s="4">
        <v>-2648</v>
      </c>
      <c r="D25" s="4">
        <v>-2552</v>
      </c>
      <c r="E25" s="4">
        <v>-572</v>
      </c>
      <c r="F25" s="4">
        <v>0</v>
      </c>
      <c r="G25" s="4">
        <v>0</v>
      </c>
      <c r="H25" s="4">
        <v>0</v>
      </c>
      <c r="I25" s="4">
        <v>-40</v>
      </c>
      <c r="J25" s="4">
        <v>-337</v>
      </c>
      <c r="K25" s="4">
        <v>-76</v>
      </c>
      <c r="L25" s="4">
        <v>0</v>
      </c>
      <c r="M25" s="4">
        <v>-6906</v>
      </c>
      <c r="N25" s="4">
        <v>-666</v>
      </c>
      <c r="O25" s="4">
        <v>193</v>
      </c>
      <c r="P25" s="4">
        <v>-7379</v>
      </c>
      <c r="Q25" s="16" t="s">
        <v>58</v>
      </c>
    </row>
    <row r="26" spans="1:17" ht="14.25">
      <c r="A26" s="5" t="s">
        <v>38</v>
      </c>
      <c r="B26" s="6">
        <v>-23</v>
      </c>
      <c r="C26" s="6">
        <v>-148</v>
      </c>
      <c r="D26" s="6">
        <v>0</v>
      </c>
      <c r="E26" s="6">
        <v>0</v>
      </c>
      <c r="F26" s="6">
        <v>0</v>
      </c>
      <c r="G26" s="6">
        <v>0</v>
      </c>
      <c r="H26" s="6">
        <v>0</v>
      </c>
      <c r="I26" s="6">
        <v>-9</v>
      </c>
      <c r="J26" s="6">
        <v>-109</v>
      </c>
      <c r="K26" s="6">
        <v>0</v>
      </c>
      <c r="L26" s="6">
        <v>0</v>
      </c>
      <c r="M26" s="6">
        <v>-289</v>
      </c>
      <c r="N26" s="6">
        <v>289</v>
      </c>
      <c r="O26" s="6">
        <v>0</v>
      </c>
      <c r="P26" s="6">
        <v>0</v>
      </c>
      <c r="Q26" s="17"/>
    </row>
    <row r="27" spans="1:17" ht="14.25">
      <c r="A27" s="3" t="s">
        <v>39</v>
      </c>
      <c r="B27" s="4">
        <v>62</v>
      </c>
      <c r="C27" s="4">
        <v>21</v>
      </c>
      <c r="D27" s="4">
        <v>0</v>
      </c>
      <c r="E27" s="4">
        <v>0</v>
      </c>
      <c r="F27" s="4">
        <v>0</v>
      </c>
      <c r="G27" s="4">
        <v>0</v>
      </c>
      <c r="H27" s="4">
        <v>0</v>
      </c>
      <c r="I27" s="4">
        <v>16</v>
      </c>
      <c r="J27" s="4">
        <v>6</v>
      </c>
      <c r="K27" s="4">
        <v>0</v>
      </c>
      <c r="L27" s="4">
        <v>0</v>
      </c>
      <c r="M27" s="4">
        <v>105</v>
      </c>
      <c r="N27" s="4">
        <v>171</v>
      </c>
      <c r="O27" s="4">
        <v>-111</v>
      </c>
      <c r="P27" s="4">
        <v>165</v>
      </c>
      <c r="Q27" s="16" t="s">
        <v>66</v>
      </c>
    </row>
    <row r="28" spans="1:17" ht="14.25">
      <c r="A28" s="5" t="s">
        <v>40</v>
      </c>
      <c r="B28" s="6">
        <v>70</v>
      </c>
      <c r="C28" s="6">
        <v>-15</v>
      </c>
      <c r="D28" s="6">
        <v>0</v>
      </c>
      <c r="E28" s="6">
        <v>0</v>
      </c>
      <c r="F28" s="6">
        <v>0</v>
      </c>
      <c r="G28" s="6">
        <v>0</v>
      </c>
      <c r="H28" s="6">
        <v>0</v>
      </c>
      <c r="I28" s="6">
        <v>7</v>
      </c>
      <c r="J28" s="6">
        <v>74</v>
      </c>
      <c r="K28" s="6">
        <v>0</v>
      </c>
      <c r="L28" s="6">
        <v>0</v>
      </c>
      <c r="M28" s="6">
        <v>136</v>
      </c>
      <c r="N28" s="6">
        <v>-136</v>
      </c>
      <c r="O28" s="6">
        <v>0</v>
      </c>
      <c r="P28" s="6">
        <v>0</v>
      </c>
      <c r="Q28" s="17"/>
    </row>
    <row r="29" spans="1:17" ht="14.25">
      <c r="A29" s="12" t="s">
        <v>41</v>
      </c>
      <c r="B29" s="8">
        <v>-572</v>
      </c>
      <c r="C29" s="8">
        <v>-2790</v>
      </c>
      <c r="D29" s="8">
        <v>-2552</v>
      </c>
      <c r="E29" s="8">
        <v>-572</v>
      </c>
      <c r="F29" s="8">
        <v>0</v>
      </c>
      <c r="G29" s="8">
        <v>0</v>
      </c>
      <c r="H29" s="8">
        <v>0</v>
      </c>
      <c r="I29" s="8">
        <v>-26</v>
      </c>
      <c r="J29" s="8">
        <v>-366</v>
      </c>
      <c r="K29" s="8">
        <v>-76</v>
      </c>
      <c r="L29" s="8">
        <v>0</v>
      </c>
      <c r="M29" s="8">
        <v>-6954</v>
      </c>
      <c r="N29" s="8">
        <v>-342</v>
      </c>
      <c r="O29" s="8">
        <v>82</v>
      </c>
      <c r="P29" s="8">
        <v>-7214</v>
      </c>
      <c r="Q29" s="18" t="s">
        <v>41</v>
      </c>
    </row>
    <row r="30" spans="1:17" ht="31.5">
      <c r="A30" s="9" t="s">
        <v>42</v>
      </c>
      <c r="B30" s="6">
        <v>0</v>
      </c>
      <c r="C30" s="6">
        <v>0</v>
      </c>
      <c r="D30" s="6">
        <v>-96</v>
      </c>
      <c r="E30" s="6">
        <v>-278</v>
      </c>
      <c r="F30" s="6">
        <v>0</v>
      </c>
      <c r="G30" s="6">
        <v>0</v>
      </c>
      <c r="H30" s="6">
        <v>0</v>
      </c>
      <c r="I30" s="6">
        <v>0</v>
      </c>
      <c r="J30" s="6">
        <v>0</v>
      </c>
      <c r="K30" s="6">
        <v>38</v>
      </c>
      <c r="L30" s="6">
        <v>0</v>
      </c>
      <c r="M30" s="6">
        <v>-336</v>
      </c>
      <c r="N30" s="6">
        <v>336</v>
      </c>
      <c r="O30" s="6">
        <v>0</v>
      </c>
      <c r="P30" s="6">
        <v>0</v>
      </c>
      <c r="Q30" s="20"/>
    </row>
    <row r="31" spans="1:17" ht="14.25">
      <c r="A31" s="3" t="s">
        <v>45</v>
      </c>
      <c r="B31" s="4">
        <v>0</v>
      </c>
      <c r="C31" s="4">
        <v>0</v>
      </c>
      <c r="D31" s="4">
        <v>0</v>
      </c>
      <c r="E31" s="4">
        <v>0</v>
      </c>
      <c r="F31" s="4">
        <v>0</v>
      </c>
      <c r="G31" s="4">
        <v>-194</v>
      </c>
      <c r="H31" s="4">
        <v>0</v>
      </c>
      <c r="I31" s="4">
        <v>0</v>
      </c>
      <c r="J31" s="4">
        <v>0</v>
      </c>
      <c r="K31" s="4">
        <v>0</v>
      </c>
      <c r="L31" s="4">
        <v>0</v>
      </c>
      <c r="M31" s="4">
        <v>-194</v>
      </c>
      <c r="N31" s="4">
        <v>-9</v>
      </c>
      <c r="O31" s="4">
        <v>-1</v>
      </c>
      <c r="P31" s="4">
        <v>-204</v>
      </c>
      <c r="Q31" s="16" t="s">
        <v>45</v>
      </c>
    </row>
    <row r="32" spans="1:17" ht="21">
      <c r="A32" s="5" t="s">
        <v>43</v>
      </c>
      <c r="B32" s="6">
        <v>-3</v>
      </c>
      <c r="C32" s="6">
        <v>0</v>
      </c>
      <c r="D32" s="6">
        <v>-2</v>
      </c>
      <c r="E32" s="6">
        <v>0</v>
      </c>
      <c r="F32" s="6">
        <v>0</v>
      </c>
      <c r="G32" s="6">
        <v>0</v>
      </c>
      <c r="H32" s="6">
        <v>0</v>
      </c>
      <c r="I32" s="6">
        <v>0</v>
      </c>
      <c r="J32" s="6">
        <v>0</v>
      </c>
      <c r="K32" s="6">
        <v>0</v>
      </c>
      <c r="L32" s="6">
        <v>0</v>
      </c>
      <c r="M32" s="6">
        <v>-5</v>
      </c>
      <c r="N32" s="6">
        <v>5</v>
      </c>
      <c r="O32" s="6">
        <v>0</v>
      </c>
      <c r="P32" s="6">
        <v>0</v>
      </c>
      <c r="Q32" s="17"/>
    </row>
    <row r="33" spans="1:17" ht="14.25">
      <c r="A33" s="3" t="s">
        <v>44</v>
      </c>
      <c r="B33" s="4">
        <v>-46</v>
      </c>
      <c r="C33" s="4">
        <v>-191</v>
      </c>
      <c r="D33" s="4">
        <v>-29</v>
      </c>
      <c r="E33" s="4">
        <v>-2</v>
      </c>
      <c r="F33" s="4">
        <v>0</v>
      </c>
      <c r="G33" s="4">
        <v>0</v>
      </c>
      <c r="H33" s="4">
        <v>0</v>
      </c>
      <c r="I33" s="4">
        <v>0</v>
      </c>
      <c r="J33" s="4">
        <v>0</v>
      </c>
      <c r="K33" s="4">
        <v>0</v>
      </c>
      <c r="L33" s="4">
        <v>0</v>
      </c>
      <c r="M33" s="4">
        <v>-268</v>
      </c>
      <c r="N33" s="4">
        <v>268</v>
      </c>
      <c r="O33" s="4">
        <v>0</v>
      </c>
      <c r="P33" s="4">
        <v>0</v>
      </c>
      <c r="Q33" s="16"/>
    </row>
    <row r="34" spans="1:17" ht="14.25">
      <c r="A34" s="5" t="s">
        <v>46</v>
      </c>
      <c r="B34" s="6">
        <v>0</v>
      </c>
      <c r="C34" s="6">
        <v>0</v>
      </c>
      <c r="D34" s="13">
        <v>0</v>
      </c>
      <c r="E34" s="14">
        <v>0</v>
      </c>
      <c r="F34" s="6">
        <v>0</v>
      </c>
      <c r="G34" s="6">
        <v>-463</v>
      </c>
      <c r="H34" s="6">
        <v>0</v>
      </c>
      <c r="I34" s="6">
        <v>0</v>
      </c>
      <c r="J34" s="6">
        <v>-1</v>
      </c>
      <c r="K34" s="6">
        <v>0</v>
      </c>
      <c r="L34" s="6">
        <v>-2</v>
      </c>
      <c r="M34" s="6">
        <v>-466</v>
      </c>
      <c r="N34" s="6">
        <v>-73</v>
      </c>
      <c r="O34" s="6">
        <v>41</v>
      </c>
      <c r="P34" s="6">
        <v>-498</v>
      </c>
      <c r="Q34" s="17" t="s">
        <v>61</v>
      </c>
    </row>
    <row r="35" spans="1:17" ht="14.25">
      <c r="A35" s="3" t="s">
        <v>47</v>
      </c>
      <c r="B35" s="4">
        <v>-204</v>
      </c>
      <c r="C35" s="4">
        <v>-847</v>
      </c>
      <c r="D35" s="4">
        <v>-167</v>
      </c>
      <c r="E35" s="4">
        <v>-67</v>
      </c>
      <c r="F35" s="4">
        <v>0</v>
      </c>
      <c r="G35" s="4">
        <v>0</v>
      </c>
      <c r="H35" s="4">
        <v>-1</v>
      </c>
      <c r="I35" s="4">
        <v>-32</v>
      </c>
      <c r="J35" s="4">
        <v>-130</v>
      </c>
      <c r="K35" s="4">
        <v>-1</v>
      </c>
      <c r="L35" s="4">
        <v>0</v>
      </c>
      <c r="M35" s="4">
        <v>-1449</v>
      </c>
      <c r="N35" s="4">
        <v>-1</v>
      </c>
      <c r="O35" s="4">
        <v>38</v>
      </c>
      <c r="P35" s="4">
        <v>-1412</v>
      </c>
      <c r="Q35" s="16" t="s">
        <v>47</v>
      </c>
    </row>
    <row r="36" spans="1:17" ht="14.25">
      <c r="A36" s="5" t="s">
        <v>48</v>
      </c>
      <c r="B36" s="6">
        <v>-64</v>
      </c>
      <c r="C36" s="6">
        <v>-280</v>
      </c>
      <c r="D36" s="6">
        <v>-292</v>
      </c>
      <c r="E36" s="6">
        <v>-30</v>
      </c>
      <c r="F36" s="6">
        <v>0</v>
      </c>
      <c r="G36" s="6">
        <v>-1227</v>
      </c>
      <c r="H36" s="6">
        <v>-24</v>
      </c>
      <c r="I36" s="6">
        <v>-12</v>
      </c>
      <c r="J36" s="6">
        <v>-55</v>
      </c>
      <c r="K36" s="6">
        <v>-3</v>
      </c>
      <c r="L36" s="6">
        <v>0</v>
      </c>
      <c r="M36" s="6">
        <v>-1987</v>
      </c>
      <c r="N36" s="6">
        <v>0</v>
      </c>
      <c r="O36" s="6">
        <v>-38</v>
      </c>
      <c r="P36" s="6">
        <v>-2025</v>
      </c>
      <c r="Q36" s="17" t="s">
        <v>48</v>
      </c>
    </row>
    <row r="37" spans="1:17" ht="14.25">
      <c r="A37" s="3" t="s">
        <v>49</v>
      </c>
      <c r="B37" s="4">
        <v>13</v>
      </c>
      <c r="C37" s="4">
        <v>0</v>
      </c>
      <c r="D37" s="4">
        <v>0</v>
      </c>
      <c r="E37" s="4">
        <v>0</v>
      </c>
      <c r="F37" s="4">
        <v>0</v>
      </c>
      <c r="G37" s="4">
        <v>0</v>
      </c>
      <c r="H37" s="4">
        <v>0</v>
      </c>
      <c r="I37" s="4">
        <v>11</v>
      </c>
      <c r="J37" s="4">
        <v>1</v>
      </c>
      <c r="K37" s="4">
        <v>0</v>
      </c>
      <c r="L37" s="4">
        <v>0</v>
      </c>
      <c r="M37" s="4">
        <v>25</v>
      </c>
      <c r="N37" s="4">
        <v>-25</v>
      </c>
      <c r="O37" s="4">
        <v>0</v>
      </c>
      <c r="P37" s="4">
        <v>0</v>
      </c>
      <c r="Q37" s="16"/>
    </row>
    <row r="38" spans="1:17" ht="14.25">
      <c r="A38" s="5" t="s">
        <v>50</v>
      </c>
      <c r="B38" s="6">
        <v>0</v>
      </c>
      <c r="C38" s="6">
        <v>0</v>
      </c>
      <c r="D38" s="6">
        <v>0</v>
      </c>
      <c r="E38" s="6">
        <v>0</v>
      </c>
      <c r="F38" s="6">
        <v>0</v>
      </c>
      <c r="G38" s="6">
        <v>0</v>
      </c>
      <c r="H38" s="6">
        <v>0</v>
      </c>
      <c r="I38" s="6">
        <v>0</v>
      </c>
      <c r="J38" s="6">
        <v>0</v>
      </c>
      <c r="K38" s="6">
        <v>0</v>
      </c>
      <c r="L38" s="6">
        <v>-453</v>
      </c>
      <c r="M38" s="6">
        <v>-453</v>
      </c>
      <c r="N38" s="6">
        <v>453</v>
      </c>
      <c r="O38" s="6">
        <v>0</v>
      </c>
      <c r="P38" s="6">
        <v>0</v>
      </c>
      <c r="Q38" s="17"/>
    </row>
    <row r="39" spans="1:17" ht="14.25">
      <c r="A39" s="3" t="s">
        <v>51</v>
      </c>
      <c r="B39" s="4">
        <v>0</v>
      </c>
      <c r="C39" s="4">
        <v>0</v>
      </c>
      <c r="D39" s="4">
        <v>0</v>
      </c>
      <c r="E39" s="4">
        <v>0</v>
      </c>
      <c r="F39" s="4">
        <v>0</v>
      </c>
      <c r="G39" s="4">
        <v>-266</v>
      </c>
      <c r="H39" s="4">
        <v>0</v>
      </c>
      <c r="I39" s="4">
        <v>0</v>
      </c>
      <c r="J39" s="4">
        <v>0</v>
      </c>
      <c r="K39" s="4">
        <v>0</v>
      </c>
      <c r="L39" s="4">
        <v>-29</v>
      </c>
      <c r="M39" s="4">
        <v>-295</v>
      </c>
      <c r="N39" s="4">
        <v>-1040</v>
      </c>
      <c r="O39" s="4">
        <v>204</v>
      </c>
      <c r="P39" s="4">
        <v>-1131</v>
      </c>
      <c r="Q39" s="16" t="s">
        <v>59</v>
      </c>
    </row>
    <row r="40" spans="1:17" ht="14.25">
      <c r="A40" s="24" t="s">
        <v>52</v>
      </c>
      <c r="B40" s="25">
        <v>167</v>
      </c>
      <c r="C40" s="25">
        <v>724</v>
      </c>
      <c r="D40" s="25">
        <v>682</v>
      </c>
      <c r="E40" s="25">
        <v>95</v>
      </c>
      <c r="F40" s="25">
        <v>1684</v>
      </c>
      <c r="G40" s="25">
        <v>485</v>
      </c>
      <c r="H40" s="25">
        <v>39</v>
      </c>
      <c r="I40" s="25">
        <v>7</v>
      </c>
      <c r="J40" s="25">
        <v>42</v>
      </c>
      <c r="K40" s="25">
        <v>0</v>
      </c>
      <c r="L40" s="25">
        <v>-3</v>
      </c>
      <c r="M40" s="25">
        <v>3922</v>
      </c>
      <c r="N40" s="25">
        <v>5</v>
      </c>
      <c r="O40" s="25">
        <v>-1728</v>
      </c>
      <c r="P40" s="25">
        <v>2199</v>
      </c>
      <c r="Q40" s="26" t="s">
        <v>60</v>
      </c>
    </row>
    <row r="41" spans="2:17" ht="21">
      <c r="B41" s="30"/>
      <c r="C41" s="30"/>
      <c r="D41" s="30"/>
      <c r="E41" s="30"/>
      <c r="F41" s="30"/>
      <c r="G41" s="30"/>
      <c r="H41" s="30"/>
      <c r="I41" s="30"/>
      <c r="J41" s="30"/>
      <c r="K41" s="30"/>
      <c r="L41" s="30"/>
      <c r="M41" s="30"/>
      <c r="N41" s="30"/>
      <c r="O41" s="30"/>
      <c r="P41" s="31">
        <v>-1</v>
      </c>
      <c r="Q41" s="16" t="s">
        <v>62</v>
      </c>
    </row>
    <row r="42" spans="2:17" ht="14.25">
      <c r="B42" s="30"/>
      <c r="C42" s="30"/>
      <c r="D42" s="30"/>
      <c r="E42" s="30"/>
      <c r="F42" s="30"/>
      <c r="G42" s="30"/>
      <c r="H42" s="30"/>
      <c r="I42" s="30"/>
      <c r="J42" s="30"/>
      <c r="K42" s="30"/>
      <c r="L42" s="30"/>
      <c r="M42" s="30"/>
      <c r="N42" s="30"/>
      <c r="O42" s="30"/>
      <c r="P42" s="31">
        <v>2198</v>
      </c>
      <c r="Q42" s="28" t="s">
        <v>63</v>
      </c>
    </row>
    <row r="43" spans="2:17" ht="12" customHeight="1">
      <c r="B43" s="263"/>
      <c r="C43" s="263"/>
      <c r="D43" s="263"/>
      <c r="E43" s="263"/>
      <c r="F43" s="263"/>
      <c r="G43" s="263"/>
      <c r="H43" s="263"/>
      <c r="I43" s="263"/>
      <c r="J43" s="263"/>
      <c r="K43" s="263"/>
      <c r="L43" s="263"/>
      <c r="M43" s="263"/>
      <c r="N43" s="263"/>
      <c r="O43" s="263"/>
      <c r="P43" s="262">
        <v>-465</v>
      </c>
      <c r="Q43" s="16" t="s">
        <v>64</v>
      </c>
    </row>
    <row r="44" spans="2:17" ht="13.5" customHeight="1">
      <c r="B44" s="30"/>
      <c r="C44" s="30"/>
      <c r="D44" s="30"/>
      <c r="E44" s="30"/>
      <c r="F44" s="30"/>
      <c r="G44" s="30"/>
      <c r="H44" s="30"/>
      <c r="I44" s="30"/>
      <c r="J44" s="30"/>
      <c r="K44" s="30"/>
      <c r="L44" s="30"/>
      <c r="M44" s="30"/>
      <c r="N44" s="30"/>
      <c r="O44" s="30"/>
      <c r="P44" s="31">
        <v>1733</v>
      </c>
      <c r="Q44" s="28" t="s">
        <v>65</v>
      </c>
    </row>
    <row r="45" ht="14.25">
      <c r="P45" s="261"/>
    </row>
    <row r="46" spans="1:16" ht="14.25">
      <c r="A46" s="34" t="s">
        <v>2</v>
      </c>
      <c r="B46" s="35">
        <f>(-B35-B47)/B11</f>
        <v>0.19751809720785937</v>
      </c>
      <c r="C46" s="35">
        <f>(-C35-C47)/C11</f>
        <v>0.187555358724535</v>
      </c>
      <c r="P46" s="260"/>
    </row>
    <row r="47" spans="1:3" ht="14.25">
      <c r="A47" s="34" t="s">
        <v>4</v>
      </c>
      <c r="B47" s="36">
        <f>B37</f>
        <v>13</v>
      </c>
      <c r="C47" s="36">
        <f>C37</f>
        <v>0</v>
      </c>
    </row>
    <row r="48" spans="1:3" ht="14.25">
      <c r="A48" s="37" t="s">
        <v>3</v>
      </c>
      <c r="B48" s="35">
        <f>(-B36/B11)</f>
        <v>0.06618407445708377</v>
      </c>
      <c r="C48" s="35">
        <f>(-C36/C11)</f>
        <v>0.06200177147918512</v>
      </c>
    </row>
    <row r="49" spans="1:3" ht="14.25">
      <c r="A49" s="37" t="s">
        <v>1</v>
      </c>
      <c r="B49" s="35">
        <f>(-B29/B11)</f>
        <v>0.5915201654601862</v>
      </c>
      <c r="C49" s="35">
        <f>(-C29/C11)</f>
        <v>0.6178033658104517</v>
      </c>
    </row>
    <row r="50" spans="1:3" ht="14.25">
      <c r="A50" s="39" t="s">
        <v>5</v>
      </c>
      <c r="B50" s="38">
        <f>B46+B48+B49</f>
        <v>0.8552223371251293</v>
      </c>
      <c r="C50" s="38">
        <f>C46+C48+C49</f>
        <v>0.8673604960141719</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Q54"/>
  <sheetViews>
    <sheetView showGridLines="0" zoomScale="85" zoomScaleNormal="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3" width="10.875" style="15" customWidth="1"/>
    <col min="4" max="5" width="10.50390625" style="15" customWidth="1"/>
    <col min="6" max="7" width="9.00390625" style="15" customWidth="1"/>
    <col min="8" max="8" width="10.125" style="15" customWidth="1"/>
    <col min="9" max="12" width="9.00390625" style="15" customWidth="1"/>
    <col min="13" max="14" width="11.625" style="15" customWidth="1"/>
    <col min="15" max="15" width="11.50390625" style="15" customWidth="1"/>
    <col min="16" max="16" width="11.00390625" style="15" customWidth="1"/>
    <col min="17" max="17" width="34.375" style="15" customWidth="1"/>
    <col min="18" max="16384" width="9.00390625" style="15" customWidth="1"/>
  </cols>
  <sheetData>
    <row r="1" spans="1:17" ht="42">
      <c r="A1" s="692" t="s">
        <v>217</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217</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753</v>
      </c>
      <c r="C3" s="4">
        <v>2564</v>
      </c>
      <c r="D3" s="4">
        <v>1715</v>
      </c>
      <c r="E3" s="4">
        <v>384</v>
      </c>
      <c r="F3" s="4">
        <v>0</v>
      </c>
      <c r="G3" s="4">
        <v>0</v>
      </c>
      <c r="H3" s="4">
        <v>0</v>
      </c>
      <c r="I3" s="4">
        <v>63</v>
      </c>
      <c r="J3" s="4">
        <v>358</v>
      </c>
      <c r="K3" s="4">
        <v>8</v>
      </c>
      <c r="L3" s="4">
        <v>0</v>
      </c>
      <c r="M3" s="4">
        <v>5845</v>
      </c>
      <c r="N3" s="4">
        <v>0</v>
      </c>
      <c r="O3" s="4">
        <v>-7</v>
      </c>
      <c r="P3" s="4">
        <v>5838</v>
      </c>
      <c r="Q3" s="16" t="s">
        <v>24</v>
      </c>
    </row>
    <row r="4" spans="1:17" ht="14.25">
      <c r="A4" s="5" t="s">
        <v>25</v>
      </c>
      <c r="B4" s="6">
        <v>-2</v>
      </c>
      <c r="C4" s="6">
        <v>1</v>
      </c>
      <c r="D4" s="6">
        <v>0</v>
      </c>
      <c r="E4" s="6">
        <v>0</v>
      </c>
      <c r="F4" s="6">
        <v>0</v>
      </c>
      <c r="G4" s="6">
        <v>0</v>
      </c>
      <c r="H4" s="6">
        <v>0</v>
      </c>
      <c r="I4" s="6">
        <v>0</v>
      </c>
      <c r="J4" s="6">
        <v>0</v>
      </c>
      <c r="K4" s="6">
        <v>0</v>
      </c>
      <c r="L4" s="6">
        <v>0</v>
      </c>
      <c r="M4" s="6">
        <v>-1</v>
      </c>
      <c r="N4" s="6">
        <v>0</v>
      </c>
      <c r="O4" s="6">
        <v>1</v>
      </c>
      <c r="P4" s="6">
        <v>0</v>
      </c>
      <c r="Q4" s="17" t="s">
        <v>25</v>
      </c>
    </row>
    <row r="5" spans="1:17" ht="14.25">
      <c r="A5" s="7" t="s">
        <v>26</v>
      </c>
      <c r="B5" s="8">
        <v>751</v>
      </c>
      <c r="C5" s="8">
        <v>2565</v>
      </c>
      <c r="D5" s="8">
        <v>1715</v>
      </c>
      <c r="E5" s="8">
        <v>384</v>
      </c>
      <c r="F5" s="8">
        <v>0</v>
      </c>
      <c r="G5" s="8">
        <v>0</v>
      </c>
      <c r="H5" s="8">
        <v>0</v>
      </c>
      <c r="I5" s="8">
        <v>63</v>
      </c>
      <c r="J5" s="8">
        <v>358</v>
      </c>
      <c r="K5" s="8">
        <v>8</v>
      </c>
      <c r="L5" s="8">
        <v>0</v>
      </c>
      <c r="M5" s="8">
        <v>5844</v>
      </c>
      <c r="N5" s="8">
        <v>0</v>
      </c>
      <c r="O5" s="8">
        <v>-6</v>
      </c>
      <c r="P5" s="8">
        <v>5838</v>
      </c>
      <c r="Q5" s="18" t="s">
        <v>26</v>
      </c>
    </row>
    <row r="6" spans="1:17" ht="14.25">
      <c r="A6" s="5" t="s">
        <v>27</v>
      </c>
      <c r="B6" s="6">
        <v>-171</v>
      </c>
      <c r="C6" s="6">
        <v>-23</v>
      </c>
      <c r="D6" s="6">
        <v>0</v>
      </c>
      <c r="E6" s="6">
        <v>0</v>
      </c>
      <c r="F6" s="6">
        <v>0</v>
      </c>
      <c r="G6" s="6">
        <v>0</v>
      </c>
      <c r="H6" s="6">
        <v>0</v>
      </c>
      <c r="I6" s="6">
        <v>-30</v>
      </c>
      <c r="J6" s="6">
        <v>-6</v>
      </c>
      <c r="K6" s="6">
        <v>0</v>
      </c>
      <c r="L6" s="6">
        <v>0</v>
      </c>
      <c r="M6" s="6">
        <v>-230</v>
      </c>
      <c r="N6" s="6">
        <v>0</v>
      </c>
      <c r="O6" s="6">
        <v>16</v>
      </c>
      <c r="P6" s="6">
        <v>-214</v>
      </c>
      <c r="Q6" s="17" t="s">
        <v>27</v>
      </c>
    </row>
    <row r="7" spans="1:17" ht="14.25">
      <c r="A7" s="7" t="s">
        <v>28</v>
      </c>
      <c r="B7" s="8">
        <v>580</v>
      </c>
      <c r="C7" s="8">
        <v>2542</v>
      </c>
      <c r="D7" s="8">
        <v>1715</v>
      </c>
      <c r="E7" s="8">
        <v>384</v>
      </c>
      <c r="F7" s="8">
        <v>0</v>
      </c>
      <c r="G7" s="8">
        <v>0</v>
      </c>
      <c r="H7" s="8">
        <v>0</v>
      </c>
      <c r="I7" s="8">
        <v>33</v>
      </c>
      <c r="J7" s="8">
        <v>352</v>
      </c>
      <c r="K7" s="8">
        <v>8</v>
      </c>
      <c r="L7" s="8">
        <v>0</v>
      </c>
      <c r="M7" s="8">
        <v>5614</v>
      </c>
      <c r="N7" s="8">
        <v>0</v>
      </c>
      <c r="O7" s="8">
        <v>10</v>
      </c>
      <c r="P7" s="8">
        <v>5624</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-158</v>
      </c>
      <c r="C9" s="4">
        <v>-204</v>
      </c>
      <c r="D9" s="4">
        <v>-3</v>
      </c>
      <c r="E9" s="4">
        <v>-1</v>
      </c>
      <c r="F9" s="4">
        <v>0</v>
      </c>
      <c r="G9" s="4">
        <v>0</v>
      </c>
      <c r="H9" s="4">
        <v>0</v>
      </c>
      <c r="I9" s="4">
        <v>-11</v>
      </c>
      <c r="J9" s="4">
        <v>-51</v>
      </c>
      <c r="K9" s="4">
        <v>0</v>
      </c>
      <c r="L9" s="4">
        <v>0</v>
      </c>
      <c r="M9" s="4">
        <v>-428</v>
      </c>
      <c r="N9" s="4">
        <v>92</v>
      </c>
      <c r="O9" s="4">
        <v>-13</v>
      </c>
      <c r="P9" s="4">
        <v>-349</v>
      </c>
      <c r="Q9" s="16" t="s">
        <v>29</v>
      </c>
    </row>
    <row r="10" spans="1:17" ht="21">
      <c r="A10" s="5" t="s">
        <v>30</v>
      </c>
      <c r="B10" s="6">
        <v>84</v>
      </c>
      <c r="C10" s="6">
        <v>0</v>
      </c>
      <c r="D10" s="6">
        <v>0</v>
      </c>
      <c r="E10" s="6">
        <v>0</v>
      </c>
      <c r="F10" s="6">
        <v>0</v>
      </c>
      <c r="G10" s="6">
        <v>0</v>
      </c>
      <c r="H10" s="6">
        <v>0</v>
      </c>
      <c r="I10" s="6">
        <v>9</v>
      </c>
      <c r="J10" s="6">
        <v>-2</v>
      </c>
      <c r="K10" s="6">
        <v>0</v>
      </c>
      <c r="L10" s="6">
        <v>0</v>
      </c>
      <c r="M10" s="6">
        <v>91</v>
      </c>
      <c r="N10" s="6">
        <v>-91</v>
      </c>
      <c r="O10" s="6">
        <v>0</v>
      </c>
      <c r="P10" s="6">
        <v>0</v>
      </c>
      <c r="Q10" s="17"/>
    </row>
    <row r="11" spans="1:17" ht="14.25">
      <c r="A11" s="7" t="s">
        <v>31</v>
      </c>
      <c r="B11" s="8">
        <v>506</v>
      </c>
      <c r="C11" s="8">
        <v>2338</v>
      </c>
      <c r="D11" s="8">
        <v>1712</v>
      </c>
      <c r="E11" s="8">
        <v>383</v>
      </c>
      <c r="F11" s="8">
        <v>0</v>
      </c>
      <c r="G11" s="8">
        <v>0</v>
      </c>
      <c r="H11" s="8">
        <v>0</v>
      </c>
      <c r="I11" s="8">
        <v>31</v>
      </c>
      <c r="J11" s="8">
        <v>299</v>
      </c>
      <c r="K11" s="8">
        <v>8</v>
      </c>
      <c r="L11" s="8">
        <v>0</v>
      </c>
      <c r="M11" s="8">
        <v>5277</v>
      </c>
      <c r="N11" s="8">
        <v>1</v>
      </c>
      <c r="O11" s="8">
        <v>-3</v>
      </c>
      <c r="P11" s="8">
        <v>5275</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382</v>
      </c>
      <c r="H13" s="4">
        <v>0</v>
      </c>
      <c r="I13" s="4">
        <v>0</v>
      </c>
      <c r="J13" s="4">
        <v>0</v>
      </c>
      <c r="K13" s="4">
        <v>0</v>
      </c>
      <c r="L13" s="4">
        <v>0</v>
      </c>
      <c r="M13" s="4">
        <v>382</v>
      </c>
      <c r="N13" s="4">
        <v>78</v>
      </c>
      <c r="O13" s="4">
        <v>-25</v>
      </c>
      <c r="P13" s="4">
        <v>435</v>
      </c>
      <c r="Q13" s="16" t="s">
        <v>32</v>
      </c>
    </row>
    <row r="14" spans="1:17" ht="14.25">
      <c r="A14" s="9" t="s">
        <v>33</v>
      </c>
      <c r="B14" s="6">
        <v>26</v>
      </c>
      <c r="C14" s="6">
        <v>134</v>
      </c>
      <c r="D14" s="6">
        <v>163</v>
      </c>
      <c r="E14" s="6">
        <v>71</v>
      </c>
      <c r="F14" s="6">
        <v>1352</v>
      </c>
      <c r="G14" s="6">
        <v>1265</v>
      </c>
      <c r="H14" s="6">
        <v>2</v>
      </c>
      <c r="I14" s="6">
        <v>3</v>
      </c>
      <c r="J14" s="6">
        <v>1</v>
      </c>
      <c r="K14" s="6">
        <v>2</v>
      </c>
      <c r="L14" s="6">
        <v>4</v>
      </c>
      <c r="M14" s="6">
        <v>3233</v>
      </c>
      <c r="N14" s="6">
        <v>-3233</v>
      </c>
      <c r="O14" s="6">
        <v>0</v>
      </c>
      <c r="P14" s="6">
        <v>0</v>
      </c>
      <c r="Q14" s="20"/>
    </row>
    <row r="15" spans="1:17" ht="14.25">
      <c r="A15" s="3" t="s">
        <v>34</v>
      </c>
      <c r="B15" s="4">
        <v>26</v>
      </c>
      <c r="C15" s="4">
        <v>134</v>
      </c>
      <c r="D15" s="4">
        <v>163</v>
      </c>
      <c r="E15" s="4">
        <v>71</v>
      </c>
      <c r="F15" s="4">
        <v>-200</v>
      </c>
      <c r="G15" s="4">
        <v>1265</v>
      </c>
      <c r="H15" s="4">
        <v>2</v>
      </c>
      <c r="I15" s="4">
        <v>3</v>
      </c>
      <c r="J15" s="4">
        <v>1</v>
      </c>
      <c r="K15" s="4">
        <v>2</v>
      </c>
      <c r="L15" s="4">
        <v>4</v>
      </c>
      <c r="M15" s="4">
        <v>1681</v>
      </c>
      <c r="N15" s="4">
        <v>-1681</v>
      </c>
      <c r="O15" s="4">
        <v>0</v>
      </c>
      <c r="P15" s="4">
        <v>0</v>
      </c>
      <c r="Q15" s="21"/>
    </row>
    <row r="16" spans="1:17" ht="14.25">
      <c r="A16" s="9" t="s">
        <v>35</v>
      </c>
      <c r="B16" s="6">
        <v>0</v>
      </c>
      <c r="C16" s="6">
        <v>0</v>
      </c>
      <c r="D16" s="6">
        <v>0</v>
      </c>
      <c r="E16" s="6">
        <v>0</v>
      </c>
      <c r="F16" s="6">
        <v>1552</v>
      </c>
      <c r="G16" s="6">
        <v>0</v>
      </c>
      <c r="H16" s="6">
        <v>0</v>
      </c>
      <c r="I16" s="6">
        <v>0</v>
      </c>
      <c r="J16" s="6">
        <v>0</v>
      </c>
      <c r="K16" s="6">
        <v>0</v>
      </c>
      <c r="L16" s="6">
        <v>0</v>
      </c>
      <c r="M16" s="6">
        <v>1552</v>
      </c>
      <c r="N16" s="6">
        <v>-1552</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2038</v>
      </c>
      <c r="O17" s="4">
        <v>-2</v>
      </c>
      <c r="P17" s="4">
        <v>2036</v>
      </c>
      <c r="Q17" s="16" t="s">
        <v>34</v>
      </c>
    </row>
    <row r="18" spans="1:17" ht="14.25">
      <c r="A18" s="23"/>
      <c r="B18" s="6">
        <v>0</v>
      </c>
      <c r="C18" s="6">
        <v>0</v>
      </c>
      <c r="D18" s="6">
        <v>0</v>
      </c>
      <c r="E18" s="6">
        <v>0</v>
      </c>
      <c r="F18" s="6">
        <v>0</v>
      </c>
      <c r="G18" s="6">
        <v>0</v>
      </c>
      <c r="H18" s="6">
        <v>0</v>
      </c>
      <c r="I18" s="6">
        <v>0</v>
      </c>
      <c r="J18" s="6">
        <v>0</v>
      </c>
      <c r="K18" s="6">
        <v>0</v>
      </c>
      <c r="L18" s="6">
        <v>0</v>
      </c>
      <c r="M18" s="6">
        <v>0</v>
      </c>
      <c r="N18" s="6">
        <v>1552</v>
      </c>
      <c r="O18" s="6">
        <v>-1552</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-32</v>
      </c>
      <c r="O19" s="4">
        <v>-56</v>
      </c>
      <c r="P19" s="4">
        <v>-88</v>
      </c>
      <c r="Q19" s="16" t="s">
        <v>56</v>
      </c>
    </row>
    <row r="20" spans="1:17" ht="21">
      <c r="A20" s="5"/>
      <c r="B20" s="6">
        <v>0</v>
      </c>
      <c r="C20" s="6">
        <v>0</v>
      </c>
      <c r="D20" s="6">
        <v>0</v>
      </c>
      <c r="E20" s="6">
        <v>0</v>
      </c>
      <c r="F20" s="6">
        <v>0</v>
      </c>
      <c r="G20" s="6">
        <v>0</v>
      </c>
      <c r="H20" s="6">
        <v>0</v>
      </c>
      <c r="I20" s="6">
        <v>0</v>
      </c>
      <c r="J20" s="6">
        <v>0</v>
      </c>
      <c r="K20" s="6">
        <v>0</v>
      </c>
      <c r="L20" s="6">
        <v>0</v>
      </c>
      <c r="M20" s="6">
        <v>0</v>
      </c>
      <c r="N20" s="6">
        <v>-538</v>
      </c>
      <c r="O20" s="6">
        <v>20</v>
      </c>
      <c r="P20" s="6">
        <v>-518</v>
      </c>
      <c r="Q20" s="17" t="s">
        <v>57</v>
      </c>
    </row>
    <row r="21" spans="1:17" ht="14.25">
      <c r="A21" s="3" t="s">
        <v>53</v>
      </c>
      <c r="B21" s="4">
        <v>12</v>
      </c>
      <c r="C21" s="4">
        <v>18</v>
      </c>
      <c r="D21" s="4">
        <v>1</v>
      </c>
      <c r="E21" s="4">
        <v>0</v>
      </c>
      <c r="F21" s="4">
        <v>0</v>
      </c>
      <c r="G21" s="4">
        <v>0</v>
      </c>
      <c r="H21" s="4">
        <v>0</v>
      </c>
      <c r="I21" s="4">
        <v>0</v>
      </c>
      <c r="J21" s="4">
        <v>0</v>
      </c>
      <c r="K21" s="4">
        <v>0</v>
      </c>
      <c r="L21" s="4">
        <v>0</v>
      </c>
      <c r="M21" s="4">
        <v>31</v>
      </c>
      <c r="N21" s="4">
        <v>-31</v>
      </c>
      <c r="O21" s="4">
        <v>0</v>
      </c>
      <c r="P21" s="4">
        <v>0</v>
      </c>
      <c r="Q21" s="21"/>
    </row>
    <row r="22" spans="1:17" ht="14.25">
      <c r="A22" s="5" t="s">
        <v>54</v>
      </c>
      <c r="B22" s="6">
        <v>0</v>
      </c>
      <c r="C22" s="6">
        <v>0</v>
      </c>
      <c r="D22" s="6">
        <v>0</v>
      </c>
      <c r="E22" s="6">
        <v>0</v>
      </c>
      <c r="F22" s="6">
        <v>0</v>
      </c>
      <c r="G22" s="6">
        <v>0</v>
      </c>
      <c r="H22" s="6">
        <v>33</v>
      </c>
      <c r="I22" s="6">
        <v>0</v>
      </c>
      <c r="J22" s="6">
        <v>0</v>
      </c>
      <c r="K22" s="6">
        <v>0</v>
      </c>
      <c r="L22" s="6">
        <v>241</v>
      </c>
      <c r="M22" s="6">
        <v>274</v>
      </c>
      <c r="N22" s="6">
        <v>-274</v>
      </c>
      <c r="O22" s="6">
        <v>0</v>
      </c>
      <c r="P22" s="6">
        <v>0</v>
      </c>
      <c r="Q22" s="20"/>
    </row>
    <row r="23" spans="1:17" ht="14.25">
      <c r="A23" s="3" t="s">
        <v>36</v>
      </c>
      <c r="B23" s="4">
        <v>0</v>
      </c>
      <c r="C23" s="4">
        <v>0</v>
      </c>
      <c r="D23" s="4">
        <v>0</v>
      </c>
      <c r="E23" s="4">
        <v>0</v>
      </c>
      <c r="F23" s="4">
        <v>0</v>
      </c>
      <c r="G23" s="4">
        <v>58</v>
      </c>
      <c r="H23" s="4">
        <v>0</v>
      </c>
      <c r="I23" s="4">
        <v>0</v>
      </c>
      <c r="J23" s="4">
        <v>0</v>
      </c>
      <c r="K23" s="4">
        <v>0</v>
      </c>
      <c r="L23" s="4">
        <v>6</v>
      </c>
      <c r="M23" s="4">
        <v>64</v>
      </c>
      <c r="N23" s="4">
        <v>359</v>
      </c>
      <c r="O23" s="4">
        <v>-176</v>
      </c>
      <c r="P23" s="4">
        <v>247</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-330</v>
      </c>
      <c r="C25" s="4">
        <v>-1315</v>
      </c>
      <c r="D25" s="4">
        <v>-1187</v>
      </c>
      <c r="E25" s="4">
        <v>-274</v>
      </c>
      <c r="F25" s="4">
        <v>0</v>
      </c>
      <c r="G25" s="4">
        <v>0</v>
      </c>
      <c r="H25" s="4">
        <v>0</v>
      </c>
      <c r="I25" s="4">
        <v>-21</v>
      </c>
      <c r="J25" s="4">
        <v>-156</v>
      </c>
      <c r="K25" s="4">
        <v>-32</v>
      </c>
      <c r="L25" s="4">
        <v>0</v>
      </c>
      <c r="M25" s="4">
        <v>-3315</v>
      </c>
      <c r="N25" s="4">
        <v>-400</v>
      </c>
      <c r="O25" s="4">
        <v>128</v>
      </c>
      <c r="P25" s="4">
        <v>-3587</v>
      </c>
      <c r="Q25" s="16" t="s">
        <v>58</v>
      </c>
    </row>
    <row r="26" spans="1:17" ht="14.25">
      <c r="A26" s="5" t="s">
        <v>38</v>
      </c>
      <c r="B26" s="6">
        <v>7</v>
      </c>
      <c r="C26" s="6">
        <v>-186</v>
      </c>
      <c r="D26" s="6">
        <v>9</v>
      </c>
      <c r="E26" s="6">
        <v>-2</v>
      </c>
      <c r="F26" s="6">
        <v>0</v>
      </c>
      <c r="G26" s="6">
        <v>0</v>
      </c>
      <c r="H26" s="6">
        <v>0</v>
      </c>
      <c r="I26" s="6">
        <v>-11</v>
      </c>
      <c r="J26" s="6">
        <v>-98</v>
      </c>
      <c r="K26" s="6">
        <v>2</v>
      </c>
      <c r="L26" s="6">
        <v>0</v>
      </c>
      <c r="M26" s="6">
        <v>-279</v>
      </c>
      <c r="N26" s="6">
        <v>279</v>
      </c>
      <c r="O26" s="6">
        <v>0</v>
      </c>
      <c r="P26" s="6">
        <v>0</v>
      </c>
      <c r="Q26" s="17"/>
    </row>
    <row r="27" spans="1:17" ht="14.25">
      <c r="A27" s="3" t="s">
        <v>39</v>
      </c>
      <c r="B27" s="4">
        <v>26</v>
      </c>
      <c r="C27" s="4">
        <v>11</v>
      </c>
      <c r="D27" s="4">
        <v>0</v>
      </c>
      <c r="E27" s="4">
        <v>0</v>
      </c>
      <c r="F27" s="4">
        <v>0</v>
      </c>
      <c r="G27" s="4">
        <v>0</v>
      </c>
      <c r="H27" s="4">
        <v>0</v>
      </c>
      <c r="I27" s="4">
        <v>8</v>
      </c>
      <c r="J27" s="4">
        <v>2</v>
      </c>
      <c r="K27" s="4">
        <v>0</v>
      </c>
      <c r="L27" s="4">
        <v>0</v>
      </c>
      <c r="M27" s="4">
        <v>47</v>
      </c>
      <c r="N27" s="4">
        <v>132</v>
      </c>
      <c r="O27" s="4">
        <v>-95</v>
      </c>
      <c r="P27" s="4">
        <v>84</v>
      </c>
      <c r="Q27" s="16" t="s">
        <v>66</v>
      </c>
    </row>
    <row r="28" spans="1:17" ht="14.25">
      <c r="A28" s="5" t="s">
        <v>40</v>
      </c>
      <c r="B28" s="6">
        <v>22</v>
      </c>
      <c r="C28" s="6">
        <v>-8</v>
      </c>
      <c r="D28" s="6">
        <v>0</v>
      </c>
      <c r="E28" s="6">
        <v>0</v>
      </c>
      <c r="F28" s="6">
        <v>0</v>
      </c>
      <c r="G28" s="6">
        <v>0</v>
      </c>
      <c r="H28" s="6">
        <v>0</v>
      </c>
      <c r="I28" s="6">
        <v>8</v>
      </c>
      <c r="J28" s="6">
        <v>71</v>
      </c>
      <c r="K28" s="6">
        <v>0</v>
      </c>
      <c r="L28" s="6">
        <v>0</v>
      </c>
      <c r="M28" s="6">
        <v>93</v>
      </c>
      <c r="N28" s="6">
        <v>-93</v>
      </c>
      <c r="O28" s="6">
        <v>0</v>
      </c>
      <c r="P28" s="6">
        <v>0</v>
      </c>
      <c r="Q28" s="17"/>
    </row>
    <row r="29" spans="1:17" ht="14.25">
      <c r="A29" s="12" t="s">
        <v>41</v>
      </c>
      <c r="B29" s="8">
        <v>-275</v>
      </c>
      <c r="C29" s="8">
        <v>-1498</v>
      </c>
      <c r="D29" s="8">
        <v>-1178</v>
      </c>
      <c r="E29" s="8">
        <v>-276</v>
      </c>
      <c r="F29" s="8">
        <v>0</v>
      </c>
      <c r="G29" s="8">
        <v>0</v>
      </c>
      <c r="H29" s="8">
        <v>0</v>
      </c>
      <c r="I29" s="8">
        <v>-16</v>
      </c>
      <c r="J29" s="8">
        <v>-181</v>
      </c>
      <c r="K29" s="8">
        <v>-30</v>
      </c>
      <c r="L29" s="8">
        <v>0</v>
      </c>
      <c r="M29" s="8">
        <v>-3454</v>
      </c>
      <c r="N29" s="8">
        <v>-82</v>
      </c>
      <c r="O29" s="8">
        <v>32</v>
      </c>
      <c r="P29" s="8">
        <v>-3504</v>
      </c>
      <c r="Q29" s="18" t="s">
        <v>41</v>
      </c>
    </row>
    <row r="30" spans="1:17" ht="31.5">
      <c r="A30" s="9" t="s">
        <v>42</v>
      </c>
      <c r="B30" s="6">
        <v>0</v>
      </c>
      <c r="C30" s="6">
        <v>0</v>
      </c>
      <c r="D30" s="6">
        <v>-18</v>
      </c>
      <c r="E30" s="6">
        <v>-82</v>
      </c>
      <c r="F30" s="6">
        <v>0</v>
      </c>
      <c r="G30" s="6">
        <v>0</v>
      </c>
      <c r="H30" s="6">
        <v>0</v>
      </c>
      <c r="I30" s="6">
        <v>0</v>
      </c>
      <c r="J30" s="6">
        <v>0</v>
      </c>
      <c r="K30" s="6">
        <v>21</v>
      </c>
      <c r="L30" s="6">
        <v>0</v>
      </c>
      <c r="M30" s="6">
        <v>-79</v>
      </c>
      <c r="N30" s="6">
        <v>79</v>
      </c>
      <c r="O30" s="6">
        <v>0</v>
      </c>
      <c r="P30" s="6">
        <v>0</v>
      </c>
      <c r="Q30" s="20"/>
    </row>
    <row r="31" spans="1:17" ht="14.25">
      <c r="A31" s="3" t="s">
        <v>45</v>
      </c>
      <c r="B31" s="4">
        <v>0</v>
      </c>
      <c r="C31" s="4">
        <v>0</v>
      </c>
      <c r="D31" s="4">
        <v>0</v>
      </c>
      <c r="E31" s="4">
        <v>0</v>
      </c>
      <c r="F31" s="4">
        <v>0</v>
      </c>
      <c r="G31" s="4">
        <v>-116</v>
      </c>
      <c r="H31" s="4">
        <v>0</v>
      </c>
      <c r="I31" s="4">
        <v>0</v>
      </c>
      <c r="J31" s="4">
        <v>0</v>
      </c>
      <c r="K31" s="4">
        <v>0</v>
      </c>
      <c r="L31" s="4">
        <v>0</v>
      </c>
      <c r="M31" s="4">
        <v>-116</v>
      </c>
      <c r="N31" s="4">
        <v>-6</v>
      </c>
      <c r="O31" s="4">
        <v>-1</v>
      </c>
      <c r="P31" s="4">
        <v>-123</v>
      </c>
      <c r="Q31" s="16" t="s">
        <v>45</v>
      </c>
    </row>
    <row r="32" spans="1:17" ht="21">
      <c r="A32" s="5" t="s">
        <v>43</v>
      </c>
      <c r="B32" s="6">
        <v>-3</v>
      </c>
      <c r="C32" s="6">
        <v>0</v>
      </c>
      <c r="D32" s="6">
        <v>-2</v>
      </c>
      <c r="E32" s="6">
        <v>0</v>
      </c>
      <c r="F32" s="6">
        <v>0</v>
      </c>
      <c r="G32" s="6">
        <v>0</v>
      </c>
      <c r="H32" s="6">
        <v>0</v>
      </c>
      <c r="I32" s="6">
        <v>0</v>
      </c>
      <c r="J32" s="6">
        <v>0</v>
      </c>
      <c r="K32" s="6">
        <v>0</v>
      </c>
      <c r="L32" s="6">
        <v>0</v>
      </c>
      <c r="M32" s="6">
        <v>-5</v>
      </c>
      <c r="N32" s="6">
        <v>5</v>
      </c>
      <c r="O32" s="6">
        <v>0</v>
      </c>
      <c r="P32" s="6">
        <v>0</v>
      </c>
      <c r="Q32" s="17"/>
    </row>
    <row r="33" spans="1:17" ht="14.25">
      <c r="A33" s="3" t="s">
        <v>44</v>
      </c>
      <c r="B33" s="4">
        <v>-21</v>
      </c>
      <c r="C33" s="4">
        <v>-94</v>
      </c>
      <c r="D33" s="4">
        <v>-23</v>
      </c>
      <c r="E33" s="4">
        <v>-2</v>
      </c>
      <c r="F33" s="4">
        <v>0</v>
      </c>
      <c r="G33" s="4">
        <v>0</v>
      </c>
      <c r="H33" s="4">
        <v>0</v>
      </c>
      <c r="I33" s="4">
        <v>0</v>
      </c>
      <c r="J33" s="4">
        <v>0</v>
      </c>
      <c r="K33" s="4">
        <v>0</v>
      </c>
      <c r="L33" s="4">
        <v>0</v>
      </c>
      <c r="M33" s="4">
        <v>-140</v>
      </c>
      <c r="N33" s="4">
        <v>140</v>
      </c>
      <c r="O33" s="4">
        <v>0</v>
      </c>
      <c r="P33" s="4">
        <v>0</v>
      </c>
      <c r="Q33" s="16"/>
    </row>
    <row r="34" spans="1:17" ht="14.25">
      <c r="A34" s="5" t="s">
        <v>46</v>
      </c>
      <c r="B34" s="6">
        <v>0</v>
      </c>
      <c r="C34" s="6">
        <v>0</v>
      </c>
      <c r="D34" s="13">
        <v>0</v>
      </c>
      <c r="E34" s="14">
        <v>0</v>
      </c>
      <c r="F34" s="6">
        <v>0</v>
      </c>
      <c r="G34" s="6">
        <v>-292</v>
      </c>
      <c r="H34" s="6">
        <v>0</v>
      </c>
      <c r="I34" s="6">
        <v>0</v>
      </c>
      <c r="J34" s="6">
        <v>-1</v>
      </c>
      <c r="K34" s="6">
        <v>0</v>
      </c>
      <c r="L34" s="6">
        <v>-1</v>
      </c>
      <c r="M34" s="6">
        <v>-294</v>
      </c>
      <c r="N34" s="6">
        <v>-40</v>
      </c>
      <c r="O34" s="6">
        <v>23</v>
      </c>
      <c r="P34" s="6">
        <v>-311</v>
      </c>
      <c r="Q34" s="17" t="s">
        <v>61</v>
      </c>
    </row>
    <row r="35" spans="1:17" ht="14.25">
      <c r="A35" s="3" t="s">
        <v>47</v>
      </c>
      <c r="B35" s="4">
        <v>-104</v>
      </c>
      <c r="C35" s="4">
        <v>-432</v>
      </c>
      <c r="D35" s="4">
        <v>-85</v>
      </c>
      <c r="E35" s="4">
        <v>-33</v>
      </c>
      <c r="F35" s="4">
        <v>0</v>
      </c>
      <c r="G35" s="4">
        <v>0</v>
      </c>
      <c r="H35" s="4">
        <v>0</v>
      </c>
      <c r="I35" s="4">
        <v>-16</v>
      </c>
      <c r="J35" s="4">
        <v>-66</v>
      </c>
      <c r="K35" s="4">
        <v>-1</v>
      </c>
      <c r="L35" s="4">
        <v>0</v>
      </c>
      <c r="M35" s="4">
        <v>-737</v>
      </c>
      <c r="N35" s="4">
        <v>-1</v>
      </c>
      <c r="O35" s="4">
        <v>20</v>
      </c>
      <c r="P35" s="4">
        <v>-718</v>
      </c>
      <c r="Q35" s="16" t="s">
        <v>47</v>
      </c>
    </row>
    <row r="36" spans="1:17" ht="14.25">
      <c r="A36" s="5" t="s">
        <v>48</v>
      </c>
      <c r="B36" s="6">
        <v>-32</v>
      </c>
      <c r="C36" s="6">
        <v>-138</v>
      </c>
      <c r="D36" s="6">
        <v>-143</v>
      </c>
      <c r="E36" s="6">
        <v>-15</v>
      </c>
      <c r="F36" s="6">
        <v>0</v>
      </c>
      <c r="G36" s="6">
        <v>-760</v>
      </c>
      <c r="H36" s="6">
        <v>-11</v>
      </c>
      <c r="I36" s="6">
        <v>-6</v>
      </c>
      <c r="J36" s="6">
        <v>-28</v>
      </c>
      <c r="K36" s="6">
        <v>-1</v>
      </c>
      <c r="L36" s="6">
        <v>0</v>
      </c>
      <c r="M36" s="6">
        <v>-1134</v>
      </c>
      <c r="N36" s="6">
        <v>-1</v>
      </c>
      <c r="O36" s="6">
        <v>-29</v>
      </c>
      <c r="P36" s="6">
        <v>-1164</v>
      </c>
      <c r="Q36" s="17" t="s">
        <v>48</v>
      </c>
    </row>
    <row r="37" spans="1:17" ht="14.25">
      <c r="A37" s="3" t="s">
        <v>49</v>
      </c>
      <c r="B37" s="4">
        <v>7</v>
      </c>
      <c r="C37" s="4">
        <v>1</v>
      </c>
      <c r="D37" s="4">
        <v>0</v>
      </c>
      <c r="E37" s="4">
        <v>0</v>
      </c>
      <c r="F37" s="4">
        <v>0</v>
      </c>
      <c r="G37" s="4">
        <v>0</v>
      </c>
      <c r="H37" s="4">
        <v>0</v>
      </c>
      <c r="I37" s="4">
        <v>5</v>
      </c>
      <c r="J37" s="4">
        <v>1</v>
      </c>
      <c r="K37" s="4">
        <v>0</v>
      </c>
      <c r="L37" s="4">
        <v>0</v>
      </c>
      <c r="M37" s="4">
        <v>14</v>
      </c>
      <c r="N37" s="4">
        <v>-14</v>
      </c>
      <c r="O37" s="4">
        <v>0</v>
      </c>
      <c r="P37" s="4">
        <v>0</v>
      </c>
      <c r="Q37" s="16"/>
    </row>
    <row r="38" spans="1:17" ht="14.25">
      <c r="A38" s="5" t="s">
        <v>50</v>
      </c>
      <c r="B38" s="6">
        <v>0</v>
      </c>
      <c r="C38" s="6">
        <v>0</v>
      </c>
      <c r="D38" s="6">
        <v>0</v>
      </c>
      <c r="E38" s="6">
        <v>0</v>
      </c>
      <c r="F38" s="6">
        <v>0</v>
      </c>
      <c r="G38" s="6">
        <v>0</v>
      </c>
      <c r="H38" s="6">
        <v>0</v>
      </c>
      <c r="I38" s="6">
        <v>0</v>
      </c>
      <c r="J38" s="6">
        <v>0</v>
      </c>
      <c r="K38" s="6">
        <v>0</v>
      </c>
      <c r="L38" s="6">
        <v>-239</v>
      </c>
      <c r="M38" s="6">
        <v>-239</v>
      </c>
      <c r="N38" s="6">
        <v>239</v>
      </c>
      <c r="O38" s="6">
        <v>0</v>
      </c>
      <c r="P38" s="6">
        <v>0</v>
      </c>
      <c r="Q38" s="17"/>
    </row>
    <row r="39" spans="1:17" ht="14.25">
      <c r="A39" s="3" t="s">
        <v>51</v>
      </c>
      <c r="B39" s="4">
        <v>0</v>
      </c>
      <c r="C39" s="4">
        <v>0</v>
      </c>
      <c r="D39" s="4">
        <v>0</v>
      </c>
      <c r="E39" s="4">
        <v>0</v>
      </c>
      <c r="F39" s="4">
        <v>0</v>
      </c>
      <c r="G39" s="4">
        <v>-170</v>
      </c>
      <c r="H39" s="4">
        <v>0</v>
      </c>
      <c r="I39" s="4">
        <v>0</v>
      </c>
      <c r="J39" s="4">
        <v>0</v>
      </c>
      <c r="K39" s="4">
        <v>0</v>
      </c>
      <c r="L39" s="4">
        <v>-8</v>
      </c>
      <c r="M39" s="4">
        <v>-178</v>
      </c>
      <c r="N39" s="4">
        <v>-575</v>
      </c>
      <c r="O39" s="4">
        <v>126</v>
      </c>
      <c r="P39" s="4">
        <v>-627</v>
      </c>
      <c r="Q39" s="16" t="s">
        <v>59</v>
      </c>
    </row>
    <row r="40" spans="1:17" ht="14.25">
      <c r="A40" s="24" t="s">
        <v>52</v>
      </c>
      <c r="B40" s="25">
        <v>116</v>
      </c>
      <c r="C40" s="25">
        <v>329</v>
      </c>
      <c r="D40" s="25">
        <v>427</v>
      </c>
      <c r="E40" s="25">
        <v>46</v>
      </c>
      <c r="F40" s="25">
        <v>1352</v>
      </c>
      <c r="G40" s="25">
        <v>367</v>
      </c>
      <c r="H40" s="25">
        <v>24</v>
      </c>
      <c r="I40" s="25">
        <v>1</v>
      </c>
      <c r="J40" s="25">
        <v>25</v>
      </c>
      <c r="K40" s="25">
        <v>-1</v>
      </c>
      <c r="L40" s="25">
        <v>3</v>
      </c>
      <c r="M40" s="25">
        <v>2689</v>
      </c>
      <c r="N40" s="25">
        <v>-81</v>
      </c>
      <c r="O40" s="25">
        <v>-1668</v>
      </c>
      <c r="P40" s="25">
        <v>940</v>
      </c>
      <c r="Q40" s="26" t="s">
        <v>60</v>
      </c>
    </row>
    <row r="41" spans="2:17" ht="21">
      <c r="B41" s="30"/>
      <c r="C41" s="30"/>
      <c r="D41" s="30"/>
      <c r="E41" s="30"/>
      <c r="F41" s="30"/>
      <c r="G41" s="30"/>
      <c r="H41" s="30"/>
      <c r="I41" s="30"/>
      <c r="J41" s="30"/>
      <c r="K41" s="30"/>
      <c r="L41" s="30"/>
      <c r="M41" s="30"/>
      <c r="N41" s="30"/>
      <c r="O41" s="30"/>
      <c r="P41" s="30">
        <v>-1</v>
      </c>
      <c r="Q41" s="266" t="s">
        <v>62</v>
      </c>
    </row>
    <row r="42" spans="2:17" ht="14.25">
      <c r="B42" s="30"/>
      <c r="C42" s="30"/>
      <c r="D42" s="30"/>
      <c r="E42" s="30"/>
      <c r="F42" s="30"/>
      <c r="G42" s="30"/>
      <c r="H42" s="30"/>
      <c r="I42" s="30"/>
      <c r="J42" s="30"/>
      <c r="K42" s="30"/>
      <c r="L42" s="30"/>
      <c r="M42" s="30"/>
      <c r="N42" s="30"/>
      <c r="O42" s="30"/>
      <c r="P42" s="30">
        <v>939</v>
      </c>
      <c r="Q42" s="267" t="s">
        <v>63</v>
      </c>
    </row>
    <row r="43" spans="2:17" ht="12" customHeight="1">
      <c r="B43" s="263"/>
      <c r="C43" s="263"/>
      <c r="D43" s="263"/>
      <c r="E43" s="263"/>
      <c r="F43" s="263"/>
      <c r="G43" s="263"/>
      <c r="H43" s="263"/>
      <c r="I43" s="263"/>
      <c r="J43" s="263"/>
      <c r="K43" s="263"/>
      <c r="L43" s="263"/>
      <c r="M43" s="263"/>
      <c r="N43" s="263"/>
      <c r="O43" s="263"/>
      <c r="P43" s="263">
        <v>-213</v>
      </c>
      <c r="Q43" s="266" t="s">
        <v>64</v>
      </c>
    </row>
    <row r="44" spans="2:17" ht="13.5" customHeight="1">
      <c r="B44" s="30"/>
      <c r="C44" s="30"/>
      <c r="D44" s="30"/>
      <c r="E44" s="30"/>
      <c r="F44" s="30"/>
      <c r="G44" s="30"/>
      <c r="H44" s="30"/>
      <c r="I44" s="30"/>
      <c r="J44" s="30"/>
      <c r="K44" s="30"/>
      <c r="L44" s="30"/>
      <c r="M44" s="30"/>
      <c r="N44" s="30"/>
      <c r="O44" s="30"/>
      <c r="P44" s="30">
        <v>726</v>
      </c>
      <c r="Q44" s="267" t="s">
        <v>65</v>
      </c>
    </row>
    <row r="46" spans="1:16" ht="14.25">
      <c r="A46" s="34" t="s">
        <v>2</v>
      </c>
      <c r="B46" s="35">
        <f>(-B35-B47)/B11</f>
        <v>0.191699604743083</v>
      </c>
      <c r="C46" s="35">
        <f>(-C35-C47)/C11</f>
        <v>0.18434559452523525</v>
      </c>
      <c r="P46" s="27"/>
    </row>
    <row r="47" spans="1:3" ht="14.25">
      <c r="A47" s="34" t="s">
        <v>4</v>
      </c>
      <c r="B47" s="36">
        <f>B37</f>
        <v>7</v>
      </c>
      <c r="C47" s="36">
        <f>C37</f>
        <v>1</v>
      </c>
    </row>
    <row r="48" spans="1:3" ht="14.25">
      <c r="A48" s="37" t="s">
        <v>3</v>
      </c>
      <c r="B48" s="35">
        <f>(-B36/B11)</f>
        <v>0.06324110671936758</v>
      </c>
      <c r="C48" s="35">
        <f>(-C36/C11)</f>
        <v>0.05902480752780154</v>
      </c>
    </row>
    <row r="49" spans="1:3" ht="14.25">
      <c r="A49" s="37" t="s">
        <v>1</v>
      </c>
      <c r="B49" s="35">
        <f>(-B29/B11)</f>
        <v>0.5434782608695652</v>
      </c>
      <c r="C49" s="35">
        <f>(-C29/C11)</f>
        <v>0.6407185628742516</v>
      </c>
    </row>
    <row r="50" spans="1:3" ht="14.25">
      <c r="A50" s="39" t="s">
        <v>5</v>
      </c>
      <c r="B50" s="38">
        <f>B46+B48+B49</f>
        <v>0.7984189723320158</v>
      </c>
      <c r="C50" s="38">
        <f>C46+C48+C49</f>
        <v>0.8840889649272883</v>
      </c>
    </row>
    <row r="52" ht="14.25">
      <c r="C52" s="184"/>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Q54"/>
  <sheetViews>
    <sheetView showGridLines="0" zoomScale="85" zoomScaleNormal="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9.00390625" style="15" customWidth="1"/>
    <col min="4" max="5" width="10.50390625" style="15" customWidth="1"/>
    <col min="6" max="7" width="9.00390625" style="15" customWidth="1"/>
    <col min="8" max="8" width="10.125" style="15" customWidth="1"/>
    <col min="9" max="12" width="9.00390625" style="15" customWidth="1"/>
    <col min="13" max="13" width="11.50390625" style="15" customWidth="1"/>
    <col min="14" max="14" width="11.625" style="15" customWidth="1"/>
    <col min="15" max="15" width="10.00390625" style="15" customWidth="1"/>
    <col min="16" max="16" width="11.00390625" style="15" customWidth="1"/>
    <col min="17" max="17" width="34.375" style="15" customWidth="1"/>
    <col min="18" max="16384" width="9.00390625" style="15" customWidth="1"/>
  </cols>
  <sheetData>
    <row r="1" spans="1:17" ht="42">
      <c r="A1" s="692" t="s">
        <v>193</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193</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626</v>
      </c>
      <c r="C3" s="4">
        <v>2653</v>
      </c>
      <c r="D3" s="4">
        <v>1714</v>
      </c>
      <c r="E3" s="4">
        <v>408</v>
      </c>
      <c r="F3" s="4">
        <v>0</v>
      </c>
      <c r="G3" s="4">
        <v>0</v>
      </c>
      <c r="H3" s="4">
        <v>0</v>
      </c>
      <c r="I3" s="4">
        <v>52</v>
      </c>
      <c r="J3" s="4">
        <v>315</v>
      </c>
      <c r="K3" s="4">
        <v>13</v>
      </c>
      <c r="L3" s="4">
        <v>0</v>
      </c>
      <c r="M3" s="4">
        <v>5781</v>
      </c>
      <c r="N3" s="4">
        <v>0</v>
      </c>
      <c r="O3" s="4">
        <v>-13</v>
      </c>
      <c r="P3" s="4">
        <v>5768</v>
      </c>
      <c r="Q3" s="16" t="s">
        <v>24</v>
      </c>
    </row>
    <row r="4" spans="1:17" ht="14.25">
      <c r="A4" s="5" t="s">
        <v>25</v>
      </c>
      <c r="B4" s="6">
        <v>4</v>
      </c>
      <c r="C4" s="6">
        <v>0</v>
      </c>
      <c r="D4" s="6">
        <v>0</v>
      </c>
      <c r="E4" s="6">
        <v>0</v>
      </c>
      <c r="F4" s="6">
        <v>0</v>
      </c>
      <c r="G4" s="6">
        <v>0</v>
      </c>
      <c r="H4" s="6">
        <v>0</v>
      </c>
      <c r="I4" s="6">
        <v>0</v>
      </c>
      <c r="J4" s="6">
        <v>0</v>
      </c>
      <c r="K4" s="6">
        <v>0</v>
      </c>
      <c r="L4" s="6">
        <v>0</v>
      </c>
      <c r="M4" s="6">
        <v>4</v>
      </c>
      <c r="N4" s="6">
        <v>0</v>
      </c>
      <c r="O4" s="6">
        <v>-4</v>
      </c>
      <c r="P4" s="6">
        <v>0</v>
      </c>
      <c r="Q4" s="17" t="s">
        <v>25</v>
      </c>
    </row>
    <row r="5" spans="1:17" ht="14.25">
      <c r="A5" s="7" t="s">
        <v>26</v>
      </c>
      <c r="B5" s="8">
        <v>630</v>
      </c>
      <c r="C5" s="8">
        <v>2653</v>
      </c>
      <c r="D5" s="8">
        <v>1714</v>
      </c>
      <c r="E5" s="8">
        <v>408</v>
      </c>
      <c r="F5" s="8">
        <v>0</v>
      </c>
      <c r="G5" s="8">
        <v>0</v>
      </c>
      <c r="H5" s="8">
        <v>0</v>
      </c>
      <c r="I5" s="8">
        <v>52</v>
      </c>
      <c r="J5" s="8">
        <v>315</v>
      </c>
      <c r="K5" s="8">
        <v>13</v>
      </c>
      <c r="L5" s="8">
        <v>0</v>
      </c>
      <c r="M5" s="8">
        <v>5785</v>
      </c>
      <c r="N5" s="8">
        <v>0</v>
      </c>
      <c r="O5" s="8">
        <v>-17</v>
      </c>
      <c r="P5" s="8">
        <v>5768</v>
      </c>
      <c r="Q5" s="18" t="s">
        <v>26</v>
      </c>
    </row>
    <row r="6" spans="1:17" ht="14.25">
      <c r="A6" s="5" t="s">
        <v>27</v>
      </c>
      <c r="B6" s="6">
        <v>-79</v>
      </c>
      <c r="C6" s="6">
        <v>-1</v>
      </c>
      <c r="D6" s="6">
        <v>0</v>
      </c>
      <c r="E6" s="6">
        <v>0</v>
      </c>
      <c r="F6" s="6">
        <v>0</v>
      </c>
      <c r="G6" s="6">
        <v>0</v>
      </c>
      <c r="H6" s="6">
        <v>0</v>
      </c>
      <c r="I6" s="6">
        <v>-21</v>
      </c>
      <c r="J6" s="6">
        <v>-16</v>
      </c>
      <c r="K6" s="6">
        <v>0</v>
      </c>
      <c r="L6" s="6">
        <v>0</v>
      </c>
      <c r="M6" s="6">
        <v>-117</v>
      </c>
      <c r="N6" s="6">
        <v>0</v>
      </c>
      <c r="O6" s="6">
        <v>24</v>
      </c>
      <c r="P6" s="6">
        <v>-93</v>
      </c>
      <c r="Q6" s="17" t="s">
        <v>27</v>
      </c>
    </row>
    <row r="7" spans="1:17" ht="14.25">
      <c r="A7" s="7" t="s">
        <v>28</v>
      </c>
      <c r="B7" s="8">
        <v>551</v>
      </c>
      <c r="C7" s="8">
        <v>2652</v>
      </c>
      <c r="D7" s="8">
        <v>1714</v>
      </c>
      <c r="E7" s="8">
        <v>408</v>
      </c>
      <c r="F7" s="8">
        <v>0</v>
      </c>
      <c r="G7" s="8">
        <v>0</v>
      </c>
      <c r="H7" s="8">
        <v>0</v>
      </c>
      <c r="I7" s="8">
        <v>31</v>
      </c>
      <c r="J7" s="8">
        <v>299</v>
      </c>
      <c r="K7" s="8">
        <v>13</v>
      </c>
      <c r="L7" s="8">
        <v>0</v>
      </c>
      <c r="M7" s="8">
        <v>5668</v>
      </c>
      <c r="N7" s="8">
        <v>0</v>
      </c>
      <c r="O7" s="8">
        <v>7</v>
      </c>
      <c r="P7" s="8">
        <v>5675</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-89</v>
      </c>
      <c r="C9" s="4">
        <v>-452</v>
      </c>
      <c r="D9" s="4">
        <v>0</v>
      </c>
      <c r="E9" s="4">
        <v>2</v>
      </c>
      <c r="F9" s="4">
        <v>0</v>
      </c>
      <c r="G9" s="4">
        <v>0</v>
      </c>
      <c r="H9" s="4">
        <v>0</v>
      </c>
      <c r="I9" s="4">
        <v>-3</v>
      </c>
      <c r="J9" s="4">
        <v>-21</v>
      </c>
      <c r="K9" s="4">
        <v>0</v>
      </c>
      <c r="L9" s="4">
        <v>0</v>
      </c>
      <c r="M9" s="4">
        <v>-563</v>
      </c>
      <c r="N9" s="4">
        <v>-17</v>
      </c>
      <c r="O9" s="4">
        <v>-23</v>
      </c>
      <c r="P9" s="4">
        <v>-603</v>
      </c>
      <c r="Q9" s="16" t="s">
        <v>29</v>
      </c>
    </row>
    <row r="10" spans="1:17" ht="21">
      <c r="A10" s="5" t="s">
        <v>30</v>
      </c>
      <c r="B10" s="6">
        <v>-1</v>
      </c>
      <c r="C10" s="6">
        <v>-22</v>
      </c>
      <c r="D10" s="6">
        <v>0</v>
      </c>
      <c r="E10" s="6">
        <v>0</v>
      </c>
      <c r="F10" s="6">
        <v>0</v>
      </c>
      <c r="G10" s="6">
        <v>0</v>
      </c>
      <c r="H10" s="6">
        <v>0</v>
      </c>
      <c r="I10" s="6">
        <v>0</v>
      </c>
      <c r="J10" s="6">
        <v>7</v>
      </c>
      <c r="K10" s="6">
        <v>0</v>
      </c>
      <c r="L10" s="6">
        <v>0</v>
      </c>
      <c r="M10" s="6">
        <v>-16</v>
      </c>
      <c r="N10" s="6">
        <v>16</v>
      </c>
      <c r="O10" s="6">
        <v>0</v>
      </c>
      <c r="P10" s="6">
        <v>0</v>
      </c>
      <c r="Q10" s="17"/>
    </row>
    <row r="11" spans="1:17" ht="14.25">
      <c r="A11" s="7" t="s">
        <v>31</v>
      </c>
      <c r="B11" s="8">
        <v>461</v>
      </c>
      <c r="C11" s="8">
        <v>2178</v>
      </c>
      <c r="D11" s="8">
        <v>1714</v>
      </c>
      <c r="E11" s="8">
        <v>410</v>
      </c>
      <c r="F11" s="8">
        <v>0</v>
      </c>
      <c r="G11" s="8">
        <v>0</v>
      </c>
      <c r="H11" s="8">
        <v>0</v>
      </c>
      <c r="I11" s="8">
        <v>28</v>
      </c>
      <c r="J11" s="8">
        <v>285</v>
      </c>
      <c r="K11" s="8">
        <v>13</v>
      </c>
      <c r="L11" s="8">
        <v>0</v>
      </c>
      <c r="M11" s="8">
        <v>5089</v>
      </c>
      <c r="N11" s="8">
        <v>-1</v>
      </c>
      <c r="O11" s="8">
        <v>-16</v>
      </c>
      <c r="P11" s="8">
        <v>5072</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215</v>
      </c>
      <c r="H13" s="4">
        <v>0</v>
      </c>
      <c r="I13" s="4">
        <v>0</v>
      </c>
      <c r="J13" s="4">
        <v>0</v>
      </c>
      <c r="K13" s="4">
        <v>0</v>
      </c>
      <c r="L13" s="4">
        <v>0</v>
      </c>
      <c r="M13" s="4">
        <v>215</v>
      </c>
      <c r="N13" s="4">
        <v>77</v>
      </c>
      <c r="O13" s="4">
        <v>-25</v>
      </c>
      <c r="P13" s="4">
        <v>267</v>
      </c>
      <c r="Q13" s="16" t="s">
        <v>32</v>
      </c>
    </row>
    <row r="14" spans="1:17" ht="14.25">
      <c r="A14" s="9" t="s">
        <v>33</v>
      </c>
      <c r="B14" s="6">
        <v>14</v>
      </c>
      <c r="C14" s="6">
        <v>94</v>
      </c>
      <c r="D14" s="6">
        <v>230</v>
      </c>
      <c r="E14" s="6">
        <v>180</v>
      </c>
      <c r="F14" s="6">
        <v>332</v>
      </c>
      <c r="G14" s="6">
        <v>675</v>
      </c>
      <c r="H14" s="6">
        <v>1</v>
      </c>
      <c r="I14" s="6">
        <v>4</v>
      </c>
      <c r="J14" s="6">
        <v>8</v>
      </c>
      <c r="K14" s="6">
        <v>19</v>
      </c>
      <c r="L14" s="6">
        <v>0</v>
      </c>
      <c r="M14" s="6">
        <v>1347</v>
      </c>
      <c r="N14" s="6">
        <v>-1347</v>
      </c>
      <c r="O14" s="6">
        <v>0</v>
      </c>
      <c r="P14" s="6">
        <v>0</v>
      </c>
      <c r="Q14" s="20"/>
    </row>
    <row r="15" spans="1:17" ht="14.25">
      <c r="A15" s="3" t="s">
        <v>34</v>
      </c>
      <c r="B15" s="4">
        <v>14</v>
      </c>
      <c r="C15" s="4">
        <v>94</v>
      </c>
      <c r="D15" s="4">
        <v>230</v>
      </c>
      <c r="E15" s="4">
        <v>180</v>
      </c>
      <c r="F15" s="4">
        <v>326</v>
      </c>
      <c r="G15" s="4">
        <v>675</v>
      </c>
      <c r="H15" s="4">
        <v>1</v>
      </c>
      <c r="I15" s="4">
        <v>4</v>
      </c>
      <c r="J15" s="4">
        <v>8</v>
      </c>
      <c r="K15" s="4">
        <v>19</v>
      </c>
      <c r="L15" s="4">
        <v>0</v>
      </c>
      <c r="M15" s="4">
        <v>1341</v>
      </c>
      <c r="N15" s="4">
        <v>-1341</v>
      </c>
      <c r="O15" s="4">
        <v>0</v>
      </c>
      <c r="P15" s="4">
        <v>0</v>
      </c>
      <c r="Q15" s="21"/>
    </row>
    <row r="16" spans="1:17" ht="14.25">
      <c r="A16" s="9" t="s">
        <v>35</v>
      </c>
      <c r="B16" s="6">
        <v>0</v>
      </c>
      <c r="C16" s="6">
        <v>0</v>
      </c>
      <c r="D16" s="6">
        <v>0</v>
      </c>
      <c r="E16" s="6">
        <v>0</v>
      </c>
      <c r="F16" s="6">
        <v>6</v>
      </c>
      <c r="G16" s="6">
        <v>0</v>
      </c>
      <c r="H16" s="6">
        <v>0</v>
      </c>
      <c r="I16" s="6">
        <v>0</v>
      </c>
      <c r="J16" s="6">
        <v>0</v>
      </c>
      <c r="K16" s="6">
        <v>0</v>
      </c>
      <c r="L16" s="6">
        <v>0</v>
      </c>
      <c r="M16" s="6">
        <v>6</v>
      </c>
      <c r="N16" s="6">
        <v>-6</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1284</v>
      </c>
      <c r="O17" s="4">
        <v>19</v>
      </c>
      <c r="P17" s="4">
        <v>1303</v>
      </c>
      <c r="Q17" s="16" t="s">
        <v>34</v>
      </c>
    </row>
    <row r="18" spans="1:17" ht="14.25">
      <c r="A18" s="23"/>
      <c r="B18" s="6">
        <v>0</v>
      </c>
      <c r="C18" s="6">
        <v>0</v>
      </c>
      <c r="D18" s="6">
        <v>0</v>
      </c>
      <c r="E18" s="6">
        <v>0</v>
      </c>
      <c r="F18" s="6">
        <v>0</v>
      </c>
      <c r="G18" s="6">
        <v>0</v>
      </c>
      <c r="H18" s="6">
        <v>0</v>
      </c>
      <c r="I18" s="6">
        <v>0</v>
      </c>
      <c r="J18" s="6">
        <v>0</v>
      </c>
      <c r="K18" s="6">
        <v>0</v>
      </c>
      <c r="L18" s="6">
        <v>0</v>
      </c>
      <c r="M18" s="6">
        <v>0</v>
      </c>
      <c r="N18" s="6">
        <v>6</v>
      </c>
      <c r="O18" s="6">
        <v>-6</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-45</v>
      </c>
      <c r="O19" s="4">
        <v>-168</v>
      </c>
      <c r="P19" s="4">
        <v>-213</v>
      </c>
      <c r="Q19" s="16" t="s">
        <v>56</v>
      </c>
    </row>
    <row r="20" spans="1:17" ht="21">
      <c r="A20" s="5"/>
      <c r="B20" s="6">
        <v>0</v>
      </c>
      <c r="C20" s="6">
        <v>0</v>
      </c>
      <c r="D20" s="6">
        <v>0</v>
      </c>
      <c r="E20" s="6">
        <v>0</v>
      </c>
      <c r="F20" s="6">
        <v>0</v>
      </c>
      <c r="G20" s="6">
        <v>0</v>
      </c>
      <c r="H20" s="6">
        <v>0</v>
      </c>
      <c r="I20" s="6">
        <v>0</v>
      </c>
      <c r="J20" s="6">
        <v>0</v>
      </c>
      <c r="K20" s="6">
        <v>0</v>
      </c>
      <c r="L20" s="6">
        <v>0</v>
      </c>
      <c r="M20" s="6">
        <v>0</v>
      </c>
      <c r="N20" s="6">
        <v>474</v>
      </c>
      <c r="O20" s="6">
        <v>110</v>
      </c>
      <c r="P20" s="6">
        <v>584</v>
      </c>
      <c r="Q20" s="17" t="s">
        <v>57</v>
      </c>
    </row>
    <row r="21" spans="1:17" ht="14.25">
      <c r="A21" s="3" t="s">
        <v>53</v>
      </c>
      <c r="B21" s="4">
        <v>24</v>
      </c>
      <c r="C21" s="4">
        <v>70</v>
      </c>
      <c r="D21" s="4">
        <v>0</v>
      </c>
      <c r="E21" s="4">
        <v>0</v>
      </c>
      <c r="F21" s="4">
        <v>0</v>
      </c>
      <c r="G21" s="4">
        <v>0</v>
      </c>
      <c r="H21" s="4">
        <v>0</v>
      </c>
      <c r="I21" s="4">
        <v>0</v>
      </c>
      <c r="J21" s="4">
        <v>0</v>
      </c>
      <c r="K21" s="4">
        <v>0</v>
      </c>
      <c r="L21" s="4">
        <v>0</v>
      </c>
      <c r="M21" s="4">
        <v>94</v>
      </c>
      <c r="N21" s="4">
        <v>-94</v>
      </c>
      <c r="O21" s="4">
        <v>0</v>
      </c>
      <c r="P21" s="4">
        <v>0</v>
      </c>
      <c r="Q21" s="21"/>
    </row>
    <row r="22" spans="1:17" ht="14.25">
      <c r="A22" s="5" t="s">
        <v>54</v>
      </c>
      <c r="B22" s="6">
        <v>0</v>
      </c>
      <c r="C22" s="6">
        <v>0</v>
      </c>
      <c r="D22" s="6">
        <v>0</v>
      </c>
      <c r="E22" s="6">
        <v>0</v>
      </c>
      <c r="F22" s="6">
        <v>0</v>
      </c>
      <c r="G22" s="6">
        <v>0</v>
      </c>
      <c r="H22" s="6">
        <v>28</v>
      </c>
      <c r="I22" s="6">
        <v>0</v>
      </c>
      <c r="J22" s="6">
        <v>0</v>
      </c>
      <c r="K22" s="6">
        <v>0</v>
      </c>
      <c r="L22" s="6">
        <v>213</v>
      </c>
      <c r="M22" s="6">
        <v>241</v>
      </c>
      <c r="N22" s="6">
        <v>-241</v>
      </c>
      <c r="O22" s="6">
        <v>0</v>
      </c>
      <c r="P22" s="6">
        <v>0</v>
      </c>
      <c r="Q22" s="20"/>
    </row>
    <row r="23" spans="1:17" ht="14.25">
      <c r="A23" s="3" t="s">
        <v>36</v>
      </c>
      <c r="B23" s="4">
        <v>0</v>
      </c>
      <c r="C23" s="4">
        <v>0</v>
      </c>
      <c r="D23" s="4">
        <v>0</v>
      </c>
      <c r="E23" s="4">
        <v>0</v>
      </c>
      <c r="F23" s="4">
        <v>0</v>
      </c>
      <c r="G23" s="4">
        <v>40</v>
      </c>
      <c r="H23" s="4">
        <v>0</v>
      </c>
      <c r="I23" s="4">
        <v>0</v>
      </c>
      <c r="J23" s="4">
        <v>0</v>
      </c>
      <c r="K23" s="4">
        <v>0</v>
      </c>
      <c r="L23" s="4">
        <v>17</v>
      </c>
      <c r="M23" s="4">
        <v>57</v>
      </c>
      <c r="N23" s="4">
        <v>400</v>
      </c>
      <c r="O23" s="4">
        <v>-174</v>
      </c>
      <c r="P23" s="4">
        <v>283</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-351</v>
      </c>
      <c r="C25" s="4">
        <v>-1333</v>
      </c>
      <c r="D25" s="4">
        <v>-1365</v>
      </c>
      <c r="E25" s="4">
        <v>-298</v>
      </c>
      <c r="F25" s="4">
        <v>0</v>
      </c>
      <c r="G25" s="4">
        <v>0</v>
      </c>
      <c r="H25" s="4">
        <v>0</v>
      </c>
      <c r="I25" s="4">
        <v>-19</v>
      </c>
      <c r="J25" s="4">
        <v>-181</v>
      </c>
      <c r="K25" s="4">
        <v>-44</v>
      </c>
      <c r="L25" s="4">
        <v>0</v>
      </c>
      <c r="M25" s="4">
        <v>-3591</v>
      </c>
      <c r="N25" s="4">
        <v>-266</v>
      </c>
      <c r="O25" s="4">
        <v>65</v>
      </c>
      <c r="P25" s="4">
        <v>-3792</v>
      </c>
      <c r="Q25" s="16" t="s">
        <v>58</v>
      </c>
    </row>
    <row r="26" spans="1:17" ht="14.25">
      <c r="A26" s="5" t="s">
        <v>38</v>
      </c>
      <c r="B26" s="6">
        <v>-30</v>
      </c>
      <c r="C26" s="6">
        <v>38</v>
      </c>
      <c r="D26" s="6">
        <v>-9</v>
      </c>
      <c r="E26" s="6">
        <v>2</v>
      </c>
      <c r="F26" s="6">
        <v>0</v>
      </c>
      <c r="G26" s="6">
        <v>0</v>
      </c>
      <c r="H26" s="6">
        <v>0</v>
      </c>
      <c r="I26" s="6">
        <v>2</v>
      </c>
      <c r="J26" s="6">
        <v>-11</v>
      </c>
      <c r="K26" s="6">
        <v>-2</v>
      </c>
      <c r="L26" s="6">
        <v>0</v>
      </c>
      <c r="M26" s="6">
        <v>-10</v>
      </c>
      <c r="N26" s="6">
        <v>10</v>
      </c>
      <c r="O26" s="6">
        <v>0</v>
      </c>
      <c r="P26" s="6">
        <v>0</v>
      </c>
      <c r="Q26" s="17"/>
    </row>
    <row r="27" spans="1:17" ht="14.25">
      <c r="A27" s="3" t="s">
        <v>39</v>
      </c>
      <c r="B27" s="4">
        <v>36</v>
      </c>
      <c r="C27" s="4">
        <v>10</v>
      </c>
      <c r="D27" s="4">
        <v>0</v>
      </c>
      <c r="E27" s="4">
        <v>0</v>
      </c>
      <c r="F27" s="4">
        <v>0</v>
      </c>
      <c r="G27" s="4">
        <v>0</v>
      </c>
      <c r="H27" s="4">
        <v>0</v>
      </c>
      <c r="I27" s="4">
        <v>8</v>
      </c>
      <c r="J27" s="4">
        <v>4</v>
      </c>
      <c r="K27" s="4">
        <v>0</v>
      </c>
      <c r="L27" s="4">
        <v>0</v>
      </c>
      <c r="M27" s="4">
        <v>58</v>
      </c>
      <c r="N27" s="4">
        <v>39</v>
      </c>
      <c r="O27" s="4">
        <v>-16</v>
      </c>
      <c r="P27" s="4">
        <v>81</v>
      </c>
      <c r="Q27" s="16" t="s">
        <v>66</v>
      </c>
    </row>
    <row r="28" spans="1:17" ht="14.25">
      <c r="A28" s="5" t="s">
        <v>40</v>
      </c>
      <c r="B28" s="6">
        <v>48</v>
      </c>
      <c r="C28" s="6">
        <v>-7</v>
      </c>
      <c r="D28" s="6">
        <v>0</v>
      </c>
      <c r="E28" s="6">
        <v>0</v>
      </c>
      <c r="F28" s="6">
        <v>0</v>
      </c>
      <c r="G28" s="6">
        <v>0</v>
      </c>
      <c r="H28" s="6">
        <v>0</v>
      </c>
      <c r="I28" s="6">
        <v>-1</v>
      </c>
      <c r="J28" s="6">
        <v>3</v>
      </c>
      <c r="K28" s="6">
        <v>0</v>
      </c>
      <c r="L28" s="6">
        <v>0</v>
      </c>
      <c r="M28" s="6">
        <v>43</v>
      </c>
      <c r="N28" s="6">
        <v>-43</v>
      </c>
      <c r="O28" s="6">
        <v>0</v>
      </c>
      <c r="P28" s="6">
        <v>0</v>
      </c>
      <c r="Q28" s="17"/>
    </row>
    <row r="29" spans="1:17" ht="14.25">
      <c r="A29" s="12" t="s">
        <v>41</v>
      </c>
      <c r="B29" s="8">
        <v>-297</v>
      </c>
      <c r="C29" s="8">
        <v>-1292</v>
      </c>
      <c r="D29" s="8">
        <v>-1374</v>
      </c>
      <c r="E29" s="8">
        <v>-296</v>
      </c>
      <c r="F29" s="8">
        <v>0</v>
      </c>
      <c r="G29" s="8">
        <v>0</v>
      </c>
      <c r="H29" s="8">
        <v>0</v>
      </c>
      <c r="I29" s="8">
        <v>-10</v>
      </c>
      <c r="J29" s="8">
        <v>-185</v>
      </c>
      <c r="K29" s="8">
        <v>-46</v>
      </c>
      <c r="L29" s="8">
        <v>0</v>
      </c>
      <c r="M29" s="8">
        <v>-3500</v>
      </c>
      <c r="N29" s="8">
        <v>-260</v>
      </c>
      <c r="O29" s="8">
        <v>50</v>
      </c>
      <c r="P29" s="8">
        <v>-3710</v>
      </c>
      <c r="Q29" s="18" t="s">
        <v>41</v>
      </c>
    </row>
    <row r="30" spans="1:17" ht="31.5">
      <c r="A30" s="9" t="s">
        <v>42</v>
      </c>
      <c r="B30" s="6">
        <v>0</v>
      </c>
      <c r="C30" s="6">
        <v>0</v>
      </c>
      <c r="D30" s="6">
        <v>-78</v>
      </c>
      <c r="E30" s="6">
        <v>-196</v>
      </c>
      <c r="F30" s="6">
        <v>0</v>
      </c>
      <c r="G30" s="6">
        <v>0</v>
      </c>
      <c r="H30" s="6">
        <v>0</v>
      </c>
      <c r="I30" s="6">
        <v>0</v>
      </c>
      <c r="J30" s="6">
        <v>0</v>
      </c>
      <c r="K30" s="6">
        <v>17</v>
      </c>
      <c r="L30" s="6">
        <v>0</v>
      </c>
      <c r="M30" s="6">
        <v>-257</v>
      </c>
      <c r="N30" s="6">
        <v>257</v>
      </c>
      <c r="O30" s="6">
        <v>0</v>
      </c>
      <c r="P30" s="6">
        <v>0</v>
      </c>
      <c r="Q30" s="20"/>
    </row>
    <row r="31" spans="1:17" ht="14.25">
      <c r="A31" s="3" t="s">
        <v>45</v>
      </c>
      <c r="B31" s="4">
        <v>0</v>
      </c>
      <c r="C31" s="4">
        <v>0</v>
      </c>
      <c r="D31" s="4">
        <v>0</v>
      </c>
      <c r="E31" s="4">
        <v>0</v>
      </c>
      <c r="F31" s="4">
        <v>0</v>
      </c>
      <c r="G31" s="4">
        <v>-78</v>
      </c>
      <c r="H31" s="4">
        <v>0</v>
      </c>
      <c r="I31" s="4">
        <v>0</v>
      </c>
      <c r="J31" s="4">
        <v>0</v>
      </c>
      <c r="K31" s="4">
        <v>0</v>
      </c>
      <c r="L31" s="4">
        <v>0</v>
      </c>
      <c r="M31" s="4">
        <v>-78</v>
      </c>
      <c r="N31" s="4">
        <v>-3</v>
      </c>
      <c r="O31" s="4">
        <v>0</v>
      </c>
      <c r="P31" s="4">
        <v>-81</v>
      </c>
      <c r="Q31" s="16" t="s">
        <v>45</v>
      </c>
    </row>
    <row r="32" spans="1:17" ht="21">
      <c r="A32" s="5" t="s">
        <v>43</v>
      </c>
      <c r="B32" s="6">
        <v>0</v>
      </c>
      <c r="C32" s="6">
        <v>0</v>
      </c>
      <c r="D32" s="6">
        <v>0</v>
      </c>
      <c r="E32" s="6">
        <v>0</v>
      </c>
      <c r="F32" s="6">
        <v>0</v>
      </c>
      <c r="G32" s="6">
        <v>0</v>
      </c>
      <c r="H32" s="6">
        <v>0</v>
      </c>
      <c r="I32" s="6">
        <v>0</v>
      </c>
      <c r="J32" s="6">
        <v>0</v>
      </c>
      <c r="K32" s="6">
        <v>0</v>
      </c>
      <c r="L32" s="6">
        <v>0</v>
      </c>
      <c r="M32" s="6">
        <v>0</v>
      </c>
      <c r="N32" s="6">
        <v>0</v>
      </c>
      <c r="O32" s="6">
        <v>0</v>
      </c>
      <c r="P32" s="6">
        <v>0</v>
      </c>
      <c r="Q32" s="17"/>
    </row>
    <row r="33" spans="1:17" ht="14.25">
      <c r="A33" s="3" t="s">
        <v>44</v>
      </c>
      <c r="B33" s="4">
        <v>-25</v>
      </c>
      <c r="C33" s="4">
        <v>-97</v>
      </c>
      <c r="D33" s="4">
        <v>-6</v>
      </c>
      <c r="E33" s="4">
        <v>0</v>
      </c>
      <c r="F33" s="4">
        <v>0</v>
      </c>
      <c r="G33" s="4">
        <v>0</v>
      </c>
      <c r="H33" s="4">
        <v>0</v>
      </c>
      <c r="I33" s="4">
        <v>0</v>
      </c>
      <c r="J33" s="4">
        <v>0</v>
      </c>
      <c r="K33" s="4">
        <v>0</v>
      </c>
      <c r="L33" s="4">
        <v>0</v>
      </c>
      <c r="M33" s="4">
        <v>-128</v>
      </c>
      <c r="N33" s="4">
        <v>128</v>
      </c>
      <c r="O33" s="4">
        <v>0</v>
      </c>
      <c r="P33" s="4">
        <v>0</v>
      </c>
      <c r="Q33" s="16"/>
    </row>
    <row r="34" spans="1:17" ht="14.25">
      <c r="A34" s="5" t="s">
        <v>46</v>
      </c>
      <c r="B34" s="6">
        <v>0</v>
      </c>
      <c r="C34" s="6">
        <v>0</v>
      </c>
      <c r="D34" s="13">
        <v>0</v>
      </c>
      <c r="E34" s="14">
        <v>0</v>
      </c>
      <c r="F34" s="6">
        <v>0</v>
      </c>
      <c r="G34" s="6">
        <v>-171</v>
      </c>
      <c r="H34" s="6">
        <v>0</v>
      </c>
      <c r="I34" s="6">
        <v>0</v>
      </c>
      <c r="J34" s="6">
        <v>0</v>
      </c>
      <c r="K34" s="6">
        <v>0</v>
      </c>
      <c r="L34" s="6">
        <v>-1</v>
      </c>
      <c r="M34" s="6">
        <v>-172</v>
      </c>
      <c r="N34" s="6">
        <v>-33</v>
      </c>
      <c r="O34" s="6">
        <v>18</v>
      </c>
      <c r="P34" s="6">
        <v>-187</v>
      </c>
      <c r="Q34" s="17" t="s">
        <v>61</v>
      </c>
    </row>
    <row r="35" spans="1:17" ht="14.25">
      <c r="A35" s="3" t="s">
        <v>47</v>
      </c>
      <c r="B35" s="4">
        <v>-100</v>
      </c>
      <c r="C35" s="4">
        <v>-415</v>
      </c>
      <c r="D35" s="4">
        <v>-82</v>
      </c>
      <c r="E35" s="4">
        <v>-34</v>
      </c>
      <c r="F35" s="4">
        <v>0</v>
      </c>
      <c r="G35" s="4">
        <v>0</v>
      </c>
      <c r="H35" s="4">
        <v>-1</v>
      </c>
      <c r="I35" s="4">
        <v>-16</v>
      </c>
      <c r="J35" s="4">
        <v>-64</v>
      </c>
      <c r="K35" s="4">
        <v>0</v>
      </c>
      <c r="L35" s="4">
        <v>0</v>
      </c>
      <c r="M35" s="4">
        <v>-712</v>
      </c>
      <c r="N35" s="4">
        <v>0</v>
      </c>
      <c r="O35" s="4">
        <v>18</v>
      </c>
      <c r="P35" s="4">
        <v>-694</v>
      </c>
      <c r="Q35" s="16" t="s">
        <v>47</v>
      </c>
    </row>
    <row r="36" spans="1:17" ht="14.25">
      <c r="A36" s="5" t="s">
        <v>48</v>
      </c>
      <c r="B36" s="6">
        <v>-32</v>
      </c>
      <c r="C36" s="6">
        <v>-142</v>
      </c>
      <c r="D36" s="6">
        <v>-149</v>
      </c>
      <c r="E36" s="6">
        <v>-15</v>
      </c>
      <c r="F36" s="6">
        <v>0</v>
      </c>
      <c r="G36" s="6">
        <v>-467</v>
      </c>
      <c r="H36" s="6">
        <v>-13</v>
      </c>
      <c r="I36" s="6">
        <v>-6</v>
      </c>
      <c r="J36" s="6">
        <v>-27</v>
      </c>
      <c r="K36" s="6">
        <v>-2</v>
      </c>
      <c r="L36" s="6">
        <v>0</v>
      </c>
      <c r="M36" s="6">
        <v>-853</v>
      </c>
      <c r="N36" s="6">
        <v>1</v>
      </c>
      <c r="O36" s="6">
        <v>-9</v>
      </c>
      <c r="P36" s="6">
        <v>-861</v>
      </c>
      <c r="Q36" s="17" t="s">
        <v>48</v>
      </c>
    </row>
    <row r="37" spans="1:17" ht="14.25">
      <c r="A37" s="3" t="s">
        <v>49</v>
      </c>
      <c r="B37" s="4">
        <v>6</v>
      </c>
      <c r="C37" s="4">
        <v>-1</v>
      </c>
      <c r="D37" s="4">
        <v>0</v>
      </c>
      <c r="E37" s="4">
        <v>0</v>
      </c>
      <c r="F37" s="4">
        <v>0</v>
      </c>
      <c r="G37" s="4">
        <v>0</v>
      </c>
      <c r="H37" s="4">
        <v>0</v>
      </c>
      <c r="I37" s="4">
        <v>6</v>
      </c>
      <c r="J37" s="4">
        <v>0</v>
      </c>
      <c r="K37" s="4">
        <v>0</v>
      </c>
      <c r="L37" s="4">
        <v>0</v>
      </c>
      <c r="M37" s="4">
        <v>11</v>
      </c>
      <c r="N37" s="4">
        <v>-11</v>
      </c>
      <c r="O37" s="4">
        <v>0</v>
      </c>
      <c r="P37" s="4">
        <v>0</v>
      </c>
      <c r="Q37" s="16"/>
    </row>
    <row r="38" spans="1:17" ht="14.25">
      <c r="A38" s="5" t="s">
        <v>50</v>
      </c>
      <c r="B38" s="6">
        <v>0</v>
      </c>
      <c r="C38" s="6">
        <v>0</v>
      </c>
      <c r="D38" s="6">
        <v>0</v>
      </c>
      <c r="E38" s="6">
        <v>0</v>
      </c>
      <c r="F38" s="6">
        <v>0</v>
      </c>
      <c r="G38" s="6">
        <v>0</v>
      </c>
      <c r="H38" s="6">
        <v>0</v>
      </c>
      <c r="I38" s="6">
        <v>0</v>
      </c>
      <c r="J38" s="6">
        <v>0</v>
      </c>
      <c r="K38" s="6">
        <v>0</v>
      </c>
      <c r="L38" s="6">
        <v>-214</v>
      </c>
      <c r="M38" s="6">
        <v>-214</v>
      </c>
      <c r="N38" s="6">
        <v>214</v>
      </c>
      <c r="O38" s="6">
        <v>0</v>
      </c>
      <c r="P38" s="6">
        <v>0</v>
      </c>
      <c r="Q38" s="17"/>
    </row>
    <row r="39" spans="1:17" ht="14.25">
      <c r="A39" s="3" t="s">
        <v>51</v>
      </c>
      <c r="B39" s="4">
        <v>0</v>
      </c>
      <c r="C39" s="4">
        <v>0</v>
      </c>
      <c r="D39" s="4">
        <v>0</v>
      </c>
      <c r="E39" s="4">
        <v>0</v>
      </c>
      <c r="F39" s="4">
        <v>0</v>
      </c>
      <c r="G39" s="4">
        <v>-96</v>
      </c>
      <c r="H39" s="4">
        <v>0</v>
      </c>
      <c r="I39" s="4">
        <v>0</v>
      </c>
      <c r="J39" s="4">
        <v>0</v>
      </c>
      <c r="K39" s="4">
        <v>0</v>
      </c>
      <c r="L39" s="4">
        <v>-21</v>
      </c>
      <c r="M39" s="4">
        <v>-117</v>
      </c>
      <c r="N39" s="4">
        <v>-465</v>
      </c>
      <c r="O39" s="4">
        <v>78</v>
      </c>
      <c r="P39" s="4">
        <v>-504</v>
      </c>
      <c r="Q39" s="16" t="s">
        <v>59</v>
      </c>
    </row>
    <row r="40" spans="1:17" ht="14.25">
      <c r="A40" s="24" t="s">
        <v>52</v>
      </c>
      <c r="B40" s="25">
        <v>51</v>
      </c>
      <c r="C40" s="25">
        <v>395</v>
      </c>
      <c r="D40" s="25">
        <v>255</v>
      </c>
      <c r="E40" s="25">
        <v>49</v>
      </c>
      <c r="F40" s="25">
        <v>332</v>
      </c>
      <c r="G40" s="25">
        <v>118</v>
      </c>
      <c r="H40" s="25">
        <v>15</v>
      </c>
      <c r="I40" s="25">
        <v>6</v>
      </c>
      <c r="J40" s="25">
        <v>17</v>
      </c>
      <c r="K40" s="25">
        <v>1</v>
      </c>
      <c r="L40" s="25">
        <v>-6</v>
      </c>
      <c r="M40" s="25">
        <v>1233</v>
      </c>
      <c r="N40" s="25">
        <v>86</v>
      </c>
      <c r="O40" s="25">
        <v>-60</v>
      </c>
      <c r="P40" s="25">
        <v>1259</v>
      </c>
      <c r="Q40" s="26" t="s">
        <v>60</v>
      </c>
    </row>
    <row r="41" spans="2:17" ht="21">
      <c r="B41" s="30"/>
      <c r="C41" s="30"/>
      <c r="D41" s="30"/>
      <c r="E41" s="30"/>
      <c r="F41" s="30"/>
      <c r="G41" s="30"/>
      <c r="H41" s="30"/>
      <c r="I41" s="30"/>
      <c r="J41" s="30"/>
      <c r="K41" s="30"/>
      <c r="L41" s="30"/>
      <c r="M41" s="30"/>
      <c r="N41" s="30"/>
      <c r="O41" s="30"/>
      <c r="P41" s="30">
        <v>0</v>
      </c>
      <c r="Q41" s="16" t="s">
        <v>62</v>
      </c>
    </row>
    <row r="42" spans="2:17" ht="14.25">
      <c r="B42" s="30"/>
      <c r="C42" s="30"/>
      <c r="D42" s="30"/>
      <c r="E42" s="30"/>
      <c r="F42" s="30"/>
      <c r="G42" s="30"/>
      <c r="H42" s="30"/>
      <c r="I42" s="30"/>
      <c r="J42" s="30"/>
      <c r="K42" s="30"/>
      <c r="L42" s="30"/>
      <c r="M42" s="30"/>
      <c r="N42" s="30"/>
      <c r="O42" s="30"/>
      <c r="P42" s="30">
        <v>1259</v>
      </c>
      <c r="Q42" s="28" t="s">
        <v>63</v>
      </c>
    </row>
    <row r="43" spans="2:17" ht="12" customHeight="1">
      <c r="B43" s="263"/>
      <c r="C43" s="263"/>
      <c r="D43" s="263"/>
      <c r="E43" s="263"/>
      <c r="F43" s="263"/>
      <c r="G43" s="263"/>
      <c r="H43" s="263"/>
      <c r="I43" s="263"/>
      <c r="J43" s="263"/>
      <c r="K43" s="263"/>
      <c r="L43" s="263"/>
      <c r="M43" s="263"/>
      <c r="N43" s="263"/>
      <c r="O43" s="263"/>
      <c r="P43" s="263">
        <v>-252</v>
      </c>
      <c r="Q43" s="16" t="s">
        <v>64</v>
      </c>
    </row>
    <row r="44" spans="2:17" ht="13.5" customHeight="1">
      <c r="B44" s="30"/>
      <c r="C44" s="30"/>
      <c r="D44" s="30"/>
      <c r="E44" s="30"/>
      <c r="F44" s="30"/>
      <c r="G44" s="30"/>
      <c r="H44" s="30"/>
      <c r="I44" s="30"/>
      <c r="J44" s="30"/>
      <c r="K44" s="30"/>
      <c r="L44" s="30"/>
      <c r="M44" s="30"/>
      <c r="N44" s="30"/>
      <c r="O44" s="30"/>
      <c r="P44" s="30">
        <v>1007</v>
      </c>
      <c r="Q44" s="28" t="s">
        <v>65</v>
      </c>
    </row>
    <row r="45" ht="14.25">
      <c r="F45" s="33"/>
    </row>
    <row r="46" spans="1:16" ht="14.25">
      <c r="A46" s="34" t="s">
        <v>2</v>
      </c>
      <c r="B46" s="35">
        <f>(-B35-B47)/B11</f>
        <v>0.2039045553145336</v>
      </c>
      <c r="C46" s="35">
        <f>(-C35-C47)/C11</f>
        <v>0.19100091827364554</v>
      </c>
      <c r="F46" s="33"/>
      <c r="P46" s="27"/>
    </row>
    <row r="47" spans="1:6" ht="14.25">
      <c r="A47" s="34" t="s">
        <v>4</v>
      </c>
      <c r="B47" s="36">
        <f>B37</f>
        <v>6</v>
      </c>
      <c r="C47" s="36">
        <f>C37</f>
        <v>-1</v>
      </c>
      <c r="F47" s="185"/>
    </row>
    <row r="48" spans="1:6" ht="14.25">
      <c r="A48" s="37" t="s">
        <v>3</v>
      </c>
      <c r="B48" s="35">
        <f>(-B36/B11)</f>
        <v>0.06941431670281996</v>
      </c>
      <c r="C48" s="35">
        <f>(-C36/C11)</f>
        <v>0.06519742883379247</v>
      </c>
      <c r="F48" s="156"/>
    </row>
    <row r="49" spans="1:6" ht="14.25">
      <c r="A49" s="37" t="s">
        <v>1</v>
      </c>
      <c r="B49" s="35">
        <f>(-B29/B11)</f>
        <v>0.6442516268980477</v>
      </c>
      <c r="C49" s="35">
        <f>(-C29/C11)</f>
        <v>0.5932047750229569</v>
      </c>
      <c r="F49" s="156"/>
    </row>
    <row r="50" spans="1:6" ht="14.25">
      <c r="A50" s="39" t="s">
        <v>5</v>
      </c>
      <c r="B50" s="38">
        <f>B46+B48+B49</f>
        <v>0.9175704989154012</v>
      </c>
      <c r="C50" s="38">
        <f>C46+C48+C49</f>
        <v>0.8494031221303948</v>
      </c>
      <c r="F50" s="156"/>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2A0EB-E835-458F-9BC6-1427B3D2D267}">
  <sheetPr>
    <outlinePr summaryRight="0"/>
  </sheetPr>
  <dimension ref="A1:M177"/>
  <sheetViews>
    <sheetView tabSelected="1" workbookViewId="0" topLeftCell="B1">
      <selection activeCell="R16" sqref="R16"/>
    </sheetView>
  </sheetViews>
  <sheetFormatPr defaultColWidth="9.00390625" defaultRowHeight="14.25" outlineLevelCol="1"/>
  <cols>
    <col min="1" max="1" width="45.25390625" style="501" customWidth="1"/>
    <col min="2" max="2" width="2.625" style="501" customWidth="1"/>
    <col min="3" max="3" width="43.25390625" style="501" customWidth="1" outlineLevel="1"/>
    <col min="4" max="5" width="10.625" style="526" customWidth="1"/>
    <col min="6" max="9" width="10.875" style="526" customWidth="1"/>
    <col min="10" max="22" width="9.00390625" style="496" customWidth="1"/>
    <col min="23" max="16384" width="9.00390625" style="502" customWidth="1"/>
  </cols>
  <sheetData>
    <row r="1" spans="1:9" ht="15.75" customHeight="1" thickBot="1">
      <c r="A1" s="643" t="s">
        <v>687</v>
      </c>
      <c r="B1" s="633" t="s">
        <v>781</v>
      </c>
      <c r="C1" s="530"/>
      <c r="D1" s="641" t="s">
        <v>685</v>
      </c>
      <c r="E1" s="641" t="s">
        <v>686</v>
      </c>
      <c r="F1" s="641" t="s">
        <v>644</v>
      </c>
      <c r="G1" s="641" t="s">
        <v>848</v>
      </c>
      <c r="H1" s="641" t="s">
        <v>861</v>
      </c>
      <c r="I1" s="642" t="s">
        <v>866</v>
      </c>
    </row>
    <row r="2" spans="1:13" ht="14.25">
      <c r="A2" s="511" t="s">
        <v>122</v>
      </c>
      <c r="B2" s="598"/>
      <c r="C2" s="511" t="s">
        <v>787</v>
      </c>
      <c r="D2" s="531">
        <v>2778</v>
      </c>
      <c r="E2" s="531">
        <v>2808</v>
      </c>
      <c r="F2" s="531">
        <v>2806</v>
      </c>
      <c r="G2" s="531">
        <v>2814</v>
      </c>
      <c r="H2" s="531">
        <v>2836</v>
      </c>
      <c r="I2" s="531">
        <v>2801</v>
      </c>
      <c r="J2" s="500"/>
      <c r="K2" s="500"/>
      <c r="L2" s="500"/>
      <c r="M2" s="500"/>
    </row>
    <row r="3" spans="1:13" ht="14.25">
      <c r="A3" s="511" t="s">
        <v>123</v>
      </c>
      <c r="B3" s="598"/>
      <c r="C3" s="511" t="s">
        <v>788</v>
      </c>
      <c r="D3" s="531">
        <v>3403</v>
      </c>
      <c r="E3" s="531">
        <v>3282</v>
      </c>
      <c r="F3" s="531">
        <v>3253</v>
      </c>
      <c r="G3" s="531">
        <v>3271</v>
      </c>
      <c r="H3" s="531">
        <v>3325</v>
      </c>
      <c r="I3" s="531">
        <v>3404</v>
      </c>
      <c r="J3" s="500"/>
      <c r="K3" s="500"/>
      <c r="L3" s="500"/>
      <c r="M3" s="500"/>
    </row>
    <row r="4" spans="1:13" ht="14.25">
      <c r="A4" s="511" t="s">
        <v>137</v>
      </c>
      <c r="B4" s="598"/>
      <c r="C4" s="511" t="s">
        <v>789</v>
      </c>
      <c r="D4" s="531">
        <v>3078</v>
      </c>
      <c r="E4" s="531">
        <v>3103</v>
      </c>
      <c r="F4" s="531">
        <v>2808</v>
      </c>
      <c r="G4" s="531">
        <v>2628</v>
      </c>
      <c r="H4" s="531">
        <v>2433</v>
      </c>
      <c r="I4" s="531">
        <v>2207</v>
      </c>
      <c r="J4" s="500"/>
      <c r="K4" s="500"/>
      <c r="L4" s="500"/>
      <c r="M4" s="500"/>
    </row>
    <row r="5" spans="1:12" ht="14.25">
      <c r="A5" s="511" t="s">
        <v>124</v>
      </c>
      <c r="B5" s="598"/>
      <c r="C5" s="511" t="s">
        <v>792</v>
      </c>
      <c r="D5" s="602">
        <v>331</v>
      </c>
      <c r="E5" s="602">
        <v>462</v>
      </c>
      <c r="F5" s="602">
        <v>612</v>
      </c>
      <c r="G5" s="602">
        <v>552</v>
      </c>
      <c r="H5" s="602">
        <v>505</v>
      </c>
      <c r="I5" s="602">
        <v>483</v>
      </c>
      <c r="J5" s="500"/>
      <c r="K5" s="500"/>
      <c r="L5" s="500"/>
    </row>
    <row r="6" spans="1:13" ht="14.25">
      <c r="A6" s="511" t="s">
        <v>128</v>
      </c>
      <c r="B6" s="598"/>
      <c r="C6" s="511" t="s">
        <v>793</v>
      </c>
      <c r="D6" s="531">
        <v>4144</v>
      </c>
      <c r="E6" s="531">
        <v>4304</v>
      </c>
      <c r="F6" s="531">
        <v>4056</v>
      </c>
      <c r="G6" s="531">
        <v>4257</v>
      </c>
      <c r="H6" s="531">
        <v>4264</v>
      </c>
      <c r="I6" s="531">
        <v>4445</v>
      </c>
      <c r="J6" s="500"/>
      <c r="K6" s="500"/>
      <c r="L6" s="500"/>
      <c r="M6" s="500"/>
    </row>
    <row r="7" spans="1:13" ht="14.25">
      <c r="A7" s="511" t="s">
        <v>308</v>
      </c>
      <c r="B7" s="598"/>
      <c r="C7" s="511" t="s">
        <v>794</v>
      </c>
      <c r="D7" s="531">
        <v>2773</v>
      </c>
      <c r="E7" s="531">
        <v>3021</v>
      </c>
      <c r="F7" s="531">
        <v>3225</v>
      </c>
      <c r="G7" s="531">
        <v>3095</v>
      </c>
      <c r="H7" s="531">
        <v>3169</v>
      </c>
      <c r="I7" s="531">
        <v>3098</v>
      </c>
      <c r="J7" s="500"/>
      <c r="K7" s="500"/>
      <c r="L7" s="500"/>
      <c r="M7" s="500"/>
    </row>
    <row r="8" spans="1:12" ht="14.25">
      <c r="A8" s="511" t="s">
        <v>130</v>
      </c>
      <c r="B8" s="598"/>
      <c r="C8" s="511" t="s">
        <v>795</v>
      </c>
      <c r="D8" s="602">
        <v>93</v>
      </c>
      <c r="E8" s="602">
        <v>52</v>
      </c>
      <c r="F8" s="602">
        <v>54</v>
      </c>
      <c r="G8" s="602">
        <v>56</v>
      </c>
      <c r="H8" s="602">
        <v>58</v>
      </c>
      <c r="I8" s="602">
        <v>62</v>
      </c>
      <c r="J8" s="500"/>
      <c r="K8" s="500"/>
      <c r="L8" s="500"/>
    </row>
    <row r="9" spans="1:12" ht="14.25">
      <c r="A9" s="511" t="s">
        <v>676</v>
      </c>
      <c r="B9" s="598"/>
      <c r="C9" s="511" t="s">
        <v>790</v>
      </c>
      <c r="D9" s="602">
        <v>64</v>
      </c>
      <c r="E9" s="602">
        <v>68</v>
      </c>
      <c r="F9" s="602">
        <v>74</v>
      </c>
      <c r="G9" s="602">
        <v>98</v>
      </c>
      <c r="H9" s="602">
        <v>113</v>
      </c>
      <c r="I9" s="602">
        <v>111</v>
      </c>
      <c r="J9" s="500"/>
      <c r="K9" s="500"/>
      <c r="L9" s="500"/>
    </row>
    <row r="10" spans="1:13" ht="14.25">
      <c r="A10" s="511" t="s">
        <v>677</v>
      </c>
      <c r="B10" s="598"/>
      <c r="C10" s="511" t="s">
        <v>791</v>
      </c>
      <c r="D10" s="531">
        <v>1509</v>
      </c>
      <c r="E10" s="531">
        <v>2336</v>
      </c>
      <c r="F10" s="531">
        <v>3737</v>
      </c>
      <c r="G10" s="531">
        <v>3593</v>
      </c>
      <c r="H10" s="531">
        <v>3569</v>
      </c>
      <c r="I10" s="531">
        <v>3469</v>
      </c>
      <c r="J10" s="500"/>
      <c r="K10" s="500"/>
      <c r="L10" s="500"/>
      <c r="M10" s="500"/>
    </row>
    <row r="11" spans="1:13" ht="14.25">
      <c r="A11" s="511" t="s">
        <v>678</v>
      </c>
      <c r="B11" s="598"/>
      <c r="C11" s="511" t="s">
        <v>796</v>
      </c>
      <c r="D11" s="531">
        <v>1336</v>
      </c>
      <c r="E11" s="531">
        <v>972</v>
      </c>
      <c r="F11" s="531">
        <v>4066</v>
      </c>
      <c r="G11" s="531">
        <v>1376</v>
      </c>
      <c r="H11" s="531">
        <v>1786</v>
      </c>
      <c r="I11" s="531">
        <v>1708</v>
      </c>
      <c r="J11" s="500"/>
      <c r="K11" s="500"/>
      <c r="L11" s="500"/>
      <c r="M11" s="500"/>
    </row>
    <row r="12" spans="1:12" ht="14.25">
      <c r="A12" s="511" t="s">
        <v>141</v>
      </c>
      <c r="B12" s="598"/>
      <c r="C12" s="511" t="s">
        <v>797</v>
      </c>
      <c r="D12" s="602">
        <v>643</v>
      </c>
      <c r="E12" s="602">
        <v>654</v>
      </c>
      <c r="F12" s="602">
        <v>658</v>
      </c>
      <c r="G12" s="602">
        <v>631</v>
      </c>
      <c r="H12" s="602">
        <v>634</v>
      </c>
      <c r="I12" s="602">
        <v>621</v>
      </c>
      <c r="J12" s="500"/>
      <c r="K12" s="500"/>
      <c r="L12" s="500"/>
    </row>
    <row r="13" spans="1:13" ht="14.25">
      <c r="A13" s="511" t="s">
        <v>309</v>
      </c>
      <c r="B13" s="598"/>
      <c r="C13" s="511" t="s">
        <v>798</v>
      </c>
      <c r="D13" s="531">
        <v>215008</v>
      </c>
      <c r="E13" s="531">
        <v>212693</v>
      </c>
      <c r="F13" s="531">
        <v>212409</v>
      </c>
      <c r="G13" s="531">
        <v>212510</v>
      </c>
      <c r="H13" s="531">
        <v>216088</v>
      </c>
      <c r="I13" s="531">
        <v>218808</v>
      </c>
      <c r="J13" s="500"/>
      <c r="K13" s="500"/>
      <c r="L13" s="500"/>
      <c r="M13" s="500"/>
    </row>
    <row r="14" spans="1:13" ht="14.25">
      <c r="A14" s="511" t="s">
        <v>310</v>
      </c>
      <c r="B14" s="598"/>
      <c r="C14" s="511" t="s">
        <v>799</v>
      </c>
      <c r="D14" s="531">
        <v>8328</v>
      </c>
      <c r="E14" s="531">
        <v>16197</v>
      </c>
      <c r="F14" s="531">
        <v>14294</v>
      </c>
      <c r="G14" s="531">
        <v>13201</v>
      </c>
      <c r="H14" s="531">
        <v>11637</v>
      </c>
      <c r="I14" s="531">
        <v>11396</v>
      </c>
      <c r="J14" s="500"/>
      <c r="K14" s="500"/>
      <c r="L14" s="500"/>
      <c r="M14" s="500"/>
    </row>
    <row r="15" spans="1:13" ht="14.25">
      <c r="A15" s="511" t="s">
        <v>311</v>
      </c>
      <c r="B15" s="598"/>
      <c r="C15" s="511" t="s">
        <v>800</v>
      </c>
      <c r="D15" s="531">
        <v>136954</v>
      </c>
      <c r="E15" s="531">
        <v>153861</v>
      </c>
      <c r="F15" s="531">
        <v>165448</v>
      </c>
      <c r="G15" s="531">
        <v>173227</v>
      </c>
      <c r="H15" s="531">
        <v>194908</v>
      </c>
      <c r="I15" s="531">
        <v>192332</v>
      </c>
      <c r="J15" s="500"/>
      <c r="K15" s="500"/>
      <c r="L15" s="500"/>
      <c r="M15" s="500"/>
    </row>
    <row r="16" spans="1:13" ht="14.25">
      <c r="A16" s="511" t="s">
        <v>748</v>
      </c>
      <c r="B16" s="598"/>
      <c r="C16" s="511" t="s">
        <v>833</v>
      </c>
      <c r="D16" s="531">
        <v>82893</v>
      </c>
      <c r="E16" s="531">
        <v>106013</v>
      </c>
      <c r="F16" s="531">
        <v>116227</v>
      </c>
      <c r="G16" s="531">
        <v>123016</v>
      </c>
      <c r="H16" s="531">
        <v>138056</v>
      </c>
      <c r="I16" s="531">
        <v>135875</v>
      </c>
      <c r="J16" s="500"/>
      <c r="K16" s="500"/>
      <c r="L16" s="500"/>
      <c r="M16" s="500"/>
    </row>
    <row r="17" spans="1:13" ht="27">
      <c r="A17" s="511" t="s">
        <v>749</v>
      </c>
      <c r="B17" s="598"/>
      <c r="C17" s="511" t="s">
        <v>835</v>
      </c>
      <c r="D17" s="531">
        <v>44896</v>
      </c>
      <c r="E17" s="531">
        <v>39725</v>
      </c>
      <c r="F17" s="531">
        <v>40232</v>
      </c>
      <c r="G17" s="531">
        <v>40622</v>
      </c>
      <c r="H17" s="531">
        <v>47012</v>
      </c>
      <c r="I17" s="531">
        <v>44366</v>
      </c>
      <c r="J17" s="500"/>
      <c r="K17" s="500"/>
      <c r="L17" s="500"/>
      <c r="M17" s="500"/>
    </row>
    <row r="18" spans="1:13" ht="15" customHeight="1">
      <c r="A18" s="511" t="s">
        <v>750</v>
      </c>
      <c r="B18" s="598"/>
      <c r="C18" s="511" t="s">
        <v>834</v>
      </c>
      <c r="D18" s="531">
        <v>9165</v>
      </c>
      <c r="E18" s="531">
        <v>8123</v>
      </c>
      <c r="F18" s="531">
        <v>8989</v>
      </c>
      <c r="G18" s="531">
        <v>9589</v>
      </c>
      <c r="H18" s="531">
        <v>9840</v>
      </c>
      <c r="I18" s="531">
        <v>12091</v>
      </c>
      <c r="J18" s="500"/>
      <c r="K18" s="500"/>
      <c r="L18" s="500"/>
      <c r="M18" s="500"/>
    </row>
    <row r="19" spans="1:12" ht="15" customHeight="1">
      <c r="A19" s="511" t="s">
        <v>139</v>
      </c>
      <c r="B19" s="598"/>
      <c r="C19" s="511" t="s">
        <v>867</v>
      </c>
      <c r="D19" s="531">
        <v>223</v>
      </c>
      <c r="E19" s="531">
        <v>305</v>
      </c>
      <c r="F19" s="531" t="s">
        <v>197</v>
      </c>
      <c r="G19" s="531" t="s">
        <v>197</v>
      </c>
      <c r="H19" s="531"/>
      <c r="I19" s="531">
        <v>19</v>
      </c>
      <c r="J19" s="500"/>
      <c r="K19" s="500"/>
      <c r="L19" s="500"/>
    </row>
    <row r="20" spans="1:13" ht="14.25">
      <c r="A20" s="511" t="s">
        <v>869</v>
      </c>
      <c r="B20" s="598"/>
      <c r="C20" s="511" t="s">
        <v>870</v>
      </c>
      <c r="D20" s="531">
        <v>6556</v>
      </c>
      <c r="E20" s="531">
        <v>9108</v>
      </c>
      <c r="F20" s="531">
        <v>7336</v>
      </c>
      <c r="G20" s="531">
        <v>6068</v>
      </c>
      <c r="H20" s="531">
        <v>6050</v>
      </c>
      <c r="I20" s="531">
        <v>5227</v>
      </c>
      <c r="J20" s="500"/>
      <c r="K20" s="500"/>
      <c r="L20" s="500"/>
      <c r="M20" s="500"/>
    </row>
    <row r="21" spans="1:13" ht="14.25">
      <c r="A21" s="511" t="s">
        <v>140</v>
      </c>
      <c r="B21" s="598"/>
      <c r="C21" s="511" t="s">
        <v>801</v>
      </c>
      <c r="D21" s="531">
        <v>9447</v>
      </c>
      <c r="E21" s="531">
        <v>15960</v>
      </c>
      <c r="F21" s="531">
        <v>20709</v>
      </c>
      <c r="G21" s="531">
        <v>14152</v>
      </c>
      <c r="H21" s="531">
        <v>15005</v>
      </c>
      <c r="I21" s="531">
        <v>17702</v>
      </c>
      <c r="J21" s="500"/>
      <c r="K21" s="500"/>
      <c r="L21" s="500"/>
      <c r="M21" s="500"/>
    </row>
    <row r="22" spans="1:13" ht="14.25">
      <c r="A22" s="512" t="s">
        <v>142</v>
      </c>
      <c r="B22" s="599"/>
      <c r="C22" s="512" t="s">
        <v>802</v>
      </c>
      <c r="D22" s="532">
        <v>396668</v>
      </c>
      <c r="E22" s="532">
        <v>429186</v>
      </c>
      <c r="F22" s="532">
        <v>445545</v>
      </c>
      <c r="G22" s="532">
        <v>441529</v>
      </c>
      <c r="H22" s="532">
        <v>466380</v>
      </c>
      <c r="I22" s="532">
        <v>467893</v>
      </c>
      <c r="J22" s="500"/>
      <c r="K22" s="500"/>
      <c r="L22" s="500"/>
      <c r="M22" s="500"/>
    </row>
    <row r="23" spans="1:12" ht="14.25">
      <c r="A23" s="527"/>
      <c r="B23" s="527"/>
      <c r="C23" s="527"/>
      <c r="D23" s="603"/>
      <c r="E23" s="603"/>
      <c r="F23" s="603"/>
      <c r="G23" s="603"/>
      <c r="H23" s="603"/>
      <c r="I23" s="603"/>
      <c r="K23" s="500"/>
      <c r="L23" s="500"/>
    </row>
    <row r="24" spans="1:9" ht="14.25" thickBot="1">
      <c r="A24" s="643" t="s">
        <v>172</v>
      </c>
      <c r="B24" s="600"/>
      <c r="C24" s="530"/>
      <c r="D24" s="641" t="s">
        <v>685</v>
      </c>
      <c r="E24" s="641" t="s">
        <v>686</v>
      </c>
      <c r="F24" s="641" t="s">
        <v>644</v>
      </c>
      <c r="G24" s="641" t="s">
        <v>848</v>
      </c>
      <c r="H24" s="641" t="s">
        <v>861</v>
      </c>
      <c r="I24" s="642" t="s">
        <v>866</v>
      </c>
    </row>
    <row r="25" spans="1:12" ht="14.25">
      <c r="A25" s="511" t="s">
        <v>679</v>
      </c>
      <c r="B25" s="598"/>
      <c r="C25" s="511" t="s">
        <v>803</v>
      </c>
      <c r="D25" s="531">
        <v>22072</v>
      </c>
      <c r="E25" s="531">
        <v>26162</v>
      </c>
      <c r="F25" s="531">
        <v>27334</v>
      </c>
      <c r="G25" s="531">
        <v>26793</v>
      </c>
      <c r="H25" s="531">
        <v>28679</v>
      </c>
      <c r="I25" s="531">
        <v>30022</v>
      </c>
      <c r="J25" s="500"/>
      <c r="K25" s="500"/>
      <c r="L25" s="500"/>
    </row>
    <row r="26" spans="1:12" ht="14.25">
      <c r="A26" s="511" t="s">
        <v>751</v>
      </c>
      <c r="B26" s="598"/>
      <c r="C26" s="511" t="s">
        <v>836</v>
      </c>
      <c r="D26" s="531">
        <v>86</v>
      </c>
      <c r="E26" s="531">
        <v>86</v>
      </c>
      <c r="F26" s="531">
        <v>86</v>
      </c>
      <c r="G26" s="531">
        <v>86</v>
      </c>
      <c r="H26" s="531">
        <v>86</v>
      </c>
      <c r="I26" s="531">
        <v>86</v>
      </c>
      <c r="J26" s="500"/>
      <c r="L26" s="500"/>
    </row>
    <row r="27" spans="1:12" ht="14.25">
      <c r="A27" s="511" t="s">
        <v>752</v>
      </c>
      <c r="B27" s="598"/>
      <c r="C27" s="511" t="s">
        <v>837</v>
      </c>
      <c r="D27" s="531">
        <v>13611</v>
      </c>
      <c r="E27" s="531">
        <v>17205</v>
      </c>
      <c r="F27" s="531">
        <v>17213</v>
      </c>
      <c r="G27" s="531">
        <v>18040</v>
      </c>
      <c r="H27" s="531">
        <v>18475</v>
      </c>
      <c r="I27" s="531">
        <v>18225</v>
      </c>
      <c r="J27" s="500"/>
      <c r="K27" s="500"/>
      <c r="L27" s="500"/>
    </row>
    <row r="28" spans="1:12" ht="14.25">
      <c r="A28" s="511" t="s">
        <v>753</v>
      </c>
      <c r="B28" s="598"/>
      <c r="C28" s="511" t="s">
        <v>838</v>
      </c>
      <c r="D28" s="531">
        <v>8375</v>
      </c>
      <c r="E28" s="531">
        <v>8871</v>
      </c>
      <c r="F28" s="531">
        <v>10035</v>
      </c>
      <c r="G28" s="531">
        <v>8667</v>
      </c>
      <c r="H28" s="531">
        <v>10118</v>
      </c>
      <c r="I28" s="531">
        <v>11711</v>
      </c>
      <c r="J28" s="500"/>
      <c r="K28" s="500"/>
      <c r="L28" s="500"/>
    </row>
    <row r="29" spans="1:12" ht="14.25">
      <c r="A29" s="511" t="s">
        <v>754</v>
      </c>
      <c r="B29" s="598"/>
      <c r="C29" s="511" t="s">
        <v>840</v>
      </c>
      <c r="D29" s="531">
        <v>8375</v>
      </c>
      <c r="E29" s="531">
        <v>5090</v>
      </c>
      <c r="F29" s="531">
        <v>8880</v>
      </c>
      <c r="G29" s="531">
        <v>5967</v>
      </c>
      <c r="H29" s="531">
        <v>5943</v>
      </c>
      <c r="I29" s="531">
        <v>5945</v>
      </c>
      <c r="J29" s="500"/>
      <c r="K29" s="500"/>
      <c r="L29" s="500"/>
    </row>
    <row r="30" spans="1:12" ht="14.25">
      <c r="A30" s="511" t="s">
        <v>755</v>
      </c>
      <c r="B30" s="598"/>
      <c r="C30" s="511" t="s">
        <v>839</v>
      </c>
      <c r="D30" s="531" t="s">
        <v>69</v>
      </c>
      <c r="E30" s="531">
        <v>3781</v>
      </c>
      <c r="F30" s="531">
        <v>1155</v>
      </c>
      <c r="G30" s="531">
        <v>2700</v>
      </c>
      <c r="H30" s="531">
        <v>4175</v>
      </c>
      <c r="I30" s="531">
        <v>5766</v>
      </c>
      <c r="J30" s="500"/>
      <c r="L30" s="500"/>
    </row>
    <row r="31" spans="1:12" ht="14.25">
      <c r="A31" s="511" t="s">
        <v>680</v>
      </c>
      <c r="B31" s="598"/>
      <c r="C31" s="511" t="s">
        <v>804</v>
      </c>
      <c r="D31" s="531">
        <v>22914</v>
      </c>
      <c r="E31" s="531">
        <v>22263</v>
      </c>
      <c r="F31" s="531">
        <v>24682</v>
      </c>
      <c r="G31" s="531">
        <v>25874</v>
      </c>
      <c r="H31" s="531">
        <v>28382</v>
      </c>
      <c r="I31" s="531">
        <v>30457</v>
      </c>
      <c r="J31" s="500"/>
      <c r="K31" s="500"/>
      <c r="L31" s="500"/>
    </row>
    <row r="32" spans="1:12" ht="14.25">
      <c r="A32" s="512" t="s">
        <v>150</v>
      </c>
      <c r="B32" s="599"/>
      <c r="C32" s="512" t="s">
        <v>805</v>
      </c>
      <c r="D32" s="532">
        <v>44986</v>
      </c>
      <c r="E32" s="532">
        <v>48425</v>
      </c>
      <c r="F32" s="532">
        <v>52016</v>
      </c>
      <c r="G32" s="532">
        <v>52667</v>
      </c>
      <c r="H32" s="532">
        <v>57061</v>
      </c>
      <c r="I32" s="532">
        <v>60479</v>
      </c>
      <c r="J32" s="500"/>
      <c r="K32" s="500"/>
      <c r="L32" s="500"/>
    </row>
    <row r="33" spans="1:12" ht="14.25">
      <c r="A33" s="511"/>
      <c r="B33" s="598"/>
      <c r="C33" s="511"/>
      <c r="D33" s="531"/>
      <c r="E33" s="531"/>
      <c r="F33" s="531"/>
      <c r="G33" s="531"/>
      <c r="H33" s="531"/>
      <c r="I33" s="531"/>
      <c r="J33" s="500"/>
      <c r="L33" s="500"/>
    </row>
    <row r="34" spans="1:12" ht="14.25">
      <c r="A34" s="644" t="s">
        <v>151</v>
      </c>
      <c r="B34" s="601"/>
      <c r="C34" s="597" t="s">
        <v>806</v>
      </c>
      <c r="D34" s="531"/>
      <c r="E34" s="531"/>
      <c r="F34" s="531"/>
      <c r="G34" s="531"/>
      <c r="H34" s="531"/>
      <c r="I34" s="531"/>
      <c r="J34" s="500"/>
      <c r="L34" s="500"/>
    </row>
    <row r="35" spans="1:12" ht="14.25">
      <c r="A35" s="511" t="s">
        <v>681</v>
      </c>
      <c r="B35" s="598"/>
      <c r="C35" s="511" t="s">
        <v>807</v>
      </c>
      <c r="D35" s="531">
        <v>40610</v>
      </c>
      <c r="E35" s="531">
        <v>37518</v>
      </c>
      <c r="F35" s="531">
        <v>40292</v>
      </c>
      <c r="G35" s="531">
        <v>40753</v>
      </c>
      <c r="H35" s="531">
        <v>41003</v>
      </c>
      <c r="I35" s="531">
        <v>42328</v>
      </c>
      <c r="J35" s="500"/>
      <c r="K35" s="500"/>
      <c r="L35" s="500"/>
    </row>
    <row r="36" spans="1:12" ht="14.25">
      <c r="A36" s="511" t="s">
        <v>682</v>
      </c>
      <c r="B36" s="598"/>
      <c r="C36" s="511" t="s">
        <v>808</v>
      </c>
      <c r="D36" s="531">
        <v>28</v>
      </c>
      <c r="E36" s="531">
        <v>31</v>
      </c>
      <c r="F36" s="531">
        <v>13</v>
      </c>
      <c r="G36" s="531">
        <v>28</v>
      </c>
      <c r="H36" s="531">
        <v>12</v>
      </c>
      <c r="I36" s="531">
        <v>35</v>
      </c>
      <c r="J36" s="500"/>
      <c r="L36" s="500"/>
    </row>
    <row r="37" spans="1:12" ht="14.25">
      <c r="A37" s="511" t="s">
        <v>410</v>
      </c>
      <c r="B37" s="598"/>
      <c r="C37" s="511" t="s">
        <v>809</v>
      </c>
      <c r="D37" s="531">
        <v>6274</v>
      </c>
      <c r="E37" s="531">
        <v>6184</v>
      </c>
      <c r="F37" s="531">
        <v>6206</v>
      </c>
      <c r="G37" s="531">
        <v>6176</v>
      </c>
      <c r="H37" s="531">
        <v>6200</v>
      </c>
      <c r="I37" s="531">
        <v>6166</v>
      </c>
      <c r="J37" s="500"/>
      <c r="K37" s="500"/>
      <c r="L37" s="500"/>
    </row>
    <row r="38" spans="1:12" ht="30.75" customHeight="1">
      <c r="A38" s="511" t="s">
        <v>411</v>
      </c>
      <c r="B38" s="598"/>
      <c r="C38" s="511" t="s">
        <v>810</v>
      </c>
      <c r="D38" s="531">
        <v>5940</v>
      </c>
      <c r="E38" s="531">
        <v>11090</v>
      </c>
      <c r="F38" s="531">
        <v>8798</v>
      </c>
      <c r="G38" s="531">
        <v>9651</v>
      </c>
      <c r="H38" s="531">
        <v>11483</v>
      </c>
      <c r="I38" s="531">
        <v>12003</v>
      </c>
      <c r="J38" s="500"/>
      <c r="K38" s="500"/>
      <c r="L38" s="500"/>
    </row>
    <row r="39" spans="1:12" ht="14.25">
      <c r="A39" s="511" t="s">
        <v>412</v>
      </c>
      <c r="B39" s="598"/>
      <c r="C39" s="511" t="s">
        <v>811</v>
      </c>
      <c r="D39" s="531">
        <v>7470</v>
      </c>
      <c r="E39" s="531">
        <v>7720</v>
      </c>
      <c r="F39" s="531">
        <v>6991</v>
      </c>
      <c r="G39" s="531">
        <v>6795</v>
      </c>
      <c r="H39" s="531">
        <v>7211</v>
      </c>
      <c r="I39" s="531">
        <v>7047</v>
      </c>
      <c r="J39" s="500"/>
      <c r="K39" s="500"/>
      <c r="L39" s="500"/>
    </row>
    <row r="40" spans="1:12" ht="14.25">
      <c r="A40" s="511" t="s">
        <v>413</v>
      </c>
      <c r="B40" s="598"/>
      <c r="C40" s="511" t="s">
        <v>812</v>
      </c>
      <c r="D40" s="531">
        <v>265155</v>
      </c>
      <c r="E40" s="531">
        <v>278058</v>
      </c>
      <c r="F40" s="531">
        <v>292656</v>
      </c>
      <c r="G40" s="531">
        <v>288245</v>
      </c>
      <c r="H40" s="531">
        <v>309672</v>
      </c>
      <c r="I40" s="531">
        <v>303781</v>
      </c>
      <c r="J40" s="500"/>
      <c r="K40" s="500"/>
      <c r="L40" s="500"/>
    </row>
    <row r="41" spans="1:12" ht="14.25">
      <c r="A41" s="511" t="s">
        <v>310</v>
      </c>
      <c r="B41" s="598"/>
      <c r="C41" s="511" t="s">
        <v>799</v>
      </c>
      <c r="D41" s="531">
        <v>11880</v>
      </c>
      <c r="E41" s="531">
        <v>20956</v>
      </c>
      <c r="F41" s="531">
        <v>17568</v>
      </c>
      <c r="G41" s="531">
        <v>14716</v>
      </c>
      <c r="H41" s="531">
        <v>12928</v>
      </c>
      <c r="I41" s="531">
        <v>11656</v>
      </c>
      <c r="J41" s="500"/>
      <c r="K41" s="500"/>
      <c r="L41" s="500"/>
    </row>
    <row r="42" spans="1:12" ht="14.25">
      <c r="A42" s="511" t="s">
        <v>158</v>
      </c>
      <c r="B42" s="598"/>
      <c r="C42" s="511" t="s">
        <v>868</v>
      </c>
      <c r="D42" s="531">
        <v>147</v>
      </c>
      <c r="E42" s="531">
        <v>328</v>
      </c>
      <c r="F42" s="531"/>
      <c r="G42" s="531"/>
      <c r="H42" s="531"/>
      <c r="I42" s="531">
        <v>1991</v>
      </c>
      <c r="J42" s="500"/>
      <c r="K42" s="500"/>
      <c r="L42" s="500"/>
    </row>
    <row r="43" spans="1:12" ht="14.25">
      <c r="A43" s="511" t="s">
        <v>157</v>
      </c>
      <c r="B43" s="598"/>
      <c r="C43" s="511" t="s">
        <v>813</v>
      </c>
      <c r="D43" s="531">
        <v>11011</v>
      </c>
      <c r="E43" s="531">
        <v>14301</v>
      </c>
      <c r="F43" s="531">
        <v>16209</v>
      </c>
      <c r="G43" s="531">
        <v>17480</v>
      </c>
      <c r="H43" s="531">
        <v>15720</v>
      </c>
      <c r="I43" s="531">
        <v>16980</v>
      </c>
      <c r="J43" s="500"/>
      <c r="K43" s="500"/>
      <c r="L43" s="500"/>
    </row>
    <row r="44" spans="1:12" ht="14.25">
      <c r="A44" s="511" t="s">
        <v>683</v>
      </c>
      <c r="B44" s="598"/>
      <c r="C44" s="511" t="s">
        <v>814</v>
      </c>
      <c r="D44" s="531">
        <v>1206</v>
      </c>
      <c r="E44" s="531">
        <v>1711</v>
      </c>
      <c r="F44" s="531">
        <v>1665</v>
      </c>
      <c r="G44" s="531">
        <v>1861</v>
      </c>
      <c r="H44" s="531">
        <v>1935</v>
      </c>
      <c r="I44" s="531">
        <v>2307</v>
      </c>
      <c r="J44" s="500"/>
      <c r="K44" s="500"/>
      <c r="L44" s="500"/>
    </row>
    <row r="45" spans="1:12" ht="14.25">
      <c r="A45" s="511" t="s">
        <v>155</v>
      </c>
      <c r="B45" s="598"/>
      <c r="C45" s="511" t="s">
        <v>815</v>
      </c>
      <c r="D45" s="531">
        <v>1933</v>
      </c>
      <c r="E45" s="531">
        <v>2831</v>
      </c>
      <c r="F45" s="531">
        <v>3097</v>
      </c>
      <c r="G45" s="531">
        <v>3128</v>
      </c>
      <c r="H45" s="531">
        <v>3127</v>
      </c>
      <c r="I45" s="531">
        <v>3088</v>
      </c>
      <c r="J45" s="500"/>
      <c r="K45" s="500"/>
      <c r="L45" s="500"/>
    </row>
    <row r="46" spans="1:12" ht="27">
      <c r="A46" s="511" t="s">
        <v>284</v>
      </c>
      <c r="B46" s="598"/>
      <c r="C46" s="511" t="s">
        <v>816</v>
      </c>
      <c r="D46" s="531">
        <v>28</v>
      </c>
      <c r="E46" s="531">
        <v>33</v>
      </c>
      <c r="F46" s="531">
        <v>34</v>
      </c>
      <c r="G46" s="531">
        <v>29</v>
      </c>
      <c r="H46" s="531">
        <v>28</v>
      </c>
      <c r="I46" s="531">
        <v>32</v>
      </c>
      <c r="J46" s="500"/>
      <c r="K46" s="500"/>
      <c r="L46" s="500"/>
    </row>
    <row r="47" spans="1:12" ht="14.25">
      <c r="A47" s="511" t="s">
        <v>159</v>
      </c>
      <c r="B47" s="598"/>
      <c r="C47" s="511" t="s">
        <v>817</v>
      </c>
      <c r="D47" s="531">
        <v>351682</v>
      </c>
      <c r="E47" s="531">
        <v>380761</v>
      </c>
      <c r="F47" s="531">
        <v>393529</v>
      </c>
      <c r="G47" s="531">
        <v>388862</v>
      </c>
      <c r="H47" s="531">
        <v>409319</v>
      </c>
      <c r="I47" s="531">
        <v>407414</v>
      </c>
      <c r="J47" s="500"/>
      <c r="K47" s="500"/>
      <c r="L47" s="500"/>
    </row>
    <row r="48" spans="1:12" ht="14.25">
      <c r="A48" s="512" t="s">
        <v>684</v>
      </c>
      <c r="B48" s="599"/>
      <c r="C48" s="512" t="s">
        <v>818</v>
      </c>
      <c r="D48" s="532">
        <v>396668</v>
      </c>
      <c r="E48" s="532">
        <v>429186</v>
      </c>
      <c r="F48" s="532">
        <v>445545</v>
      </c>
      <c r="G48" s="532">
        <v>441529</v>
      </c>
      <c r="H48" s="532">
        <v>466380</v>
      </c>
      <c r="I48" s="532">
        <v>467893</v>
      </c>
      <c r="J48" s="500"/>
      <c r="K48" s="500"/>
      <c r="L48" s="500"/>
    </row>
    <row r="49" spans="1:11" ht="14.25">
      <c r="A49" s="498"/>
      <c r="B49" s="498"/>
      <c r="D49" s="528"/>
      <c r="E49" s="528"/>
      <c r="F49" s="528"/>
      <c r="G49" s="528"/>
      <c r="H49" s="528"/>
      <c r="I49" s="528"/>
      <c r="J49" s="500"/>
      <c r="K49" s="500"/>
    </row>
    <row r="50" spans="1:9" ht="14.25">
      <c r="A50" s="498"/>
      <c r="B50" s="498"/>
      <c r="C50" s="498"/>
      <c r="D50" s="529"/>
      <c r="E50" s="529"/>
      <c r="F50" s="529"/>
      <c r="G50" s="529"/>
      <c r="H50" s="529"/>
      <c r="I50" s="529"/>
    </row>
    <row r="51" spans="1:9" ht="14.25">
      <c r="A51" s="498"/>
      <c r="B51" s="498"/>
      <c r="C51" s="498"/>
      <c r="D51" s="529"/>
      <c r="E51" s="529"/>
      <c r="F51" s="529"/>
      <c r="G51" s="529"/>
      <c r="H51" s="529"/>
      <c r="I51" s="529"/>
    </row>
    <row r="52" spans="1:9" ht="14.25">
      <c r="A52" s="498"/>
      <c r="B52" s="498"/>
      <c r="C52" s="498"/>
      <c r="D52" s="529"/>
      <c r="E52" s="529"/>
      <c r="F52" s="529"/>
      <c r="G52" s="529"/>
      <c r="H52" s="529"/>
      <c r="I52" s="529"/>
    </row>
    <row r="53" spans="1:9" ht="14.25">
      <c r="A53" s="498"/>
      <c r="B53" s="498"/>
      <c r="C53" s="498"/>
      <c r="D53" s="529"/>
      <c r="E53" s="529"/>
      <c r="F53" s="529"/>
      <c r="G53" s="529"/>
      <c r="H53" s="529"/>
      <c r="I53" s="529"/>
    </row>
    <row r="54" spans="1:9" ht="14.25">
      <c r="A54" s="498"/>
      <c r="B54" s="498"/>
      <c r="C54" s="498"/>
      <c r="D54" s="529"/>
      <c r="E54" s="529"/>
      <c r="F54" s="529"/>
      <c r="G54" s="529"/>
      <c r="H54" s="529"/>
      <c r="I54" s="529"/>
    </row>
    <row r="55" spans="1:9" ht="14.25">
      <c r="A55" s="498"/>
      <c r="B55" s="498"/>
      <c r="C55" s="498"/>
      <c r="D55" s="529"/>
      <c r="E55" s="529"/>
      <c r="F55" s="529"/>
      <c r="G55" s="529"/>
      <c r="H55" s="529"/>
      <c r="I55" s="529"/>
    </row>
    <row r="56" spans="1:9" ht="14.25">
      <c r="A56" s="498"/>
      <c r="B56" s="498"/>
      <c r="C56" s="498"/>
      <c r="D56" s="529"/>
      <c r="E56" s="529"/>
      <c r="F56" s="529"/>
      <c r="G56" s="529"/>
      <c r="H56" s="529"/>
      <c r="I56" s="529"/>
    </row>
    <row r="57" spans="1:9" ht="14.25">
      <c r="A57" s="498"/>
      <c r="B57" s="498"/>
      <c r="C57" s="498"/>
      <c r="D57" s="529"/>
      <c r="E57" s="529"/>
      <c r="F57" s="529"/>
      <c r="G57" s="529"/>
      <c r="H57" s="529"/>
      <c r="I57" s="529"/>
    </row>
    <row r="58" spans="1:9" ht="14.25">
      <c r="A58" s="498"/>
      <c r="B58" s="498"/>
      <c r="C58" s="498"/>
      <c r="D58" s="529"/>
      <c r="E58" s="529"/>
      <c r="F58" s="529"/>
      <c r="G58" s="529"/>
      <c r="H58" s="529"/>
      <c r="I58" s="529"/>
    </row>
    <row r="59" spans="1:9" ht="14.25">
      <c r="A59" s="498"/>
      <c r="B59" s="498"/>
      <c r="C59" s="498"/>
      <c r="D59" s="529"/>
      <c r="E59" s="529"/>
      <c r="F59" s="529"/>
      <c r="G59" s="529"/>
      <c r="H59" s="529"/>
      <c r="I59" s="529"/>
    </row>
    <row r="60" spans="1:9" ht="14.25">
      <c r="A60" s="498"/>
      <c r="B60" s="498"/>
      <c r="C60" s="498"/>
      <c r="D60" s="529"/>
      <c r="E60" s="529"/>
      <c r="F60" s="529"/>
      <c r="G60" s="529"/>
      <c r="H60" s="529"/>
      <c r="I60" s="529"/>
    </row>
    <row r="61" spans="1:9" ht="14.25">
      <c r="A61" s="498"/>
      <c r="B61" s="498"/>
      <c r="C61" s="498"/>
      <c r="D61" s="529"/>
      <c r="E61" s="529"/>
      <c r="F61" s="529"/>
      <c r="G61" s="529"/>
      <c r="H61" s="529"/>
      <c r="I61" s="529"/>
    </row>
    <row r="62" spans="1:9" ht="14.25">
      <c r="A62" s="498"/>
      <c r="B62" s="498"/>
      <c r="C62" s="498"/>
      <c r="D62" s="529"/>
      <c r="E62" s="529"/>
      <c r="F62" s="529"/>
      <c r="G62" s="529"/>
      <c r="H62" s="529"/>
      <c r="I62" s="529"/>
    </row>
    <row r="63" spans="1:9" ht="14.25">
      <c r="A63" s="498"/>
      <c r="B63" s="498"/>
      <c r="C63" s="498"/>
      <c r="D63" s="529"/>
      <c r="E63" s="529"/>
      <c r="F63" s="529"/>
      <c r="G63" s="529"/>
      <c r="H63" s="529"/>
      <c r="I63" s="529"/>
    </row>
    <row r="64" spans="1:9" ht="14.25">
      <c r="A64" s="498"/>
      <c r="B64" s="498"/>
      <c r="C64" s="498"/>
      <c r="D64" s="529"/>
      <c r="E64" s="529"/>
      <c r="F64" s="529"/>
      <c r="G64" s="529"/>
      <c r="H64" s="529"/>
      <c r="I64" s="529"/>
    </row>
    <row r="65" spans="1:9" ht="14.25">
      <c r="A65" s="498"/>
      <c r="B65" s="498"/>
      <c r="C65" s="498"/>
      <c r="D65" s="529"/>
      <c r="E65" s="529"/>
      <c r="F65" s="529"/>
      <c r="G65" s="529"/>
      <c r="H65" s="529"/>
      <c r="I65" s="529"/>
    </row>
    <row r="66" spans="1:9" ht="14.25">
      <c r="A66" s="498"/>
      <c r="B66" s="498"/>
      <c r="C66" s="498"/>
      <c r="D66" s="529"/>
      <c r="E66" s="529"/>
      <c r="F66" s="529"/>
      <c r="G66" s="529"/>
      <c r="H66" s="529"/>
      <c r="I66" s="529"/>
    </row>
    <row r="67" spans="1:9" ht="14.25">
      <c r="A67" s="498"/>
      <c r="B67" s="498"/>
      <c r="C67" s="498"/>
      <c r="D67" s="529"/>
      <c r="E67" s="529"/>
      <c r="F67" s="529"/>
      <c r="G67" s="529"/>
      <c r="H67" s="529"/>
      <c r="I67" s="529"/>
    </row>
    <row r="68" spans="1:9" ht="14.25">
      <c r="A68" s="498"/>
      <c r="B68" s="498"/>
      <c r="C68" s="498"/>
      <c r="D68" s="529"/>
      <c r="E68" s="529"/>
      <c r="F68" s="529"/>
      <c r="G68" s="529"/>
      <c r="H68" s="529"/>
      <c r="I68" s="529"/>
    </row>
    <row r="69" spans="1:9" ht="14.25">
      <c r="A69" s="498"/>
      <c r="B69" s="498"/>
      <c r="C69" s="498"/>
      <c r="D69" s="529"/>
      <c r="E69" s="529"/>
      <c r="F69" s="529"/>
      <c r="G69" s="529"/>
      <c r="H69" s="529"/>
      <c r="I69" s="529"/>
    </row>
    <row r="70" spans="1:9" ht="14.25">
      <c r="A70" s="498"/>
      <c r="B70" s="498"/>
      <c r="C70" s="498"/>
      <c r="D70" s="529"/>
      <c r="E70" s="529"/>
      <c r="F70" s="529"/>
      <c r="G70" s="529"/>
      <c r="H70" s="529"/>
      <c r="I70" s="529"/>
    </row>
    <row r="71" spans="1:9" ht="14.25">
      <c r="A71" s="498"/>
      <c r="B71" s="498"/>
      <c r="C71" s="498"/>
      <c r="D71" s="529"/>
      <c r="E71" s="529"/>
      <c r="F71" s="529"/>
      <c r="G71" s="529"/>
      <c r="H71" s="529"/>
      <c r="I71" s="529"/>
    </row>
    <row r="72" spans="1:9" ht="14.25">
      <c r="A72" s="498"/>
      <c r="B72" s="498"/>
      <c r="C72" s="498"/>
      <c r="D72" s="529"/>
      <c r="E72" s="529"/>
      <c r="F72" s="529"/>
      <c r="G72" s="529"/>
      <c r="H72" s="529"/>
      <c r="I72" s="529"/>
    </row>
    <row r="73" spans="1:9" ht="14.25">
      <c r="A73" s="498"/>
      <c r="B73" s="498"/>
      <c r="C73" s="498"/>
      <c r="D73" s="529"/>
      <c r="E73" s="529"/>
      <c r="F73" s="529"/>
      <c r="G73" s="529"/>
      <c r="H73" s="529"/>
      <c r="I73" s="529"/>
    </row>
    <row r="74" spans="1:9" ht="14.25">
      <c r="A74" s="498"/>
      <c r="B74" s="498"/>
      <c r="C74" s="498"/>
      <c r="D74" s="529"/>
      <c r="E74" s="529"/>
      <c r="F74" s="529"/>
      <c r="G74" s="529"/>
      <c r="H74" s="529"/>
      <c r="I74" s="529"/>
    </row>
    <row r="75" spans="1:9" ht="14.25">
      <c r="A75" s="498"/>
      <c r="B75" s="498"/>
      <c r="C75" s="498"/>
      <c r="D75" s="529"/>
      <c r="E75" s="529"/>
      <c r="F75" s="529"/>
      <c r="G75" s="529"/>
      <c r="H75" s="529"/>
      <c r="I75" s="529"/>
    </row>
    <row r="76" spans="1:9" ht="14.25">
      <c r="A76" s="498"/>
      <c r="B76" s="498"/>
      <c r="C76" s="498"/>
      <c r="D76" s="529"/>
      <c r="E76" s="529"/>
      <c r="F76" s="529"/>
      <c r="G76" s="529"/>
      <c r="H76" s="529"/>
      <c r="I76" s="529"/>
    </row>
    <row r="77" spans="1:9" ht="14.25">
      <c r="A77" s="498"/>
      <c r="B77" s="498"/>
      <c r="C77" s="498"/>
      <c r="D77" s="529"/>
      <c r="E77" s="529"/>
      <c r="F77" s="529"/>
      <c r="G77" s="529"/>
      <c r="H77" s="529"/>
      <c r="I77" s="529"/>
    </row>
    <row r="78" spans="1:9" ht="14.25">
      <c r="A78" s="498"/>
      <c r="B78" s="498"/>
      <c r="C78" s="498"/>
      <c r="D78" s="529"/>
      <c r="E78" s="529"/>
      <c r="F78" s="529"/>
      <c r="G78" s="529"/>
      <c r="H78" s="529"/>
      <c r="I78" s="529"/>
    </row>
    <row r="79" spans="1:9" ht="14.25">
      <c r="A79" s="498"/>
      <c r="B79" s="498"/>
      <c r="C79" s="498"/>
      <c r="D79" s="529"/>
      <c r="E79" s="529"/>
      <c r="F79" s="529"/>
      <c r="G79" s="529"/>
      <c r="H79" s="529"/>
      <c r="I79" s="529"/>
    </row>
    <row r="80" spans="1:9" ht="14.25">
      <c r="A80" s="498"/>
      <c r="B80" s="498"/>
      <c r="C80" s="498"/>
      <c r="D80" s="529"/>
      <c r="E80" s="529"/>
      <c r="F80" s="529"/>
      <c r="G80" s="529"/>
      <c r="H80" s="529"/>
      <c r="I80" s="529"/>
    </row>
    <row r="81" spans="1:9" ht="14.25">
      <c r="A81" s="498"/>
      <c r="B81" s="498"/>
      <c r="C81" s="498"/>
      <c r="D81" s="529"/>
      <c r="E81" s="529"/>
      <c r="F81" s="529"/>
      <c r="G81" s="529"/>
      <c r="H81" s="529"/>
      <c r="I81" s="529"/>
    </row>
    <row r="82" spans="1:9" ht="14.25">
      <c r="A82" s="498"/>
      <c r="B82" s="498"/>
      <c r="C82" s="498"/>
      <c r="D82" s="529"/>
      <c r="E82" s="529"/>
      <c r="F82" s="529"/>
      <c r="G82" s="529"/>
      <c r="H82" s="529"/>
      <c r="I82" s="529"/>
    </row>
    <row r="83" spans="1:9" ht="14.25">
      <c r="A83" s="498"/>
      <c r="B83" s="498"/>
      <c r="C83" s="498"/>
      <c r="D83" s="529"/>
      <c r="E83" s="529"/>
      <c r="F83" s="529"/>
      <c r="G83" s="529"/>
      <c r="H83" s="529"/>
      <c r="I83" s="529"/>
    </row>
    <row r="84" spans="1:9" ht="14.25">
      <c r="A84" s="498"/>
      <c r="B84" s="498"/>
      <c r="C84" s="498"/>
      <c r="D84" s="529"/>
      <c r="E84" s="529"/>
      <c r="F84" s="529"/>
      <c r="G84" s="529"/>
      <c r="H84" s="529"/>
      <c r="I84" s="529"/>
    </row>
    <row r="85" spans="1:9" ht="14.25">
      <c r="A85" s="498"/>
      <c r="B85" s="498"/>
      <c r="C85" s="498"/>
      <c r="D85" s="529"/>
      <c r="E85" s="529"/>
      <c r="F85" s="529"/>
      <c r="G85" s="529"/>
      <c r="H85" s="529"/>
      <c r="I85" s="529"/>
    </row>
    <row r="86" spans="1:9" ht="14.25">
      <c r="A86" s="498"/>
      <c r="B86" s="498"/>
      <c r="C86" s="498"/>
      <c r="D86" s="529"/>
      <c r="E86" s="529"/>
      <c r="F86" s="529"/>
      <c r="G86" s="529"/>
      <c r="H86" s="529"/>
      <c r="I86" s="529"/>
    </row>
    <row r="87" spans="1:9" ht="14.25">
      <c r="A87" s="498"/>
      <c r="B87" s="498"/>
      <c r="C87" s="498"/>
      <c r="D87" s="529"/>
      <c r="E87" s="529"/>
      <c r="F87" s="529"/>
      <c r="G87" s="529"/>
      <c r="H87" s="529"/>
      <c r="I87" s="529"/>
    </row>
    <row r="88" spans="1:9" ht="14.25">
      <c r="A88" s="498"/>
      <c r="B88" s="498"/>
      <c r="C88" s="498"/>
      <c r="D88" s="529"/>
      <c r="E88" s="529"/>
      <c r="F88" s="529"/>
      <c r="G88" s="529"/>
      <c r="H88" s="529"/>
      <c r="I88" s="529"/>
    </row>
    <row r="89" spans="1:9" ht="14.25">
      <c r="A89" s="498"/>
      <c r="B89" s="498"/>
      <c r="C89" s="498"/>
      <c r="D89" s="529"/>
      <c r="E89" s="529"/>
      <c r="F89" s="529"/>
      <c r="G89" s="529"/>
      <c r="H89" s="529"/>
      <c r="I89" s="529"/>
    </row>
    <row r="90" spans="1:9" ht="14.25">
      <c r="A90" s="498"/>
      <c r="B90" s="498"/>
      <c r="C90" s="498"/>
      <c r="D90" s="529"/>
      <c r="E90" s="529"/>
      <c r="F90" s="529"/>
      <c r="G90" s="529"/>
      <c r="H90" s="529"/>
      <c r="I90" s="529"/>
    </row>
    <row r="91" spans="1:9" ht="14.25">
      <c r="A91" s="498"/>
      <c r="B91" s="498"/>
      <c r="C91" s="498"/>
      <c r="D91" s="529"/>
      <c r="E91" s="529"/>
      <c r="F91" s="529"/>
      <c r="G91" s="529"/>
      <c r="H91" s="529"/>
      <c r="I91" s="529"/>
    </row>
    <row r="92" spans="1:9" ht="14.25">
      <c r="A92" s="498"/>
      <c r="B92" s="498"/>
      <c r="C92" s="498"/>
      <c r="D92" s="529"/>
      <c r="E92" s="529"/>
      <c r="F92" s="529"/>
      <c r="G92" s="529"/>
      <c r="H92" s="529"/>
      <c r="I92" s="529"/>
    </row>
    <row r="93" spans="1:9" ht="14.25">
      <c r="A93" s="498"/>
      <c r="B93" s="498"/>
      <c r="C93" s="498"/>
      <c r="D93" s="529"/>
      <c r="E93" s="529"/>
      <c r="F93" s="529"/>
      <c r="G93" s="529"/>
      <c r="H93" s="529"/>
      <c r="I93" s="529"/>
    </row>
    <row r="94" spans="1:9" ht="14.25">
      <c r="A94" s="498"/>
      <c r="B94" s="498"/>
      <c r="C94" s="498"/>
      <c r="D94" s="529"/>
      <c r="E94" s="529"/>
      <c r="F94" s="529"/>
      <c r="G94" s="529"/>
      <c r="H94" s="529"/>
      <c r="I94" s="529"/>
    </row>
    <row r="95" spans="1:9" ht="14.25">
      <c r="A95" s="498"/>
      <c r="B95" s="498"/>
      <c r="C95" s="498"/>
      <c r="D95" s="529"/>
      <c r="E95" s="529"/>
      <c r="F95" s="529"/>
      <c r="G95" s="529"/>
      <c r="H95" s="529"/>
      <c r="I95" s="529"/>
    </row>
    <row r="96" spans="1:9" ht="14.25">
      <c r="A96" s="498"/>
      <c r="B96" s="498"/>
      <c r="C96" s="498"/>
      <c r="D96" s="529"/>
      <c r="E96" s="529"/>
      <c r="F96" s="529"/>
      <c r="G96" s="529"/>
      <c r="H96" s="529"/>
      <c r="I96" s="529"/>
    </row>
    <row r="97" spans="1:9" ht="14.25">
      <c r="A97" s="498"/>
      <c r="B97" s="498"/>
      <c r="C97" s="498"/>
      <c r="D97" s="529"/>
      <c r="E97" s="529"/>
      <c r="F97" s="529"/>
      <c r="G97" s="529"/>
      <c r="H97" s="529"/>
      <c r="I97" s="529"/>
    </row>
    <row r="98" spans="1:9" ht="14.25">
      <c r="A98" s="498"/>
      <c r="B98" s="498"/>
      <c r="C98" s="498"/>
      <c r="D98" s="529"/>
      <c r="E98" s="529"/>
      <c r="F98" s="529"/>
      <c r="G98" s="529"/>
      <c r="H98" s="529"/>
      <c r="I98" s="529"/>
    </row>
    <row r="99" spans="1:9" ht="14.25">
      <c r="A99" s="498"/>
      <c r="B99" s="498"/>
      <c r="C99" s="498"/>
      <c r="D99" s="529"/>
      <c r="E99" s="529"/>
      <c r="F99" s="529"/>
      <c r="G99" s="529"/>
      <c r="H99" s="529"/>
      <c r="I99" s="529"/>
    </row>
    <row r="100" spans="1:9" ht="14.25">
      <c r="A100" s="498"/>
      <c r="B100" s="498"/>
      <c r="C100" s="498"/>
      <c r="D100" s="529"/>
      <c r="E100" s="529"/>
      <c r="F100" s="529"/>
      <c r="G100" s="529"/>
      <c r="H100" s="529"/>
      <c r="I100" s="529"/>
    </row>
    <row r="101" spans="1:9" ht="14.25">
      <c r="A101" s="498"/>
      <c r="B101" s="498"/>
      <c r="C101" s="498"/>
      <c r="D101" s="529"/>
      <c r="E101" s="529"/>
      <c r="F101" s="529"/>
      <c r="G101" s="529"/>
      <c r="H101" s="529"/>
      <c r="I101" s="529"/>
    </row>
    <row r="102" spans="1:9" ht="14.25">
      <c r="A102" s="498"/>
      <c r="B102" s="498"/>
      <c r="C102" s="498"/>
      <c r="D102" s="529"/>
      <c r="E102" s="529"/>
      <c r="F102" s="529"/>
      <c r="G102" s="529"/>
      <c r="H102" s="529"/>
      <c r="I102" s="529"/>
    </row>
    <row r="103" spans="1:9" ht="14.25">
      <c r="A103" s="498"/>
      <c r="B103" s="498"/>
      <c r="C103" s="498"/>
      <c r="D103" s="529"/>
      <c r="E103" s="529"/>
      <c r="F103" s="529"/>
      <c r="G103" s="529"/>
      <c r="H103" s="529"/>
      <c r="I103" s="529"/>
    </row>
    <row r="104" spans="1:9" ht="14.25">
      <c r="A104" s="498"/>
      <c r="B104" s="498"/>
      <c r="C104" s="498"/>
      <c r="D104" s="529"/>
      <c r="E104" s="529"/>
      <c r="F104" s="529"/>
      <c r="G104" s="529"/>
      <c r="H104" s="529"/>
      <c r="I104" s="529"/>
    </row>
    <row r="105" spans="1:9" ht="14.25">
      <c r="A105" s="498"/>
      <c r="B105" s="498"/>
      <c r="C105" s="498"/>
      <c r="D105" s="529"/>
      <c r="E105" s="529"/>
      <c r="F105" s="529"/>
      <c r="G105" s="529"/>
      <c r="H105" s="529"/>
      <c r="I105" s="529"/>
    </row>
    <row r="106" spans="1:9" ht="14.25">
      <c r="A106" s="498"/>
      <c r="B106" s="498"/>
      <c r="C106" s="498"/>
      <c r="D106" s="529"/>
      <c r="E106" s="529"/>
      <c r="F106" s="529"/>
      <c r="G106" s="529"/>
      <c r="H106" s="529"/>
      <c r="I106" s="529"/>
    </row>
    <row r="107" spans="1:9" ht="14.25">
      <c r="A107" s="498"/>
      <c r="B107" s="498"/>
      <c r="C107" s="498"/>
      <c r="D107" s="529"/>
      <c r="E107" s="529"/>
      <c r="F107" s="529"/>
      <c r="G107" s="529"/>
      <c r="H107" s="529"/>
      <c r="I107" s="529"/>
    </row>
    <row r="108" spans="1:9" ht="14.25">
      <c r="A108" s="498"/>
      <c r="B108" s="498"/>
      <c r="C108" s="498"/>
      <c r="D108" s="529"/>
      <c r="E108" s="529"/>
      <c r="F108" s="529"/>
      <c r="G108" s="529"/>
      <c r="H108" s="529"/>
      <c r="I108" s="529"/>
    </row>
    <row r="109" spans="1:9" ht="14.25">
      <c r="A109" s="498"/>
      <c r="B109" s="498"/>
      <c r="C109" s="498"/>
      <c r="D109" s="529"/>
      <c r="E109" s="529"/>
      <c r="F109" s="529"/>
      <c r="G109" s="529"/>
      <c r="H109" s="529"/>
      <c r="I109" s="529"/>
    </row>
    <row r="110" spans="1:9" ht="14.25">
      <c r="A110" s="498"/>
      <c r="B110" s="498"/>
      <c r="C110" s="498"/>
      <c r="D110" s="529"/>
      <c r="E110" s="529"/>
      <c r="F110" s="529"/>
      <c r="G110" s="529"/>
      <c r="H110" s="529"/>
      <c r="I110" s="529"/>
    </row>
    <row r="111" spans="1:9" ht="14.25">
      <c r="A111" s="498"/>
      <c r="B111" s="498"/>
      <c r="C111" s="498"/>
      <c r="D111" s="529"/>
      <c r="E111" s="529"/>
      <c r="F111" s="529"/>
      <c r="G111" s="529"/>
      <c r="H111" s="529"/>
      <c r="I111" s="529"/>
    </row>
    <row r="112" spans="1:9" ht="14.25">
      <c r="A112" s="498"/>
      <c r="B112" s="498"/>
      <c r="C112" s="498"/>
      <c r="D112" s="529"/>
      <c r="E112" s="529"/>
      <c r="F112" s="529"/>
      <c r="G112" s="529"/>
      <c r="H112" s="529"/>
      <c r="I112" s="529"/>
    </row>
    <row r="113" spans="1:9" ht="14.25">
      <c r="A113" s="498"/>
      <c r="B113" s="498"/>
      <c r="C113" s="498"/>
      <c r="D113" s="529"/>
      <c r="E113" s="529"/>
      <c r="F113" s="529"/>
      <c r="G113" s="529"/>
      <c r="H113" s="529"/>
      <c r="I113" s="529"/>
    </row>
    <row r="114" spans="1:9" ht="14.25">
      <c r="A114" s="498"/>
      <c r="B114" s="498"/>
      <c r="C114" s="498"/>
      <c r="D114" s="529"/>
      <c r="E114" s="529"/>
      <c r="F114" s="529"/>
      <c r="G114" s="529"/>
      <c r="H114" s="529"/>
      <c r="I114" s="529"/>
    </row>
    <row r="115" spans="1:9" ht="14.25">
      <c r="A115" s="498"/>
      <c r="B115" s="498"/>
      <c r="C115" s="498"/>
      <c r="D115" s="529"/>
      <c r="E115" s="529"/>
      <c r="F115" s="529"/>
      <c r="G115" s="529"/>
      <c r="H115" s="529"/>
      <c r="I115" s="529"/>
    </row>
    <row r="116" spans="1:9" ht="14.25">
      <c r="A116" s="498"/>
      <c r="B116" s="498"/>
      <c r="C116" s="498"/>
      <c r="D116" s="529"/>
      <c r="E116" s="529"/>
      <c r="F116" s="529"/>
      <c r="G116" s="529"/>
      <c r="H116" s="529"/>
      <c r="I116" s="529"/>
    </row>
    <row r="117" spans="1:9" ht="14.25">
      <c r="A117" s="498"/>
      <c r="B117" s="498"/>
      <c r="C117" s="498"/>
      <c r="D117" s="529"/>
      <c r="E117" s="529"/>
      <c r="F117" s="529"/>
      <c r="G117" s="529"/>
      <c r="H117" s="529"/>
      <c r="I117" s="529"/>
    </row>
    <row r="118" spans="1:9" ht="14.25">
      <c r="A118" s="498"/>
      <c r="B118" s="498"/>
      <c r="C118" s="498"/>
      <c r="D118" s="529"/>
      <c r="E118" s="529"/>
      <c r="F118" s="529"/>
      <c r="G118" s="529"/>
      <c r="H118" s="529"/>
      <c r="I118" s="529"/>
    </row>
    <row r="119" spans="1:9" ht="14.25">
      <c r="A119" s="498"/>
      <c r="B119" s="498"/>
      <c r="C119" s="498"/>
      <c r="D119" s="529"/>
      <c r="E119" s="529"/>
      <c r="F119" s="529"/>
      <c r="G119" s="529"/>
      <c r="H119" s="529"/>
      <c r="I119" s="529"/>
    </row>
    <row r="120" spans="1:9" ht="14.25">
      <c r="A120" s="498"/>
      <c r="B120" s="498"/>
      <c r="C120" s="498"/>
      <c r="D120" s="529"/>
      <c r="E120" s="529"/>
      <c r="F120" s="529"/>
      <c r="G120" s="529"/>
      <c r="H120" s="529"/>
      <c r="I120" s="529"/>
    </row>
    <row r="121" spans="1:9" ht="14.25">
      <c r="A121" s="498"/>
      <c r="B121" s="498"/>
      <c r="C121" s="498"/>
      <c r="D121" s="529"/>
      <c r="E121" s="529"/>
      <c r="F121" s="529"/>
      <c r="G121" s="529"/>
      <c r="H121" s="529"/>
      <c r="I121" s="529"/>
    </row>
    <row r="122" spans="1:9" ht="14.25">
      <c r="A122" s="498"/>
      <c r="B122" s="498"/>
      <c r="C122" s="498"/>
      <c r="D122" s="529"/>
      <c r="E122" s="529"/>
      <c r="F122" s="529"/>
      <c r="G122" s="529"/>
      <c r="H122" s="529"/>
      <c r="I122" s="529"/>
    </row>
    <row r="123" spans="1:9" ht="14.25">
      <c r="A123" s="498"/>
      <c r="B123" s="498"/>
      <c r="C123" s="498"/>
      <c r="D123" s="529"/>
      <c r="E123" s="529"/>
      <c r="F123" s="529"/>
      <c r="G123" s="529"/>
      <c r="H123" s="529"/>
      <c r="I123" s="529"/>
    </row>
    <row r="124" spans="1:9" ht="14.25">
      <c r="A124" s="498"/>
      <c r="B124" s="498"/>
      <c r="C124" s="498"/>
      <c r="D124" s="529"/>
      <c r="E124" s="529"/>
      <c r="F124" s="529"/>
      <c r="G124" s="529"/>
      <c r="H124" s="529"/>
      <c r="I124" s="529"/>
    </row>
    <row r="125" spans="1:9" ht="14.25">
      <c r="A125" s="498"/>
      <c r="B125" s="498"/>
      <c r="C125" s="498"/>
      <c r="D125" s="529"/>
      <c r="E125" s="529"/>
      <c r="F125" s="529"/>
      <c r="G125" s="529"/>
      <c r="H125" s="529"/>
      <c r="I125" s="529"/>
    </row>
    <row r="126" spans="1:9" ht="14.25">
      <c r="A126" s="498"/>
      <c r="B126" s="498"/>
      <c r="C126" s="498"/>
      <c r="D126" s="529"/>
      <c r="E126" s="529"/>
      <c r="F126" s="529"/>
      <c r="G126" s="529"/>
      <c r="H126" s="529"/>
      <c r="I126" s="529"/>
    </row>
    <row r="127" spans="1:9" ht="14.25">
      <c r="A127" s="498"/>
      <c r="B127" s="498"/>
      <c r="C127" s="498"/>
      <c r="D127" s="529"/>
      <c r="E127" s="529"/>
      <c r="F127" s="529"/>
      <c r="G127" s="529"/>
      <c r="H127" s="529"/>
      <c r="I127" s="529"/>
    </row>
    <row r="128" spans="1:9" ht="14.25">
      <c r="A128" s="498"/>
      <c r="B128" s="498"/>
      <c r="C128" s="498"/>
      <c r="D128" s="529"/>
      <c r="E128" s="529"/>
      <c r="F128" s="529"/>
      <c r="G128" s="529"/>
      <c r="H128" s="529"/>
      <c r="I128" s="529"/>
    </row>
    <row r="129" spans="1:9" ht="14.25">
      <c r="A129" s="498"/>
      <c r="B129" s="498"/>
      <c r="C129" s="498"/>
      <c r="D129" s="529"/>
      <c r="E129" s="529"/>
      <c r="F129" s="529"/>
      <c r="G129" s="529"/>
      <c r="H129" s="529"/>
      <c r="I129" s="529"/>
    </row>
    <row r="130" spans="1:9" ht="14.25">
      <c r="A130" s="498"/>
      <c r="B130" s="498"/>
      <c r="C130" s="498"/>
      <c r="D130" s="529"/>
      <c r="E130" s="529"/>
      <c r="F130" s="529"/>
      <c r="G130" s="529"/>
      <c r="H130" s="529"/>
      <c r="I130" s="529"/>
    </row>
    <row r="131" spans="1:9" ht="14.25">
      <c r="A131" s="498"/>
      <c r="B131" s="498"/>
      <c r="C131" s="498"/>
      <c r="D131" s="529"/>
      <c r="E131" s="529"/>
      <c r="F131" s="529"/>
      <c r="G131" s="529"/>
      <c r="H131" s="529"/>
      <c r="I131" s="529"/>
    </row>
    <row r="132" spans="1:9" ht="14.25">
      <c r="A132" s="498"/>
      <c r="B132" s="498"/>
      <c r="C132" s="498"/>
      <c r="D132" s="529"/>
      <c r="E132" s="529"/>
      <c r="F132" s="529"/>
      <c r="G132" s="529"/>
      <c r="H132" s="529"/>
      <c r="I132" s="529"/>
    </row>
    <row r="133" spans="1:9" ht="14.25">
      <c r="A133" s="498"/>
      <c r="B133" s="498"/>
      <c r="C133" s="498"/>
      <c r="D133" s="529"/>
      <c r="E133" s="529"/>
      <c r="F133" s="529"/>
      <c r="G133" s="529"/>
      <c r="H133" s="529"/>
      <c r="I133" s="529"/>
    </row>
    <row r="134" spans="1:9" ht="14.25">
      <c r="A134" s="498"/>
      <c r="B134" s="498"/>
      <c r="C134" s="498"/>
      <c r="D134" s="529"/>
      <c r="E134" s="529"/>
      <c r="F134" s="529"/>
      <c r="G134" s="529"/>
      <c r="H134" s="529"/>
      <c r="I134" s="529"/>
    </row>
    <row r="135" spans="1:9" ht="14.25">
      <c r="A135" s="498"/>
      <c r="B135" s="498"/>
      <c r="C135" s="498"/>
      <c r="D135" s="529"/>
      <c r="E135" s="529"/>
      <c r="F135" s="529"/>
      <c r="G135" s="529"/>
      <c r="H135" s="529"/>
      <c r="I135" s="529"/>
    </row>
    <row r="136" spans="1:9" ht="14.25">
      <c r="A136" s="498"/>
      <c r="B136" s="498"/>
      <c r="C136" s="498"/>
      <c r="D136" s="529"/>
      <c r="E136" s="529"/>
      <c r="F136" s="529"/>
      <c r="G136" s="529"/>
      <c r="H136" s="529"/>
      <c r="I136" s="529"/>
    </row>
    <row r="137" spans="1:9" ht="14.25">
      <c r="A137" s="498"/>
      <c r="B137" s="498"/>
      <c r="C137" s="498"/>
      <c r="D137" s="529"/>
      <c r="E137" s="529"/>
      <c r="F137" s="529"/>
      <c r="G137" s="529"/>
      <c r="H137" s="529"/>
      <c r="I137" s="529"/>
    </row>
    <row r="138" spans="1:9" ht="14.25">
      <c r="A138" s="498"/>
      <c r="B138" s="498"/>
      <c r="C138" s="498"/>
      <c r="D138" s="529"/>
      <c r="E138" s="529"/>
      <c r="F138" s="529"/>
      <c r="G138" s="529"/>
      <c r="H138" s="529"/>
      <c r="I138" s="529"/>
    </row>
    <row r="139" spans="1:9" ht="14.25">
      <c r="A139" s="498"/>
      <c r="B139" s="498"/>
      <c r="C139" s="498"/>
      <c r="D139" s="529"/>
      <c r="E139" s="529"/>
      <c r="F139" s="529"/>
      <c r="G139" s="529"/>
      <c r="H139" s="529"/>
      <c r="I139" s="529"/>
    </row>
    <row r="140" spans="1:9" ht="14.25">
      <c r="A140" s="498"/>
      <c r="B140" s="498"/>
      <c r="C140" s="498"/>
      <c r="D140" s="529"/>
      <c r="E140" s="529"/>
      <c r="F140" s="529"/>
      <c r="G140" s="529"/>
      <c r="H140" s="529"/>
      <c r="I140" s="529"/>
    </row>
    <row r="141" spans="1:9" ht="14.25">
      <c r="A141" s="498"/>
      <c r="B141" s="498"/>
      <c r="C141" s="498"/>
      <c r="D141" s="529"/>
      <c r="E141" s="529"/>
      <c r="F141" s="529"/>
      <c r="G141" s="529"/>
      <c r="H141" s="529"/>
      <c r="I141" s="529"/>
    </row>
    <row r="142" spans="1:9" ht="14.25">
      <c r="A142" s="498"/>
      <c r="B142" s="498"/>
      <c r="C142" s="498"/>
      <c r="D142" s="529"/>
      <c r="E142" s="529"/>
      <c r="F142" s="529"/>
      <c r="G142" s="529"/>
      <c r="H142" s="529"/>
      <c r="I142" s="529"/>
    </row>
    <row r="143" spans="1:9" ht="14.25">
      <c r="A143" s="498"/>
      <c r="B143" s="498"/>
      <c r="C143" s="498"/>
      <c r="D143" s="529"/>
      <c r="E143" s="529"/>
      <c r="F143" s="529"/>
      <c r="G143" s="529"/>
      <c r="H143" s="529"/>
      <c r="I143" s="529"/>
    </row>
    <row r="144" spans="1:9" ht="14.25">
      <c r="A144" s="498"/>
      <c r="B144" s="498"/>
      <c r="C144" s="498"/>
      <c r="D144" s="529"/>
      <c r="E144" s="529"/>
      <c r="F144" s="529"/>
      <c r="G144" s="529"/>
      <c r="H144" s="529"/>
      <c r="I144" s="529"/>
    </row>
    <row r="145" spans="1:9" ht="14.25">
      <c r="A145" s="498"/>
      <c r="B145" s="498"/>
      <c r="C145" s="498"/>
      <c r="D145" s="529"/>
      <c r="E145" s="529"/>
      <c r="F145" s="529"/>
      <c r="G145" s="529"/>
      <c r="H145" s="529"/>
      <c r="I145" s="529"/>
    </row>
    <row r="146" spans="1:9" ht="14.25">
      <c r="A146" s="498"/>
      <c r="B146" s="498"/>
      <c r="C146" s="498"/>
      <c r="D146" s="529"/>
      <c r="E146" s="529"/>
      <c r="F146" s="529"/>
      <c r="G146" s="529"/>
      <c r="H146" s="529"/>
      <c r="I146" s="529"/>
    </row>
    <row r="147" spans="1:9" ht="14.25">
      <c r="A147" s="498"/>
      <c r="B147" s="498"/>
      <c r="C147" s="498"/>
      <c r="D147" s="529"/>
      <c r="E147" s="529"/>
      <c r="F147" s="529"/>
      <c r="G147" s="529"/>
      <c r="H147" s="529"/>
      <c r="I147" s="529"/>
    </row>
    <row r="148" spans="1:9" ht="14.25">
      <c r="A148" s="498"/>
      <c r="B148" s="498"/>
      <c r="C148" s="498"/>
      <c r="D148" s="529"/>
      <c r="E148" s="529"/>
      <c r="F148" s="529"/>
      <c r="G148" s="529"/>
      <c r="H148" s="529"/>
      <c r="I148" s="529"/>
    </row>
    <row r="149" spans="1:9" ht="14.25">
      <c r="A149" s="498"/>
      <c r="B149" s="498"/>
      <c r="C149" s="498"/>
      <c r="D149" s="529"/>
      <c r="E149" s="529"/>
      <c r="F149" s="529"/>
      <c r="G149" s="529"/>
      <c r="H149" s="529"/>
      <c r="I149" s="529"/>
    </row>
    <row r="150" spans="1:9" ht="14.25">
      <c r="A150" s="498"/>
      <c r="B150" s="498"/>
      <c r="C150" s="498"/>
      <c r="D150" s="529"/>
      <c r="E150" s="529"/>
      <c r="F150" s="529"/>
      <c r="G150" s="529"/>
      <c r="H150" s="529"/>
      <c r="I150" s="529"/>
    </row>
    <row r="151" spans="1:9" ht="14.25">
      <c r="A151" s="498"/>
      <c r="B151" s="498"/>
      <c r="C151" s="498"/>
      <c r="D151" s="529"/>
      <c r="E151" s="529"/>
      <c r="F151" s="529"/>
      <c r="G151" s="529"/>
      <c r="H151" s="529"/>
      <c r="I151" s="529"/>
    </row>
    <row r="152" spans="1:9" ht="14.25">
      <c r="A152" s="498"/>
      <c r="B152" s="498"/>
      <c r="C152" s="498"/>
      <c r="D152" s="529"/>
      <c r="E152" s="529"/>
      <c r="F152" s="529"/>
      <c r="G152" s="529"/>
      <c r="H152" s="529"/>
      <c r="I152" s="529"/>
    </row>
    <row r="153" spans="1:9" ht="14.25">
      <c r="A153" s="498"/>
      <c r="B153" s="498"/>
      <c r="C153" s="498"/>
      <c r="D153" s="529"/>
      <c r="E153" s="529"/>
      <c r="F153" s="529"/>
      <c r="G153" s="529"/>
      <c r="H153" s="529"/>
      <c r="I153" s="529"/>
    </row>
    <row r="154" spans="1:9" ht="14.25">
      <c r="A154" s="498"/>
      <c r="B154" s="498"/>
      <c r="C154" s="498"/>
      <c r="D154" s="529"/>
      <c r="E154" s="529"/>
      <c r="F154" s="529"/>
      <c r="G154" s="529"/>
      <c r="H154" s="529"/>
      <c r="I154" s="529"/>
    </row>
    <row r="155" spans="1:9" ht="14.25">
      <c r="A155" s="498"/>
      <c r="B155" s="498"/>
      <c r="C155" s="498"/>
      <c r="D155" s="529"/>
      <c r="E155" s="529"/>
      <c r="F155" s="529"/>
      <c r="G155" s="529"/>
      <c r="H155" s="529"/>
      <c r="I155" s="529"/>
    </row>
    <row r="156" spans="1:9" ht="14.25">
      <c r="A156" s="498"/>
      <c r="B156" s="498"/>
      <c r="C156" s="498"/>
      <c r="D156" s="529"/>
      <c r="E156" s="529"/>
      <c r="F156" s="529"/>
      <c r="G156" s="529"/>
      <c r="H156" s="529"/>
      <c r="I156" s="529"/>
    </row>
    <row r="157" spans="1:9" ht="14.25">
      <c r="A157" s="498"/>
      <c r="B157" s="498"/>
      <c r="C157" s="498"/>
      <c r="D157" s="529"/>
      <c r="E157" s="529"/>
      <c r="F157" s="529"/>
      <c r="G157" s="529"/>
      <c r="H157" s="529"/>
      <c r="I157" s="529"/>
    </row>
    <row r="158" spans="1:9" ht="14.25">
      <c r="A158" s="498"/>
      <c r="B158" s="498"/>
      <c r="C158" s="498"/>
      <c r="D158" s="529"/>
      <c r="E158" s="529"/>
      <c r="F158" s="529"/>
      <c r="G158" s="529"/>
      <c r="H158" s="529"/>
      <c r="I158" s="529"/>
    </row>
    <row r="159" spans="1:9" ht="14.25">
      <c r="A159" s="498"/>
      <c r="B159" s="498"/>
      <c r="C159" s="498"/>
      <c r="D159" s="529"/>
      <c r="E159" s="529"/>
      <c r="F159" s="529"/>
      <c r="G159" s="529"/>
      <c r="H159" s="529"/>
      <c r="I159" s="529"/>
    </row>
    <row r="160" spans="1:9" ht="14.25">
      <c r="A160" s="498"/>
      <c r="B160" s="498"/>
      <c r="C160" s="498"/>
      <c r="D160" s="529"/>
      <c r="E160" s="529"/>
      <c r="F160" s="529"/>
      <c r="G160" s="529"/>
      <c r="H160" s="529"/>
      <c r="I160" s="529"/>
    </row>
    <row r="161" spans="1:9" ht="14.25">
      <c r="A161" s="498"/>
      <c r="B161" s="498"/>
      <c r="C161" s="498"/>
      <c r="D161" s="529"/>
      <c r="E161" s="529"/>
      <c r="F161" s="529"/>
      <c r="G161" s="529"/>
      <c r="H161" s="529"/>
      <c r="I161" s="529"/>
    </row>
    <row r="162" spans="1:9" ht="14.25">
      <c r="A162" s="498"/>
      <c r="B162" s="498"/>
      <c r="C162" s="498"/>
      <c r="D162" s="529"/>
      <c r="E162" s="529"/>
      <c r="F162" s="529"/>
      <c r="G162" s="529"/>
      <c r="H162" s="529"/>
      <c r="I162" s="529"/>
    </row>
    <row r="163" spans="1:9" ht="14.25">
      <c r="A163" s="498"/>
      <c r="B163" s="498"/>
      <c r="C163" s="498"/>
      <c r="D163" s="529"/>
      <c r="E163" s="529"/>
      <c r="F163" s="529"/>
      <c r="G163" s="529"/>
      <c r="H163" s="529"/>
      <c r="I163" s="529"/>
    </row>
    <row r="164" spans="1:9" ht="14.25">
      <c r="A164" s="498"/>
      <c r="B164" s="498"/>
      <c r="C164" s="498"/>
      <c r="D164" s="529"/>
      <c r="E164" s="529"/>
      <c r="F164" s="529"/>
      <c r="G164" s="529"/>
      <c r="H164" s="529"/>
      <c r="I164" s="529"/>
    </row>
    <row r="165" spans="1:9" ht="14.25">
      <c r="A165" s="498"/>
      <c r="B165" s="498"/>
      <c r="C165" s="498"/>
      <c r="D165" s="529"/>
      <c r="E165" s="529"/>
      <c r="F165" s="529"/>
      <c r="G165" s="529"/>
      <c r="H165" s="529"/>
      <c r="I165" s="529"/>
    </row>
    <row r="166" spans="1:9" ht="14.25">
      <c r="A166" s="498"/>
      <c r="B166" s="498"/>
      <c r="C166" s="498"/>
      <c r="D166" s="529"/>
      <c r="E166" s="529"/>
      <c r="F166" s="529"/>
      <c r="G166" s="529"/>
      <c r="H166" s="529"/>
      <c r="I166" s="529"/>
    </row>
    <row r="167" spans="1:9" ht="14.25">
      <c r="A167" s="498"/>
      <c r="B167" s="498"/>
      <c r="C167" s="498"/>
      <c r="D167" s="529"/>
      <c r="E167" s="529"/>
      <c r="F167" s="529"/>
      <c r="G167" s="529"/>
      <c r="H167" s="529"/>
      <c r="I167" s="529"/>
    </row>
    <row r="168" spans="1:9" ht="14.25">
      <c r="A168" s="498"/>
      <c r="B168" s="498"/>
      <c r="C168" s="498"/>
      <c r="D168" s="529"/>
      <c r="E168" s="529"/>
      <c r="F168" s="529"/>
      <c r="G168" s="529"/>
      <c r="H168" s="529"/>
      <c r="I168" s="529"/>
    </row>
    <row r="169" spans="1:9" ht="14.25">
      <c r="A169" s="498"/>
      <c r="B169" s="498"/>
      <c r="C169" s="498"/>
      <c r="D169" s="529"/>
      <c r="E169" s="529"/>
      <c r="F169" s="529"/>
      <c r="G169" s="529"/>
      <c r="H169" s="529"/>
      <c r="I169" s="529"/>
    </row>
    <row r="170" spans="1:9" ht="14.25">
      <c r="A170" s="498"/>
      <c r="B170" s="498"/>
      <c r="C170" s="498"/>
      <c r="D170" s="529"/>
      <c r="E170" s="529"/>
      <c r="F170" s="529"/>
      <c r="G170" s="529"/>
      <c r="H170" s="529"/>
      <c r="I170" s="529"/>
    </row>
    <row r="171" spans="1:9" ht="14.25">
      <c r="A171" s="498"/>
      <c r="B171" s="498"/>
      <c r="C171" s="498"/>
      <c r="D171" s="529"/>
      <c r="E171" s="529"/>
      <c r="F171" s="529"/>
      <c r="G171" s="529"/>
      <c r="H171" s="529"/>
      <c r="I171" s="529"/>
    </row>
    <row r="172" spans="1:9" ht="14.25">
      <c r="A172" s="498"/>
      <c r="B172" s="498"/>
      <c r="C172" s="498"/>
      <c r="D172" s="529"/>
      <c r="E172" s="529"/>
      <c r="F172" s="529"/>
      <c r="G172" s="529"/>
      <c r="H172" s="529"/>
      <c r="I172" s="529"/>
    </row>
    <row r="173" spans="1:9" ht="14.25">
      <c r="A173" s="498"/>
      <c r="B173" s="498"/>
      <c r="C173" s="498"/>
      <c r="D173" s="529"/>
      <c r="E173" s="529"/>
      <c r="F173" s="529"/>
      <c r="G173" s="529"/>
      <c r="H173" s="529"/>
      <c r="I173" s="529"/>
    </row>
    <row r="174" spans="1:9" ht="14.25">
      <c r="A174" s="498"/>
      <c r="B174" s="498"/>
      <c r="C174" s="498"/>
      <c r="D174" s="529"/>
      <c r="E174" s="529"/>
      <c r="F174" s="529"/>
      <c r="G174" s="529"/>
      <c r="H174" s="529"/>
      <c r="I174" s="529"/>
    </row>
    <row r="175" spans="1:9" ht="14.25">
      <c r="A175" s="498"/>
      <c r="B175" s="498"/>
      <c r="C175" s="498"/>
      <c r="D175" s="529"/>
      <c r="E175" s="529"/>
      <c r="F175" s="529"/>
      <c r="G175" s="529"/>
      <c r="H175" s="529"/>
      <c r="I175" s="529"/>
    </row>
    <row r="176" spans="1:9" ht="14.25">
      <c r="A176" s="498"/>
      <c r="B176" s="498"/>
      <c r="C176" s="498"/>
      <c r="D176" s="529"/>
      <c r="E176" s="529"/>
      <c r="F176" s="529"/>
      <c r="G176" s="529"/>
      <c r="H176" s="529"/>
      <c r="I176" s="529"/>
    </row>
    <row r="177" spans="1:9" ht="14.25">
      <c r="A177" s="498"/>
      <c r="B177" s="498"/>
      <c r="C177" s="498"/>
      <c r="D177" s="529"/>
      <c r="E177" s="529"/>
      <c r="F177" s="529"/>
      <c r="G177" s="529"/>
      <c r="H177" s="529"/>
      <c r="I177" s="529"/>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Q54"/>
  <sheetViews>
    <sheetView showGridLines="0" zoomScale="85" zoomScaleNormal="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10.625" style="15" customWidth="1"/>
    <col min="4" max="5" width="10.50390625" style="15" customWidth="1"/>
    <col min="6" max="7" width="9.00390625" style="15" customWidth="1"/>
    <col min="8" max="8" width="10.125" style="15" customWidth="1"/>
    <col min="9" max="13" width="9.00390625" style="15" customWidth="1"/>
    <col min="14" max="15" width="10.00390625" style="15" customWidth="1"/>
    <col min="16" max="16" width="11.00390625" style="15" customWidth="1"/>
    <col min="17" max="17" width="34.375" style="15" customWidth="1"/>
    <col min="18" max="16384" width="9.00390625" style="15" customWidth="1"/>
  </cols>
  <sheetData>
    <row r="1" spans="1:17" ht="42">
      <c r="A1" s="692" t="s">
        <v>180</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180</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692.61</v>
      </c>
      <c r="C3" s="4">
        <v>2429.923</v>
      </c>
      <c r="D3" s="4">
        <v>1696.705</v>
      </c>
      <c r="E3" s="4">
        <v>324.418</v>
      </c>
      <c r="F3" s="4">
        <v>0</v>
      </c>
      <c r="G3" s="4">
        <v>0</v>
      </c>
      <c r="H3" s="4">
        <v>0</v>
      </c>
      <c r="I3" s="4">
        <v>55.43927290000001</v>
      </c>
      <c r="J3" s="4">
        <v>314.6058864000001</v>
      </c>
      <c r="K3" s="4">
        <v>16.805</v>
      </c>
      <c r="L3" s="4">
        <v>0</v>
      </c>
      <c r="M3" s="4">
        <v>5530.5061593</v>
      </c>
      <c r="N3" s="4">
        <v>-1</v>
      </c>
      <c r="O3" s="4">
        <v>-16.805</v>
      </c>
      <c r="P3" s="4">
        <v>5512.701</v>
      </c>
      <c r="Q3" s="16" t="s">
        <v>24</v>
      </c>
    </row>
    <row r="4" spans="1:17" ht="14.25">
      <c r="A4" s="5" t="s">
        <v>25</v>
      </c>
      <c r="B4" s="6">
        <v>18.332</v>
      </c>
      <c r="C4" s="6">
        <v>63.796</v>
      </c>
      <c r="D4" s="6">
        <v>0</v>
      </c>
      <c r="E4" s="6">
        <v>0</v>
      </c>
      <c r="F4" s="6">
        <v>0</v>
      </c>
      <c r="G4" s="6">
        <v>0</v>
      </c>
      <c r="H4" s="6">
        <v>0</v>
      </c>
      <c r="I4" s="6">
        <v>0</v>
      </c>
      <c r="J4" s="6">
        <v>0</v>
      </c>
      <c r="K4" s="6">
        <v>0</v>
      </c>
      <c r="L4" s="6">
        <v>0</v>
      </c>
      <c r="M4" s="6">
        <v>82.128</v>
      </c>
      <c r="N4" s="6">
        <v>0</v>
      </c>
      <c r="O4" s="6">
        <v>-82.128</v>
      </c>
      <c r="P4" s="6">
        <v>0</v>
      </c>
      <c r="Q4" s="17" t="s">
        <v>25</v>
      </c>
    </row>
    <row r="5" spans="1:17" ht="14.25">
      <c r="A5" s="7" t="s">
        <v>26</v>
      </c>
      <c r="B5" s="8">
        <v>710.942</v>
      </c>
      <c r="C5" s="8">
        <v>2493.719</v>
      </c>
      <c r="D5" s="8">
        <v>1696.705</v>
      </c>
      <c r="E5" s="8">
        <v>324.418</v>
      </c>
      <c r="F5" s="8">
        <v>0</v>
      </c>
      <c r="G5" s="8">
        <v>0</v>
      </c>
      <c r="H5" s="8">
        <v>0</v>
      </c>
      <c r="I5" s="8">
        <v>55.439</v>
      </c>
      <c r="J5" s="8">
        <v>314.606</v>
      </c>
      <c r="K5" s="8">
        <v>16.805</v>
      </c>
      <c r="L5" s="8">
        <v>0</v>
      </c>
      <c r="M5" s="8">
        <v>5612.634</v>
      </c>
      <c r="N5" s="8">
        <v>-1</v>
      </c>
      <c r="O5" s="8">
        <v>-98.933</v>
      </c>
      <c r="P5" s="8">
        <v>5512.701</v>
      </c>
      <c r="Q5" s="18" t="s">
        <v>26</v>
      </c>
    </row>
    <row r="6" spans="1:17" ht="14.25">
      <c r="A6" s="5" t="s">
        <v>27</v>
      </c>
      <c r="B6" s="6">
        <v>-119.113</v>
      </c>
      <c r="C6" s="6">
        <v>-85.43</v>
      </c>
      <c r="D6" s="6">
        <v>-1.15</v>
      </c>
      <c r="E6" s="6">
        <v>0</v>
      </c>
      <c r="F6" s="6">
        <v>0</v>
      </c>
      <c r="G6" s="6">
        <v>0</v>
      </c>
      <c r="H6" s="6">
        <v>0</v>
      </c>
      <c r="I6" s="6">
        <v>-24.369995595317</v>
      </c>
      <c r="J6" s="6">
        <v>-9.613813600000002</v>
      </c>
      <c r="K6" s="6">
        <v>0</v>
      </c>
      <c r="L6" s="6">
        <v>0</v>
      </c>
      <c r="M6" s="6">
        <v>-239.676809195317</v>
      </c>
      <c r="N6" s="6">
        <v>-0.001</v>
      </c>
      <c r="O6" s="6">
        <v>15.08</v>
      </c>
      <c r="P6" s="6">
        <v>-224.598</v>
      </c>
      <c r="Q6" s="17" t="s">
        <v>27</v>
      </c>
    </row>
    <row r="7" spans="1:17" ht="14.25">
      <c r="A7" s="7" t="s">
        <v>28</v>
      </c>
      <c r="B7" s="8">
        <v>591.829</v>
      </c>
      <c r="C7" s="8">
        <v>2408.289</v>
      </c>
      <c r="D7" s="8">
        <v>1695.555</v>
      </c>
      <c r="E7" s="8">
        <v>324.418</v>
      </c>
      <c r="F7" s="8">
        <v>0</v>
      </c>
      <c r="G7" s="8">
        <v>0</v>
      </c>
      <c r="H7" s="8">
        <v>0</v>
      </c>
      <c r="I7" s="8">
        <v>31.069</v>
      </c>
      <c r="J7" s="8">
        <v>304.992</v>
      </c>
      <c r="K7" s="8">
        <v>16.805</v>
      </c>
      <c r="L7" s="8">
        <v>0</v>
      </c>
      <c r="M7" s="8">
        <v>5372.957</v>
      </c>
      <c r="N7" s="8">
        <v>-1.001</v>
      </c>
      <c r="O7" s="8">
        <v>-83.853</v>
      </c>
      <c r="P7" s="8">
        <v>5288.103</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-215.008</v>
      </c>
      <c r="C9" s="4">
        <v>-370.136</v>
      </c>
      <c r="D9" s="4">
        <v>0.991</v>
      </c>
      <c r="E9" s="4">
        <v>-3.148</v>
      </c>
      <c r="F9" s="4">
        <v>0</v>
      </c>
      <c r="G9" s="4">
        <v>0</v>
      </c>
      <c r="H9" s="4">
        <v>0</v>
      </c>
      <c r="I9" s="4">
        <v>-0.7405373799072804</v>
      </c>
      <c r="J9" s="4">
        <v>-15.2694264</v>
      </c>
      <c r="K9" s="4">
        <v>-0.05</v>
      </c>
      <c r="L9" s="4">
        <v>0</v>
      </c>
      <c r="M9" s="4">
        <v>-603.3609637799074</v>
      </c>
      <c r="N9" s="4">
        <v>97.709</v>
      </c>
      <c r="O9" s="4">
        <v>58.292</v>
      </c>
      <c r="P9" s="4">
        <v>-447.36</v>
      </c>
      <c r="Q9" s="16" t="s">
        <v>29</v>
      </c>
    </row>
    <row r="10" spans="1:17" ht="21">
      <c r="A10" s="5" t="s">
        <v>30</v>
      </c>
      <c r="B10" s="6">
        <v>40.131</v>
      </c>
      <c r="C10" s="6">
        <v>56.243</v>
      </c>
      <c r="D10" s="6">
        <v>0</v>
      </c>
      <c r="E10" s="6">
        <v>0</v>
      </c>
      <c r="F10" s="6">
        <v>0</v>
      </c>
      <c r="G10" s="6">
        <v>0</v>
      </c>
      <c r="H10" s="6">
        <v>0</v>
      </c>
      <c r="I10" s="6">
        <v>0.967</v>
      </c>
      <c r="J10" s="6">
        <v>1.367</v>
      </c>
      <c r="K10" s="6">
        <v>0</v>
      </c>
      <c r="L10" s="6">
        <v>0</v>
      </c>
      <c r="M10" s="6">
        <v>98.708</v>
      </c>
      <c r="N10" s="6">
        <v>-98.708</v>
      </c>
      <c r="O10" s="6">
        <v>0</v>
      </c>
      <c r="P10" s="6">
        <v>0</v>
      </c>
      <c r="Q10" s="17"/>
    </row>
    <row r="11" spans="1:17" ht="14.25">
      <c r="A11" s="7" t="s">
        <v>31</v>
      </c>
      <c r="B11" s="8">
        <v>416.952</v>
      </c>
      <c r="C11" s="8">
        <v>2094.396</v>
      </c>
      <c r="D11" s="8">
        <v>1696.546</v>
      </c>
      <c r="E11" s="8">
        <v>321.27</v>
      </c>
      <c r="F11" s="8">
        <v>0</v>
      </c>
      <c r="G11" s="8">
        <v>0</v>
      </c>
      <c r="H11" s="8">
        <v>0</v>
      </c>
      <c r="I11" s="8">
        <v>31.295</v>
      </c>
      <c r="J11" s="8">
        <v>291.09</v>
      </c>
      <c r="K11" s="8">
        <v>16.755</v>
      </c>
      <c r="L11" s="8">
        <v>0</v>
      </c>
      <c r="M11" s="8">
        <v>4868.304</v>
      </c>
      <c r="N11" s="8">
        <v>-2</v>
      </c>
      <c r="O11" s="8">
        <v>-25.561</v>
      </c>
      <c r="P11" s="8">
        <v>4840.743</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180.406</v>
      </c>
      <c r="H13" s="4">
        <v>0</v>
      </c>
      <c r="I13" s="4">
        <v>0</v>
      </c>
      <c r="J13" s="4">
        <v>0</v>
      </c>
      <c r="K13" s="4">
        <v>0</v>
      </c>
      <c r="L13" s="4">
        <v>0</v>
      </c>
      <c r="M13" s="4">
        <v>180.406</v>
      </c>
      <c r="N13" s="4">
        <v>76.236</v>
      </c>
      <c r="O13" s="4">
        <v>-24.149</v>
      </c>
      <c r="P13" s="4">
        <v>232.493</v>
      </c>
      <c r="Q13" s="16" t="s">
        <v>32</v>
      </c>
    </row>
    <row r="14" spans="1:17" ht="14.25">
      <c r="A14" s="9" t="s">
        <v>33</v>
      </c>
      <c r="B14" s="6">
        <v>34.086</v>
      </c>
      <c r="C14" s="6">
        <v>130.676</v>
      </c>
      <c r="D14" s="6">
        <v>179.392</v>
      </c>
      <c r="E14" s="6">
        <v>83.665</v>
      </c>
      <c r="F14" s="6">
        <v>-163.10324959999997</v>
      </c>
      <c r="G14" s="6">
        <v>635.915</v>
      </c>
      <c r="H14" s="6">
        <v>1.292</v>
      </c>
      <c r="I14" s="6">
        <v>6.089492600000005</v>
      </c>
      <c r="J14" s="6">
        <v>6.241283199999998</v>
      </c>
      <c r="K14" s="6">
        <v>5.063</v>
      </c>
      <c r="L14" s="6">
        <v>-1.963</v>
      </c>
      <c r="M14" s="6">
        <v>917.3535261999999</v>
      </c>
      <c r="N14" s="6">
        <v>-917.353</v>
      </c>
      <c r="O14" s="6">
        <v>0</v>
      </c>
      <c r="P14" s="6">
        <v>0</v>
      </c>
      <c r="Q14" s="20"/>
    </row>
    <row r="15" spans="1:17" ht="14.25">
      <c r="A15" s="3" t="s">
        <v>34</v>
      </c>
      <c r="B15" s="4">
        <v>34.086</v>
      </c>
      <c r="C15" s="4">
        <v>130.676</v>
      </c>
      <c r="D15" s="4">
        <v>179.392</v>
      </c>
      <c r="E15" s="4">
        <v>83.665</v>
      </c>
      <c r="F15" s="4">
        <v>-199.831</v>
      </c>
      <c r="G15" s="4">
        <v>635.915</v>
      </c>
      <c r="H15" s="4">
        <v>1.292</v>
      </c>
      <c r="I15" s="4">
        <v>6.089</v>
      </c>
      <c r="J15" s="4">
        <v>6.241</v>
      </c>
      <c r="K15" s="4">
        <v>5.063</v>
      </c>
      <c r="L15" s="4">
        <v>-1.963</v>
      </c>
      <c r="M15" s="4">
        <v>880.625</v>
      </c>
      <c r="N15" s="4">
        <v>-880.625</v>
      </c>
      <c r="O15" s="4">
        <v>0</v>
      </c>
      <c r="P15" s="4">
        <v>0</v>
      </c>
      <c r="Q15" s="21"/>
    </row>
    <row r="16" spans="1:17" ht="14.25">
      <c r="A16" s="9" t="s">
        <v>35</v>
      </c>
      <c r="B16" s="6">
        <v>0</v>
      </c>
      <c r="C16" s="6">
        <v>0</v>
      </c>
      <c r="D16" s="6">
        <v>0</v>
      </c>
      <c r="E16" s="6">
        <v>0</v>
      </c>
      <c r="F16" s="6">
        <v>36.728</v>
      </c>
      <c r="G16" s="6">
        <v>0</v>
      </c>
      <c r="H16" s="6">
        <v>0</v>
      </c>
      <c r="I16" s="6">
        <v>0</v>
      </c>
      <c r="J16" s="6">
        <v>0</v>
      </c>
      <c r="K16" s="6">
        <v>0</v>
      </c>
      <c r="L16" s="6">
        <v>0</v>
      </c>
      <c r="M16" s="6">
        <v>36.728</v>
      </c>
      <c r="N16" s="6">
        <v>-36.728</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1102.1751527999998</v>
      </c>
      <c r="O17" s="4">
        <v>11.221</v>
      </c>
      <c r="P17" s="4">
        <v>1113.396</v>
      </c>
      <c r="Q17" s="16" t="s">
        <v>34</v>
      </c>
    </row>
    <row r="18" spans="1:17" ht="14.25">
      <c r="A18" s="23"/>
      <c r="B18" s="6">
        <v>0</v>
      </c>
      <c r="C18" s="6">
        <v>0</v>
      </c>
      <c r="D18" s="6">
        <v>0</v>
      </c>
      <c r="E18" s="6">
        <v>0</v>
      </c>
      <c r="F18" s="6">
        <v>0</v>
      </c>
      <c r="G18" s="6">
        <v>0</v>
      </c>
      <c r="H18" s="6">
        <v>0</v>
      </c>
      <c r="I18" s="6">
        <v>0</v>
      </c>
      <c r="J18" s="6">
        <v>0</v>
      </c>
      <c r="K18" s="6">
        <v>0</v>
      </c>
      <c r="L18" s="6">
        <v>0</v>
      </c>
      <c r="M18" s="6">
        <v>0</v>
      </c>
      <c r="N18" s="6">
        <v>36.728</v>
      </c>
      <c r="O18" s="6">
        <v>-36.728</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-497.099</v>
      </c>
      <c r="O19" s="4">
        <v>6.488</v>
      </c>
      <c r="P19" s="4">
        <v>-490.611</v>
      </c>
      <c r="Q19" s="16" t="s">
        <v>56</v>
      </c>
    </row>
    <row r="20" spans="1:17" ht="21">
      <c r="A20" s="5"/>
      <c r="B20" s="6">
        <v>0</v>
      </c>
      <c r="C20" s="6">
        <v>0</v>
      </c>
      <c r="D20" s="6">
        <v>0</v>
      </c>
      <c r="E20" s="6">
        <v>0</v>
      </c>
      <c r="F20" s="6">
        <v>0</v>
      </c>
      <c r="G20" s="6">
        <v>0</v>
      </c>
      <c r="H20" s="6">
        <v>0</v>
      </c>
      <c r="I20" s="6">
        <v>0</v>
      </c>
      <c r="J20" s="6">
        <v>0</v>
      </c>
      <c r="K20" s="6">
        <v>0</v>
      </c>
      <c r="L20" s="6">
        <v>0</v>
      </c>
      <c r="M20" s="6">
        <v>0</v>
      </c>
      <c r="N20" s="6">
        <v>320.4</v>
      </c>
      <c r="O20" s="6">
        <v>-59.091</v>
      </c>
      <c r="P20" s="6">
        <v>261.309</v>
      </c>
      <c r="Q20" s="17" t="s">
        <v>57</v>
      </c>
    </row>
    <row r="21" spans="1:17" ht="14.25">
      <c r="A21" s="3" t="s">
        <v>53</v>
      </c>
      <c r="B21" s="4">
        <v>32.739</v>
      </c>
      <c r="C21" s="4">
        <v>19.532</v>
      </c>
      <c r="D21" s="4">
        <v>-0.29</v>
      </c>
      <c r="E21" s="4">
        <v>-0.219</v>
      </c>
      <c r="F21" s="4">
        <v>0</v>
      </c>
      <c r="G21" s="4">
        <v>0</v>
      </c>
      <c r="H21" s="4">
        <v>0</v>
      </c>
      <c r="I21" s="4">
        <v>0</v>
      </c>
      <c r="J21" s="4">
        <v>0</v>
      </c>
      <c r="K21" s="4">
        <v>-0.017</v>
      </c>
      <c r="L21" s="4">
        <v>0</v>
      </c>
      <c r="M21" s="4">
        <v>51.745</v>
      </c>
      <c r="N21" s="4">
        <v>-51.745</v>
      </c>
      <c r="O21" s="4">
        <v>0</v>
      </c>
      <c r="P21" s="4">
        <v>0</v>
      </c>
      <c r="Q21" s="21"/>
    </row>
    <row r="22" spans="1:17" ht="14.25">
      <c r="A22" s="5" t="s">
        <v>54</v>
      </c>
      <c r="B22" s="6">
        <v>0</v>
      </c>
      <c r="C22" s="6">
        <v>0</v>
      </c>
      <c r="D22" s="6">
        <v>0</v>
      </c>
      <c r="E22" s="6">
        <v>0</v>
      </c>
      <c r="F22" s="6">
        <v>0</v>
      </c>
      <c r="G22" s="6">
        <v>0</v>
      </c>
      <c r="H22" s="6">
        <v>28.725</v>
      </c>
      <c r="I22" s="6">
        <v>0</v>
      </c>
      <c r="J22" s="6">
        <v>0</v>
      </c>
      <c r="K22" s="6">
        <v>0</v>
      </c>
      <c r="L22" s="6">
        <v>226.665</v>
      </c>
      <c r="M22" s="6">
        <v>255.39</v>
      </c>
      <c r="N22" s="6">
        <v>-255.39</v>
      </c>
      <c r="O22" s="6">
        <v>0</v>
      </c>
      <c r="P22" s="6">
        <v>0</v>
      </c>
      <c r="Q22" s="20"/>
    </row>
    <row r="23" spans="1:17" ht="14.25">
      <c r="A23" s="3" t="s">
        <v>36</v>
      </c>
      <c r="B23" s="4">
        <v>0</v>
      </c>
      <c r="C23" s="4">
        <v>0</v>
      </c>
      <c r="D23" s="4">
        <v>0</v>
      </c>
      <c r="E23" s="4">
        <v>0</v>
      </c>
      <c r="F23" s="4">
        <v>0</v>
      </c>
      <c r="G23" s="4">
        <v>576.361</v>
      </c>
      <c r="H23" s="4">
        <v>1.471</v>
      </c>
      <c r="I23" s="4">
        <v>0</v>
      </c>
      <c r="J23" s="4">
        <v>0</v>
      </c>
      <c r="K23" s="4">
        <v>0</v>
      </c>
      <c r="L23" s="4">
        <v>6.23</v>
      </c>
      <c r="M23" s="4">
        <v>584.062</v>
      </c>
      <c r="N23" s="4">
        <v>351.254</v>
      </c>
      <c r="O23" s="4">
        <v>-199.749</v>
      </c>
      <c r="P23" s="4">
        <v>735.567</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-433.724</v>
      </c>
      <c r="C25" s="4">
        <v>-1249.499</v>
      </c>
      <c r="D25" s="4">
        <v>-1212.181</v>
      </c>
      <c r="E25" s="4">
        <v>-300.415</v>
      </c>
      <c r="F25" s="4">
        <v>0</v>
      </c>
      <c r="G25" s="4">
        <v>0</v>
      </c>
      <c r="H25" s="4">
        <v>0</v>
      </c>
      <c r="I25" s="4">
        <v>-20.688631</v>
      </c>
      <c r="J25" s="4">
        <v>-173.72626879999996</v>
      </c>
      <c r="K25" s="4">
        <v>-38.532</v>
      </c>
      <c r="L25" s="4">
        <v>0</v>
      </c>
      <c r="M25" s="4">
        <v>-3428.7658997999997</v>
      </c>
      <c r="N25" s="4">
        <v>291.803</v>
      </c>
      <c r="O25" s="4">
        <v>86.841</v>
      </c>
      <c r="P25" s="4">
        <v>-3050.122</v>
      </c>
      <c r="Q25" s="16" t="s">
        <v>58</v>
      </c>
    </row>
    <row r="26" spans="1:17" ht="14.25">
      <c r="A26" s="5" t="s">
        <v>38</v>
      </c>
      <c r="B26" s="6">
        <v>98.063</v>
      </c>
      <c r="C26" s="6">
        <v>-71.749</v>
      </c>
      <c r="D26" s="6">
        <v>31.054</v>
      </c>
      <c r="E26" s="6">
        <v>1.111</v>
      </c>
      <c r="F26" s="6">
        <v>0</v>
      </c>
      <c r="G26" s="6">
        <v>0</v>
      </c>
      <c r="H26" s="6">
        <v>0</v>
      </c>
      <c r="I26" s="6">
        <v>-7.226</v>
      </c>
      <c r="J26" s="6">
        <v>-8.476</v>
      </c>
      <c r="K26" s="6">
        <v>1.398</v>
      </c>
      <c r="L26" s="6">
        <v>0</v>
      </c>
      <c r="M26" s="6">
        <v>44.175</v>
      </c>
      <c r="N26" s="6">
        <v>-44.175</v>
      </c>
      <c r="O26" s="6">
        <v>0</v>
      </c>
      <c r="P26" s="6">
        <v>0</v>
      </c>
      <c r="Q26" s="17"/>
    </row>
    <row r="27" spans="1:17" ht="14.25">
      <c r="A27" s="3" t="s">
        <v>39</v>
      </c>
      <c r="B27" s="4">
        <v>123.956</v>
      </c>
      <c r="C27" s="4">
        <v>12.599</v>
      </c>
      <c r="D27" s="4">
        <v>-0.039</v>
      </c>
      <c r="E27" s="4">
        <v>0</v>
      </c>
      <c r="F27" s="4">
        <v>0</v>
      </c>
      <c r="G27" s="4">
        <v>0</v>
      </c>
      <c r="H27" s="4">
        <v>0</v>
      </c>
      <c r="I27" s="4">
        <v>8.049088859397001</v>
      </c>
      <c r="J27" s="4">
        <v>2.1838791999999994</v>
      </c>
      <c r="K27" s="4">
        <v>0</v>
      </c>
      <c r="L27" s="4">
        <v>0</v>
      </c>
      <c r="M27" s="4">
        <v>146.748968059397</v>
      </c>
      <c r="N27" s="4">
        <v>-45.481</v>
      </c>
      <c r="O27" s="4">
        <v>-11.85</v>
      </c>
      <c r="P27" s="4">
        <v>89.418</v>
      </c>
      <c r="Q27" s="16" t="s">
        <v>66</v>
      </c>
    </row>
    <row r="28" spans="1:17" ht="14.25">
      <c r="A28" s="5" t="s">
        <v>40</v>
      </c>
      <c r="B28" s="6">
        <v>-75.114</v>
      </c>
      <c r="C28" s="6">
        <v>8.554</v>
      </c>
      <c r="D28" s="6">
        <v>0</v>
      </c>
      <c r="E28" s="6">
        <v>0</v>
      </c>
      <c r="F28" s="6">
        <v>0</v>
      </c>
      <c r="G28" s="6">
        <v>0</v>
      </c>
      <c r="H28" s="6">
        <v>0</v>
      </c>
      <c r="I28" s="6">
        <v>2.522</v>
      </c>
      <c r="J28" s="6">
        <v>-0.285</v>
      </c>
      <c r="K28" s="6">
        <v>0</v>
      </c>
      <c r="L28" s="6">
        <v>0</v>
      </c>
      <c r="M28" s="6">
        <v>-64.323</v>
      </c>
      <c r="N28" s="6">
        <v>64.323</v>
      </c>
      <c r="O28" s="6">
        <v>0</v>
      </c>
      <c r="P28" s="6">
        <v>0</v>
      </c>
      <c r="Q28" s="17"/>
    </row>
    <row r="29" spans="1:17" ht="14.25">
      <c r="A29" s="12" t="s">
        <v>41</v>
      </c>
      <c r="B29" s="8">
        <v>-286.819</v>
      </c>
      <c r="C29" s="8">
        <v>-1300.095</v>
      </c>
      <c r="D29" s="8">
        <v>-1181.166</v>
      </c>
      <c r="E29" s="8">
        <v>-299.304</v>
      </c>
      <c r="F29" s="8">
        <v>0</v>
      </c>
      <c r="G29" s="8">
        <v>0</v>
      </c>
      <c r="H29" s="8">
        <v>0</v>
      </c>
      <c r="I29" s="8">
        <v>-17.344</v>
      </c>
      <c r="J29" s="8">
        <v>-180.303</v>
      </c>
      <c r="K29" s="8">
        <v>-37.134</v>
      </c>
      <c r="L29" s="8">
        <v>0</v>
      </c>
      <c r="M29" s="8">
        <v>-3302.165</v>
      </c>
      <c r="N29" s="8">
        <v>266.47</v>
      </c>
      <c r="O29" s="8">
        <v>74.991</v>
      </c>
      <c r="P29" s="8">
        <v>-2960.704</v>
      </c>
      <c r="Q29" s="18" t="s">
        <v>41</v>
      </c>
    </row>
    <row r="30" spans="1:17" ht="31.5">
      <c r="A30" s="9" t="s">
        <v>42</v>
      </c>
      <c r="B30" s="6">
        <v>-9</v>
      </c>
      <c r="C30" s="6">
        <v>-21</v>
      </c>
      <c r="D30" s="6">
        <v>205.787</v>
      </c>
      <c r="E30" s="6">
        <v>21.437</v>
      </c>
      <c r="F30" s="6">
        <v>0</v>
      </c>
      <c r="G30" s="6">
        <v>0</v>
      </c>
      <c r="H30" s="6">
        <v>0</v>
      </c>
      <c r="I30" s="6">
        <v>0</v>
      </c>
      <c r="J30" s="6">
        <v>0</v>
      </c>
      <c r="K30" s="6">
        <v>20.075</v>
      </c>
      <c r="L30" s="6">
        <v>0</v>
      </c>
      <c r="M30" s="6">
        <v>217.299</v>
      </c>
      <c r="N30" s="6">
        <v>-217.299</v>
      </c>
      <c r="O30" s="6">
        <v>0</v>
      </c>
      <c r="P30" s="6">
        <v>0</v>
      </c>
      <c r="Q30" s="20"/>
    </row>
    <row r="31" spans="1:17" ht="14.25">
      <c r="A31" s="3" t="s">
        <v>45</v>
      </c>
      <c r="B31" s="4">
        <v>0</v>
      </c>
      <c r="C31" s="4">
        <v>0</v>
      </c>
      <c r="D31" s="4">
        <v>0</v>
      </c>
      <c r="E31" s="4">
        <v>0</v>
      </c>
      <c r="F31" s="4">
        <v>0</v>
      </c>
      <c r="G31" s="4">
        <v>-88.986</v>
      </c>
      <c r="H31" s="4">
        <v>0</v>
      </c>
      <c r="I31" s="4">
        <v>0</v>
      </c>
      <c r="J31" s="4">
        <v>0</v>
      </c>
      <c r="K31" s="4">
        <v>0</v>
      </c>
      <c r="L31" s="4">
        <v>0</v>
      </c>
      <c r="M31" s="4">
        <v>-88.986</v>
      </c>
      <c r="N31" s="4">
        <v>-3.168</v>
      </c>
      <c r="O31" s="4">
        <v>0</v>
      </c>
      <c r="P31" s="4">
        <v>-92.154</v>
      </c>
      <c r="Q31" s="16" t="s">
        <v>45</v>
      </c>
    </row>
    <row r="32" spans="1:17" ht="21">
      <c r="A32" s="5" t="s">
        <v>43</v>
      </c>
      <c r="B32" s="6">
        <v>1.853</v>
      </c>
      <c r="C32" s="6">
        <v>0.008</v>
      </c>
      <c r="D32" s="6">
        <v>-2.726</v>
      </c>
      <c r="E32" s="6">
        <v>0.206</v>
      </c>
      <c r="F32" s="6">
        <v>0</v>
      </c>
      <c r="G32" s="6">
        <v>0</v>
      </c>
      <c r="H32" s="6">
        <v>0</v>
      </c>
      <c r="I32" s="6">
        <v>0</v>
      </c>
      <c r="J32" s="6">
        <v>0</v>
      </c>
      <c r="K32" s="6">
        <v>-0.011</v>
      </c>
      <c r="L32" s="6">
        <v>0</v>
      </c>
      <c r="M32" s="6">
        <v>-0.67</v>
      </c>
      <c r="N32" s="6">
        <v>0.67</v>
      </c>
      <c r="O32" s="6">
        <v>0</v>
      </c>
      <c r="P32" s="6">
        <v>0</v>
      </c>
      <c r="Q32" s="17"/>
    </row>
    <row r="33" spans="1:17" ht="14.25">
      <c r="A33" s="3" t="s">
        <v>44</v>
      </c>
      <c r="B33" s="4">
        <v>-24.838</v>
      </c>
      <c r="C33" s="4">
        <v>-31.319</v>
      </c>
      <c r="D33" s="4">
        <v>-16.377</v>
      </c>
      <c r="E33" s="4">
        <v>-2.759</v>
      </c>
      <c r="F33" s="4">
        <v>0</v>
      </c>
      <c r="G33" s="4">
        <v>0</v>
      </c>
      <c r="H33" s="4">
        <v>0</v>
      </c>
      <c r="I33" s="4">
        <v>0</v>
      </c>
      <c r="J33" s="4">
        <v>0</v>
      </c>
      <c r="K33" s="4">
        <v>0.346</v>
      </c>
      <c r="L33" s="4">
        <v>0</v>
      </c>
      <c r="M33" s="4">
        <v>-74.947</v>
      </c>
      <c r="N33" s="4">
        <v>74.947</v>
      </c>
      <c r="O33" s="4">
        <v>0</v>
      </c>
      <c r="P33" s="4">
        <v>0</v>
      </c>
      <c r="Q33" s="16"/>
    </row>
    <row r="34" spans="1:17" ht="14.25">
      <c r="A34" s="5" t="s">
        <v>46</v>
      </c>
      <c r="B34" s="6">
        <v>0</v>
      </c>
      <c r="C34" s="6">
        <v>0</v>
      </c>
      <c r="D34" s="13">
        <v>0</v>
      </c>
      <c r="E34" s="14">
        <v>0</v>
      </c>
      <c r="F34" s="6">
        <v>0</v>
      </c>
      <c r="G34" s="6">
        <v>-168.22</v>
      </c>
      <c r="H34" s="6">
        <v>0</v>
      </c>
      <c r="I34" s="6">
        <v>0</v>
      </c>
      <c r="J34" s="6">
        <v>-0.532</v>
      </c>
      <c r="K34" s="6">
        <v>0</v>
      </c>
      <c r="L34" s="6">
        <v>-0.78</v>
      </c>
      <c r="M34" s="6">
        <v>-169.532</v>
      </c>
      <c r="N34" s="6">
        <v>119.473631</v>
      </c>
      <c r="O34" s="6">
        <v>-148.08663099999998</v>
      </c>
      <c r="P34" s="6">
        <v>-198.145</v>
      </c>
      <c r="Q34" s="17" t="s">
        <v>61</v>
      </c>
    </row>
    <row r="35" spans="1:17" ht="14.25">
      <c r="A35" s="3" t="s">
        <v>47</v>
      </c>
      <c r="B35" s="4">
        <v>-102.375</v>
      </c>
      <c r="C35" s="4">
        <v>-428.204</v>
      </c>
      <c r="D35" s="4">
        <v>-83.36</v>
      </c>
      <c r="E35" s="4">
        <v>-28.918</v>
      </c>
      <c r="F35" s="4">
        <v>0</v>
      </c>
      <c r="G35" s="4">
        <v>0</v>
      </c>
      <c r="H35" s="4">
        <v>-0.85</v>
      </c>
      <c r="I35" s="4">
        <v>-17.012888200000003</v>
      </c>
      <c r="J35" s="4">
        <v>-65.063872</v>
      </c>
      <c r="K35" s="4">
        <v>-0.946</v>
      </c>
      <c r="L35" s="4">
        <v>0</v>
      </c>
      <c r="M35" s="4">
        <v>-726.7297602</v>
      </c>
      <c r="N35" s="4">
        <v>0.001</v>
      </c>
      <c r="O35" s="4">
        <v>28.582</v>
      </c>
      <c r="P35" s="4">
        <v>-698.147</v>
      </c>
      <c r="Q35" s="16" t="s">
        <v>47</v>
      </c>
    </row>
    <row r="36" spans="1:17" ht="14.25">
      <c r="A36" s="5" t="s">
        <v>48</v>
      </c>
      <c r="B36" s="6">
        <v>-40.236</v>
      </c>
      <c r="C36" s="6">
        <v>-192.051</v>
      </c>
      <c r="D36" s="6">
        <v>-159.734</v>
      </c>
      <c r="E36" s="6">
        <v>-16.187</v>
      </c>
      <c r="F36" s="6">
        <v>0</v>
      </c>
      <c r="G36" s="6">
        <v>-444.713</v>
      </c>
      <c r="H36" s="6">
        <v>-12.31</v>
      </c>
      <c r="I36" s="6">
        <v>-8.1521597</v>
      </c>
      <c r="J36" s="6">
        <v>-27.7704464</v>
      </c>
      <c r="K36" s="6">
        <v>-2.076</v>
      </c>
      <c r="L36" s="6">
        <v>0</v>
      </c>
      <c r="M36" s="6">
        <v>-903.2296061</v>
      </c>
      <c r="N36" s="6">
        <v>-0.001</v>
      </c>
      <c r="O36" s="6">
        <v>-55.659</v>
      </c>
      <c r="P36" s="6">
        <v>-958.889</v>
      </c>
      <c r="Q36" s="17" t="s">
        <v>48</v>
      </c>
    </row>
    <row r="37" spans="1:17" ht="14.25">
      <c r="A37" s="3" t="s">
        <v>49</v>
      </c>
      <c r="B37" s="4">
        <v>6.887</v>
      </c>
      <c r="C37" s="4">
        <v>-5.238</v>
      </c>
      <c r="D37" s="4">
        <v>0.045</v>
      </c>
      <c r="E37" s="4">
        <v>0</v>
      </c>
      <c r="F37" s="4">
        <v>0</v>
      </c>
      <c r="G37" s="4">
        <v>0</v>
      </c>
      <c r="H37" s="4">
        <v>0</v>
      </c>
      <c r="I37" s="4">
        <v>4.732</v>
      </c>
      <c r="J37" s="4">
        <v>0.925</v>
      </c>
      <c r="K37" s="4">
        <v>0</v>
      </c>
      <c r="L37" s="4">
        <v>0</v>
      </c>
      <c r="M37" s="4">
        <v>7.351</v>
      </c>
      <c r="N37" s="4">
        <v>-7.351</v>
      </c>
      <c r="O37" s="4">
        <v>0</v>
      </c>
      <c r="P37" s="4">
        <v>0</v>
      </c>
      <c r="Q37" s="16"/>
    </row>
    <row r="38" spans="1:17" ht="14.25">
      <c r="A38" s="5" t="s">
        <v>50</v>
      </c>
      <c r="B38" s="6">
        <v>0</v>
      </c>
      <c r="C38" s="6">
        <v>0</v>
      </c>
      <c r="D38" s="6">
        <v>0</v>
      </c>
      <c r="E38" s="6">
        <v>0</v>
      </c>
      <c r="F38" s="6">
        <v>0</v>
      </c>
      <c r="G38" s="6">
        <v>0</v>
      </c>
      <c r="H38" s="6">
        <v>0</v>
      </c>
      <c r="I38" s="6">
        <v>0</v>
      </c>
      <c r="J38" s="6">
        <v>0</v>
      </c>
      <c r="K38" s="6">
        <v>0</v>
      </c>
      <c r="L38" s="6">
        <v>-241.2</v>
      </c>
      <c r="M38" s="6">
        <v>-241.2</v>
      </c>
      <c r="N38" s="6">
        <v>241.2</v>
      </c>
      <c r="O38" s="6">
        <v>0</v>
      </c>
      <c r="P38" s="6">
        <v>0</v>
      </c>
      <c r="Q38" s="17"/>
    </row>
    <row r="39" spans="1:17" ht="14.25">
      <c r="A39" s="3" t="s">
        <v>51</v>
      </c>
      <c r="B39" s="4">
        <v>0</v>
      </c>
      <c r="C39" s="4">
        <v>0</v>
      </c>
      <c r="D39" s="4">
        <v>0</v>
      </c>
      <c r="E39" s="4">
        <v>0</v>
      </c>
      <c r="F39" s="4">
        <v>0</v>
      </c>
      <c r="G39" s="4">
        <v>-334.414</v>
      </c>
      <c r="H39" s="4">
        <v>0.24</v>
      </c>
      <c r="I39" s="4">
        <v>0</v>
      </c>
      <c r="J39" s="4">
        <v>0</v>
      </c>
      <c r="K39" s="4">
        <v>0</v>
      </c>
      <c r="L39" s="4">
        <v>-6.317</v>
      </c>
      <c r="M39" s="4">
        <v>-340.491</v>
      </c>
      <c r="N39" s="4">
        <v>-605.31</v>
      </c>
      <c r="O39" s="4">
        <v>235.0011696</v>
      </c>
      <c r="P39" s="4">
        <v>-710.8</v>
      </c>
      <c r="Q39" s="16" t="s">
        <v>59</v>
      </c>
    </row>
    <row r="40" spans="1:17" ht="14.25">
      <c r="A40" s="24" t="s">
        <v>52</v>
      </c>
      <c r="B40" s="25">
        <v>29.249</v>
      </c>
      <c r="C40" s="25">
        <v>266.705</v>
      </c>
      <c r="D40" s="25">
        <v>638.117</v>
      </c>
      <c r="E40" s="25">
        <v>79.191</v>
      </c>
      <c r="F40" s="25">
        <v>-163.103</v>
      </c>
      <c r="G40" s="25">
        <v>356.349</v>
      </c>
      <c r="H40" s="25">
        <v>18.568</v>
      </c>
      <c r="I40" s="25">
        <v>-0.393</v>
      </c>
      <c r="J40" s="25">
        <v>24.587</v>
      </c>
      <c r="K40" s="25">
        <v>2.055</v>
      </c>
      <c r="L40" s="25">
        <v>-17.365</v>
      </c>
      <c r="M40" s="25">
        <v>1233.96</v>
      </c>
      <c r="N40" s="25">
        <v>549.26</v>
      </c>
      <c r="O40" s="25">
        <v>-709.162</v>
      </c>
      <c r="P40" s="25">
        <v>1074.058</v>
      </c>
      <c r="Q40" s="26" t="s">
        <v>60</v>
      </c>
    </row>
    <row r="41" spans="2:17" ht="21">
      <c r="B41" s="30"/>
      <c r="C41" s="30"/>
      <c r="D41" s="30"/>
      <c r="E41" s="30"/>
      <c r="F41" s="30"/>
      <c r="G41" s="30"/>
      <c r="H41" s="30"/>
      <c r="I41" s="30"/>
      <c r="J41" s="30"/>
      <c r="K41" s="30"/>
      <c r="L41" s="30"/>
      <c r="M41" s="30"/>
      <c r="N41" s="30"/>
      <c r="O41" s="30"/>
      <c r="P41" s="30">
        <v>-0.967</v>
      </c>
      <c r="Q41" s="16" t="s">
        <v>62</v>
      </c>
    </row>
    <row r="42" spans="2:17" ht="14.25">
      <c r="B42" s="30"/>
      <c r="C42" s="30"/>
      <c r="D42" s="30"/>
      <c r="E42" s="30"/>
      <c r="F42" s="30"/>
      <c r="G42" s="30"/>
      <c r="H42" s="30"/>
      <c r="I42" s="30"/>
      <c r="J42" s="30"/>
      <c r="K42" s="30"/>
      <c r="L42" s="30"/>
      <c r="M42" s="30"/>
      <c r="N42" s="30"/>
      <c r="O42" s="30"/>
      <c r="P42" s="30">
        <v>1073.091</v>
      </c>
      <c r="Q42" s="28" t="s">
        <v>63</v>
      </c>
    </row>
    <row r="43" spans="2:17" ht="12" customHeight="1">
      <c r="B43" s="263"/>
      <c r="C43" s="263"/>
      <c r="D43" s="263"/>
      <c r="E43" s="263"/>
      <c r="F43" s="263"/>
      <c r="G43" s="263"/>
      <c r="H43" s="263"/>
      <c r="I43" s="263"/>
      <c r="J43" s="263"/>
      <c r="K43" s="263"/>
      <c r="L43" s="263"/>
      <c r="M43" s="263"/>
      <c r="N43" s="263"/>
      <c r="O43" s="263"/>
      <c r="P43" s="263">
        <v>-164.115</v>
      </c>
      <c r="Q43" s="16" t="s">
        <v>64</v>
      </c>
    </row>
    <row r="44" spans="2:17" ht="13.5" customHeight="1">
      <c r="B44" s="30"/>
      <c r="C44" s="30"/>
      <c r="D44" s="30"/>
      <c r="E44" s="30"/>
      <c r="F44" s="30"/>
      <c r="G44" s="30"/>
      <c r="H44" s="30"/>
      <c r="I44" s="30"/>
      <c r="J44" s="30"/>
      <c r="K44" s="30"/>
      <c r="L44" s="30"/>
      <c r="M44" s="30"/>
      <c r="N44" s="30"/>
      <c r="O44" s="30"/>
      <c r="P44" s="30">
        <v>908.976</v>
      </c>
      <c r="Q44" s="28" t="s">
        <v>65</v>
      </c>
    </row>
    <row r="46" spans="1:3" ht="14.25">
      <c r="A46" s="34" t="s">
        <v>2</v>
      </c>
      <c r="B46" s="35">
        <f>(-B35-B47)/B11</f>
        <v>0.22901437095876745</v>
      </c>
      <c r="C46" s="35">
        <f>(-C35-C47)/C11</f>
        <v>0.20695322183579418</v>
      </c>
    </row>
    <row r="47" spans="1:3" ht="14.25">
      <c r="A47" s="34" t="s">
        <v>4</v>
      </c>
      <c r="B47" s="36">
        <f>B37</f>
        <v>6.887</v>
      </c>
      <c r="C47" s="36">
        <f>C37</f>
        <v>-5.238</v>
      </c>
    </row>
    <row r="48" spans="1:3" ht="14.25">
      <c r="A48" s="37" t="s">
        <v>3</v>
      </c>
      <c r="B48" s="35">
        <f>(-B36/B11)</f>
        <v>0.09650031658320382</v>
      </c>
      <c r="C48" s="35">
        <f>(-C36/C11)</f>
        <v>0.09169755862788125</v>
      </c>
    </row>
    <row r="49" spans="1:3" ht="14.25">
      <c r="A49" s="37" t="s">
        <v>1</v>
      </c>
      <c r="B49" s="35">
        <f>(-B29/B11)</f>
        <v>0.6878945298259752</v>
      </c>
      <c r="C49" s="35">
        <f>(-C29/C11)</f>
        <v>0.6207493711790893</v>
      </c>
    </row>
    <row r="50" spans="1:3" ht="14.25">
      <c r="A50" s="39" t="s">
        <v>5</v>
      </c>
      <c r="B50" s="38">
        <f>B46+B48+B49</f>
        <v>1.0134092173679465</v>
      </c>
      <c r="C50" s="38">
        <f>C46+C48+C49</f>
        <v>0.9194001516427648</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pageSetUpPr fitToPage="1"/>
  </sheetPr>
  <dimension ref="A1:Q50"/>
  <sheetViews>
    <sheetView showGridLines="0" workbookViewId="0" topLeftCell="A1">
      <pane xSplit="1" ySplit="2" topLeftCell="B18"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9.00390625" style="15" customWidth="1"/>
    <col min="4" max="4" width="9.75390625" style="15" customWidth="1"/>
    <col min="5" max="12" width="9.00390625" style="15" customWidth="1"/>
    <col min="13" max="13" width="9.75390625" style="131" customWidth="1"/>
    <col min="14" max="15" width="9.00390625" style="15" customWidth="1"/>
    <col min="16" max="16" width="10.75390625" style="131" customWidth="1"/>
    <col min="17" max="17" width="45.25390625" style="15" customWidth="1"/>
    <col min="18" max="16384" width="9.00390625" style="15" customWidth="1"/>
  </cols>
  <sheetData>
    <row r="1" spans="1:17" ht="52.5" customHeight="1">
      <c r="A1" s="692" t="s">
        <v>179</v>
      </c>
      <c r="B1" s="1" t="s">
        <v>6</v>
      </c>
      <c r="C1" s="1" t="s">
        <v>7</v>
      </c>
      <c r="D1" s="1" t="s">
        <v>8</v>
      </c>
      <c r="E1" s="1" t="s">
        <v>9</v>
      </c>
      <c r="F1" s="1" t="s">
        <v>10</v>
      </c>
      <c r="G1" s="1" t="s">
        <v>11</v>
      </c>
      <c r="H1" s="1" t="s">
        <v>12</v>
      </c>
      <c r="I1" s="1" t="s">
        <v>13</v>
      </c>
      <c r="J1" s="1" t="s">
        <v>14</v>
      </c>
      <c r="K1" s="1" t="s">
        <v>15</v>
      </c>
      <c r="L1" s="1" t="s">
        <v>16</v>
      </c>
      <c r="M1" s="129" t="s">
        <v>0</v>
      </c>
      <c r="N1" s="1" t="s">
        <v>17</v>
      </c>
      <c r="O1" s="1" t="s">
        <v>19</v>
      </c>
      <c r="P1" s="129" t="s">
        <v>18</v>
      </c>
      <c r="Q1" s="692" t="s">
        <v>179</v>
      </c>
    </row>
    <row r="2" spans="1:17" ht="11.25" thickBot="1">
      <c r="A2" s="693"/>
      <c r="B2" s="2" t="s">
        <v>21</v>
      </c>
      <c r="C2" s="2" t="s">
        <v>21</v>
      </c>
      <c r="D2" s="2" t="s">
        <v>21</v>
      </c>
      <c r="E2" s="2" t="s">
        <v>21</v>
      </c>
      <c r="F2" s="2" t="s">
        <v>21</v>
      </c>
      <c r="G2" s="2" t="s">
        <v>22</v>
      </c>
      <c r="H2" s="2" t="s">
        <v>21</v>
      </c>
      <c r="I2" s="2" t="s">
        <v>22</v>
      </c>
      <c r="J2" s="2" t="s">
        <v>22</v>
      </c>
      <c r="K2" s="2" t="s">
        <v>21</v>
      </c>
      <c r="L2" s="2" t="s">
        <v>21</v>
      </c>
      <c r="M2" s="130" t="s">
        <v>23</v>
      </c>
      <c r="N2" s="2" t="s">
        <v>23</v>
      </c>
      <c r="O2" s="2" t="s">
        <v>23</v>
      </c>
      <c r="P2" s="130" t="s">
        <v>22</v>
      </c>
      <c r="Q2" s="693"/>
    </row>
    <row r="3" spans="1:17" ht="14.25">
      <c r="A3" s="3" t="s">
        <v>24</v>
      </c>
      <c r="B3" s="4">
        <v>2136</v>
      </c>
      <c r="C3" s="4">
        <v>8742</v>
      </c>
      <c r="D3" s="4">
        <v>6775</v>
      </c>
      <c r="E3" s="4">
        <v>1174</v>
      </c>
      <c r="F3" s="4">
        <v>0</v>
      </c>
      <c r="G3" s="4">
        <v>0</v>
      </c>
      <c r="H3" s="4">
        <v>0</v>
      </c>
      <c r="I3" s="4">
        <v>210</v>
      </c>
      <c r="J3" s="4">
        <v>1183</v>
      </c>
      <c r="K3" s="4">
        <v>86</v>
      </c>
      <c r="L3" s="4">
        <v>0</v>
      </c>
      <c r="M3" s="4">
        <v>20306</v>
      </c>
      <c r="N3" s="4">
        <v>-1</v>
      </c>
      <c r="O3" s="4">
        <v>-86</v>
      </c>
      <c r="P3" s="4">
        <v>20219</v>
      </c>
      <c r="Q3" s="16" t="s">
        <v>24</v>
      </c>
    </row>
    <row r="4" spans="1:17" ht="14.25">
      <c r="A4" s="5" t="s">
        <v>25</v>
      </c>
      <c r="B4" s="6">
        <v>38</v>
      </c>
      <c r="C4" s="6">
        <v>91</v>
      </c>
      <c r="D4" s="6">
        <v>0</v>
      </c>
      <c r="E4" s="6">
        <v>0</v>
      </c>
      <c r="F4" s="6">
        <v>0</v>
      </c>
      <c r="G4" s="6">
        <v>0</v>
      </c>
      <c r="H4" s="6">
        <v>0</v>
      </c>
      <c r="I4" s="6">
        <v>0</v>
      </c>
      <c r="J4" s="6">
        <v>0</v>
      </c>
      <c r="K4" s="6">
        <v>0</v>
      </c>
      <c r="L4" s="6">
        <v>0</v>
      </c>
      <c r="M4" s="6">
        <v>129</v>
      </c>
      <c r="N4" s="6">
        <v>0</v>
      </c>
      <c r="O4" s="6">
        <v>-129</v>
      </c>
      <c r="P4" s="6">
        <v>0</v>
      </c>
      <c r="Q4" s="17" t="s">
        <v>25</v>
      </c>
    </row>
    <row r="5" spans="1:17" ht="14.25">
      <c r="A5" s="7" t="s">
        <v>26</v>
      </c>
      <c r="B5" s="8">
        <v>2174</v>
      </c>
      <c r="C5" s="8">
        <v>8833</v>
      </c>
      <c r="D5" s="8">
        <v>6775</v>
      </c>
      <c r="E5" s="8">
        <v>1174</v>
      </c>
      <c r="F5" s="8">
        <v>0</v>
      </c>
      <c r="G5" s="8">
        <v>0</v>
      </c>
      <c r="H5" s="8">
        <v>0</v>
      </c>
      <c r="I5" s="8">
        <v>210</v>
      </c>
      <c r="J5" s="8">
        <v>1183</v>
      </c>
      <c r="K5" s="8">
        <v>86</v>
      </c>
      <c r="L5" s="8">
        <v>0</v>
      </c>
      <c r="M5" s="8">
        <v>20435</v>
      </c>
      <c r="N5" s="8">
        <v>-1</v>
      </c>
      <c r="O5" s="8">
        <v>-215</v>
      </c>
      <c r="P5" s="8">
        <v>20219</v>
      </c>
      <c r="Q5" s="18" t="s">
        <v>26</v>
      </c>
    </row>
    <row r="6" spans="1:17" ht="14.25">
      <c r="A6" s="5" t="s">
        <v>27</v>
      </c>
      <c r="B6" s="6">
        <v>-280</v>
      </c>
      <c r="C6" s="6">
        <v>-96</v>
      </c>
      <c r="D6" s="6">
        <v>-1</v>
      </c>
      <c r="E6" s="6">
        <v>0</v>
      </c>
      <c r="F6" s="6">
        <v>0</v>
      </c>
      <c r="G6" s="6">
        <v>0</v>
      </c>
      <c r="H6" s="6">
        <v>0</v>
      </c>
      <c r="I6" s="6">
        <v>-93</v>
      </c>
      <c r="J6" s="6">
        <v>-33</v>
      </c>
      <c r="K6" s="6">
        <v>0</v>
      </c>
      <c r="L6" s="6">
        <v>0</v>
      </c>
      <c r="M6" s="6">
        <v>-503</v>
      </c>
      <c r="N6" s="6">
        <v>0</v>
      </c>
      <c r="O6" s="6">
        <v>72</v>
      </c>
      <c r="P6" s="6">
        <v>-431</v>
      </c>
      <c r="Q6" s="17" t="s">
        <v>27</v>
      </c>
    </row>
    <row r="7" spans="1:17" ht="14.25">
      <c r="A7" s="7" t="s">
        <v>28</v>
      </c>
      <c r="B7" s="8">
        <v>1894</v>
      </c>
      <c r="C7" s="8">
        <v>8737</v>
      </c>
      <c r="D7" s="8">
        <v>6774</v>
      </c>
      <c r="E7" s="8">
        <v>1174</v>
      </c>
      <c r="F7" s="8">
        <v>0</v>
      </c>
      <c r="G7" s="8">
        <v>0</v>
      </c>
      <c r="H7" s="8">
        <v>0</v>
      </c>
      <c r="I7" s="8">
        <v>117</v>
      </c>
      <c r="J7" s="8">
        <v>1150</v>
      </c>
      <c r="K7" s="8">
        <v>86</v>
      </c>
      <c r="L7" s="8">
        <v>0</v>
      </c>
      <c r="M7" s="8">
        <v>19932</v>
      </c>
      <c r="N7" s="8">
        <v>-1</v>
      </c>
      <c r="O7" s="8">
        <v>-143</v>
      </c>
      <c r="P7" s="8">
        <v>19788</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-263</v>
      </c>
      <c r="C9" s="4">
        <v>-918</v>
      </c>
      <c r="D9" s="4">
        <v>2</v>
      </c>
      <c r="E9" s="4">
        <v>0</v>
      </c>
      <c r="F9" s="4">
        <v>0</v>
      </c>
      <c r="G9" s="4">
        <v>0</v>
      </c>
      <c r="H9" s="4">
        <v>0</v>
      </c>
      <c r="I9" s="4">
        <v>-16</v>
      </c>
      <c r="J9" s="4">
        <v>-48</v>
      </c>
      <c r="K9" s="4">
        <v>0</v>
      </c>
      <c r="L9" s="4">
        <v>0</v>
      </c>
      <c r="M9" s="4">
        <v>-1243</v>
      </c>
      <c r="N9" s="4">
        <v>36</v>
      </c>
      <c r="O9" s="4">
        <v>44</v>
      </c>
      <c r="P9" s="4">
        <v>-1163</v>
      </c>
      <c r="Q9" s="16" t="s">
        <v>29</v>
      </c>
    </row>
    <row r="10" spans="1:17" ht="21">
      <c r="A10" s="5" t="s">
        <v>30</v>
      </c>
      <c r="B10" s="6">
        <v>10</v>
      </c>
      <c r="C10" s="6">
        <v>17</v>
      </c>
      <c r="D10" s="6">
        <v>0</v>
      </c>
      <c r="E10" s="6">
        <v>0</v>
      </c>
      <c r="F10" s="6">
        <v>0</v>
      </c>
      <c r="G10" s="6">
        <v>0</v>
      </c>
      <c r="H10" s="6">
        <v>0</v>
      </c>
      <c r="I10" s="6">
        <v>8</v>
      </c>
      <c r="J10" s="6">
        <v>2</v>
      </c>
      <c r="K10" s="6">
        <v>0</v>
      </c>
      <c r="L10" s="6">
        <v>0</v>
      </c>
      <c r="M10" s="6">
        <v>37</v>
      </c>
      <c r="N10" s="6">
        <v>-37</v>
      </c>
      <c r="O10" s="6">
        <v>0</v>
      </c>
      <c r="P10" s="6">
        <v>0</v>
      </c>
      <c r="Q10" s="17"/>
    </row>
    <row r="11" spans="1:17" ht="14.25">
      <c r="A11" s="7" t="s">
        <v>31</v>
      </c>
      <c r="B11" s="8">
        <v>1641</v>
      </c>
      <c r="C11" s="8">
        <v>7836</v>
      </c>
      <c r="D11" s="8">
        <v>6776</v>
      </c>
      <c r="E11" s="8">
        <v>1174</v>
      </c>
      <c r="F11" s="8">
        <v>0</v>
      </c>
      <c r="G11" s="8">
        <v>0</v>
      </c>
      <c r="H11" s="8">
        <v>0</v>
      </c>
      <c r="I11" s="8">
        <v>109</v>
      </c>
      <c r="J11" s="8">
        <v>1104</v>
      </c>
      <c r="K11" s="8">
        <v>86</v>
      </c>
      <c r="L11" s="8">
        <v>0</v>
      </c>
      <c r="M11" s="8">
        <v>18726</v>
      </c>
      <c r="N11" s="8">
        <v>-2</v>
      </c>
      <c r="O11" s="8">
        <v>-99</v>
      </c>
      <c r="P11" s="8">
        <v>18625</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591</v>
      </c>
      <c r="H13" s="4">
        <v>0</v>
      </c>
      <c r="I13" s="4">
        <v>0</v>
      </c>
      <c r="J13" s="4">
        <v>0</v>
      </c>
      <c r="K13" s="4">
        <v>0</v>
      </c>
      <c r="L13" s="4">
        <v>0</v>
      </c>
      <c r="M13" s="4">
        <v>591</v>
      </c>
      <c r="N13" s="4">
        <v>285</v>
      </c>
      <c r="O13" s="4">
        <v>-68</v>
      </c>
      <c r="P13" s="4">
        <v>808</v>
      </c>
      <c r="Q13" s="16" t="s">
        <v>32</v>
      </c>
    </row>
    <row r="14" spans="1:17" ht="14.25">
      <c r="A14" s="9" t="s">
        <v>33</v>
      </c>
      <c r="B14" s="6">
        <v>115</v>
      </c>
      <c r="C14" s="6">
        <v>517</v>
      </c>
      <c r="D14" s="6">
        <v>680</v>
      </c>
      <c r="E14" s="6">
        <v>288</v>
      </c>
      <c r="F14" s="6">
        <v>440</v>
      </c>
      <c r="G14" s="6">
        <v>2195</v>
      </c>
      <c r="H14" s="6">
        <v>5</v>
      </c>
      <c r="I14" s="6">
        <v>23</v>
      </c>
      <c r="J14" s="6">
        <v>23</v>
      </c>
      <c r="K14" s="6">
        <v>18</v>
      </c>
      <c r="L14" s="6">
        <v>1</v>
      </c>
      <c r="M14" s="6">
        <v>4305</v>
      </c>
      <c r="N14" s="6">
        <v>-4305</v>
      </c>
      <c r="O14" s="6">
        <v>0</v>
      </c>
      <c r="P14" s="6">
        <v>0</v>
      </c>
      <c r="Q14" s="20"/>
    </row>
    <row r="15" spans="1:17" ht="14.25">
      <c r="A15" s="3" t="s">
        <v>34</v>
      </c>
      <c r="B15" s="4">
        <v>115</v>
      </c>
      <c r="C15" s="4">
        <v>517</v>
      </c>
      <c r="D15" s="4">
        <v>680</v>
      </c>
      <c r="E15" s="4">
        <v>288</v>
      </c>
      <c r="F15" s="4">
        <v>-570</v>
      </c>
      <c r="G15" s="4">
        <v>2195</v>
      </c>
      <c r="H15" s="4">
        <v>5</v>
      </c>
      <c r="I15" s="4">
        <v>23</v>
      </c>
      <c r="J15" s="4">
        <v>23</v>
      </c>
      <c r="K15" s="4">
        <v>18</v>
      </c>
      <c r="L15" s="4">
        <v>1</v>
      </c>
      <c r="M15" s="4">
        <v>3295</v>
      </c>
      <c r="N15" s="4">
        <v>-3295</v>
      </c>
      <c r="O15" s="4">
        <v>0</v>
      </c>
      <c r="P15" s="4">
        <v>0</v>
      </c>
      <c r="Q15" s="21"/>
    </row>
    <row r="16" spans="1:17" ht="14.25">
      <c r="A16" s="9" t="s">
        <v>35</v>
      </c>
      <c r="B16" s="6">
        <v>0</v>
      </c>
      <c r="C16" s="6">
        <v>0</v>
      </c>
      <c r="D16" s="6">
        <v>0</v>
      </c>
      <c r="E16" s="6">
        <v>0</v>
      </c>
      <c r="F16" s="6">
        <v>1010</v>
      </c>
      <c r="G16" s="6">
        <v>0</v>
      </c>
      <c r="H16" s="6">
        <v>0</v>
      </c>
      <c r="I16" s="6">
        <v>0</v>
      </c>
      <c r="J16" s="6">
        <v>0</v>
      </c>
      <c r="K16" s="6">
        <v>0</v>
      </c>
      <c r="L16" s="6">
        <v>0</v>
      </c>
      <c r="M16" s="6">
        <v>1010</v>
      </c>
      <c r="N16" s="6">
        <v>-1010</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4168</v>
      </c>
      <c r="O17" s="4">
        <v>-3</v>
      </c>
      <c r="P17" s="4">
        <v>4165</v>
      </c>
      <c r="Q17" s="16" t="s">
        <v>34</v>
      </c>
    </row>
    <row r="18" spans="1:17" ht="14.25">
      <c r="A18" s="23"/>
      <c r="B18" s="6">
        <v>0</v>
      </c>
      <c r="C18" s="6">
        <v>0</v>
      </c>
      <c r="D18" s="6">
        <v>0</v>
      </c>
      <c r="E18" s="6">
        <v>0</v>
      </c>
      <c r="F18" s="6">
        <v>0</v>
      </c>
      <c r="G18" s="6">
        <v>0</v>
      </c>
      <c r="H18" s="6">
        <v>0</v>
      </c>
      <c r="I18" s="6">
        <v>0</v>
      </c>
      <c r="J18" s="6">
        <v>0</v>
      </c>
      <c r="K18" s="6">
        <v>0</v>
      </c>
      <c r="L18" s="6">
        <v>0</v>
      </c>
      <c r="M18" s="6">
        <v>0</v>
      </c>
      <c r="N18" s="6">
        <v>1010</v>
      </c>
      <c r="O18" s="6">
        <v>-1010</v>
      </c>
      <c r="P18" s="6">
        <v>0</v>
      </c>
      <c r="Q18" s="17" t="s">
        <v>35</v>
      </c>
    </row>
    <row r="19" spans="1:17" ht="14.25">
      <c r="A19" s="3"/>
      <c r="B19" s="4">
        <v>0</v>
      </c>
      <c r="C19" s="4">
        <v>0</v>
      </c>
      <c r="D19" s="4">
        <v>0</v>
      </c>
      <c r="E19" s="4">
        <v>0</v>
      </c>
      <c r="F19" s="4">
        <v>0</v>
      </c>
      <c r="G19" s="4">
        <v>0</v>
      </c>
      <c r="H19" s="4">
        <v>0</v>
      </c>
      <c r="I19" s="4">
        <v>0</v>
      </c>
      <c r="J19" s="4">
        <v>0</v>
      </c>
      <c r="K19" s="4">
        <v>0</v>
      </c>
      <c r="L19" s="4">
        <v>0</v>
      </c>
      <c r="M19" s="4">
        <v>0</v>
      </c>
      <c r="N19" s="4">
        <v>-935</v>
      </c>
      <c r="O19" s="4">
        <v>0</v>
      </c>
      <c r="P19" s="4">
        <v>-935</v>
      </c>
      <c r="Q19" s="16" t="s">
        <v>56</v>
      </c>
    </row>
    <row r="20" spans="1:17" ht="14.25">
      <c r="A20" s="5"/>
      <c r="B20" s="6">
        <v>0</v>
      </c>
      <c r="C20" s="6">
        <v>0</v>
      </c>
      <c r="D20" s="6">
        <v>0</v>
      </c>
      <c r="E20" s="6">
        <v>0</v>
      </c>
      <c r="F20" s="6">
        <v>0</v>
      </c>
      <c r="G20" s="6">
        <v>0</v>
      </c>
      <c r="H20" s="6">
        <v>0</v>
      </c>
      <c r="I20" s="6">
        <v>0</v>
      </c>
      <c r="J20" s="6">
        <v>0</v>
      </c>
      <c r="K20" s="6">
        <v>0</v>
      </c>
      <c r="L20" s="6">
        <v>0</v>
      </c>
      <c r="M20" s="6">
        <v>0</v>
      </c>
      <c r="N20" s="6">
        <v>182</v>
      </c>
      <c r="O20" s="6">
        <v>175</v>
      </c>
      <c r="P20" s="6">
        <v>357</v>
      </c>
      <c r="Q20" s="17" t="s">
        <v>57</v>
      </c>
    </row>
    <row r="21" spans="1:17" ht="14.25">
      <c r="A21" s="3" t="s">
        <v>53</v>
      </c>
      <c r="B21" s="4">
        <v>74</v>
      </c>
      <c r="C21" s="4">
        <v>59</v>
      </c>
      <c r="D21" s="4">
        <v>1</v>
      </c>
      <c r="E21" s="4">
        <v>0</v>
      </c>
      <c r="F21" s="4">
        <v>0</v>
      </c>
      <c r="G21" s="4">
        <v>0</v>
      </c>
      <c r="H21" s="4">
        <v>0</v>
      </c>
      <c r="I21" s="4">
        <v>0</v>
      </c>
      <c r="J21" s="4">
        <v>0</v>
      </c>
      <c r="K21" s="4">
        <v>0</v>
      </c>
      <c r="L21" s="4">
        <v>0</v>
      </c>
      <c r="M21" s="4">
        <v>134</v>
      </c>
      <c r="N21" s="4">
        <v>-134</v>
      </c>
      <c r="O21" s="4">
        <v>0</v>
      </c>
      <c r="P21" s="4">
        <v>0</v>
      </c>
      <c r="Q21" s="21"/>
    </row>
    <row r="22" spans="1:17" ht="14.25">
      <c r="A22" s="5" t="s">
        <v>54</v>
      </c>
      <c r="B22" s="6">
        <v>0</v>
      </c>
      <c r="C22" s="6">
        <v>0</v>
      </c>
      <c r="D22" s="6">
        <v>0</v>
      </c>
      <c r="E22" s="6">
        <v>0</v>
      </c>
      <c r="F22" s="6">
        <v>0</v>
      </c>
      <c r="G22" s="6">
        <v>0</v>
      </c>
      <c r="H22" s="6">
        <v>110</v>
      </c>
      <c r="I22" s="6">
        <v>0</v>
      </c>
      <c r="J22" s="6">
        <v>0</v>
      </c>
      <c r="K22" s="6">
        <v>0</v>
      </c>
      <c r="L22" s="6">
        <v>806</v>
      </c>
      <c r="M22" s="6">
        <v>916</v>
      </c>
      <c r="N22" s="6">
        <v>-916</v>
      </c>
      <c r="O22" s="6">
        <v>0</v>
      </c>
      <c r="P22" s="6">
        <v>0</v>
      </c>
      <c r="Q22" s="20"/>
    </row>
    <row r="23" spans="1:17" ht="14.25">
      <c r="A23" s="3" t="s">
        <v>36</v>
      </c>
      <c r="B23" s="4">
        <v>0</v>
      </c>
      <c r="C23" s="4">
        <v>0</v>
      </c>
      <c r="D23" s="4">
        <v>0</v>
      </c>
      <c r="E23" s="4">
        <v>0</v>
      </c>
      <c r="F23" s="4">
        <v>0</v>
      </c>
      <c r="G23" s="4">
        <v>641</v>
      </c>
      <c r="H23" s="4">
        <v>4</v>
      </c>
      <c r="I23" s="4">
        <v>0</v>
      </c>
      <c r="J23" s="4">
        <v>0</v>
      </c>
      <c r="K23" s="4">
        <v>0</v>
      </c>
      <c r="L23" s="4">
        <v>17</v>
      </c>
      <c r="M23" s="4">
        <v>662</v>
      </c>
      <c r="N23" s="4">
        <v>1237</v>
      </c>
      <c r="O23" s="4">
        <v>-511</v>
      </c>
      <c r="P23" s="4">
        <v>1388</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-1349</v>
      </c>
      <c r="C25" s="4">
        <v>-5285</v>
      </c>
      <c r="D25" s="4">
        <v>-4769</v>
      </c>
      <c r="E25" s="4">
        <v>-1195</v>
      </c>
      <c r="F25" s="4">
        <v>0</v>
      </c>
      <c r="G25" s="4">
        <v>0</v>
      </c>
      <c r="H25" s="4">
        <v>0</v>
      </c>
      <c r="I25" s="4">
        <v>-76</v>
      </c>
      <c r="J25" s="4">
        <v>-688</v>
      </c>
      <c r="K25" s="4">
        <v>-238</v>
      </c>
      <c r="L25" s="4">
        <v>0</v>
      </c>
      <c r="M25" s="4">
        <v>-13600</v>
      </c>
      <c r="N25" s="4">
        <v>506</v>
      </c>
      <c r="O25" s="4">
        <v>206</v>
      </c>
      <c r="P25" s="4">
        <v>-12888</v>
      </c>
      <c r="Q25" s="16" t="s">
        <v>58</v>
      </c>
    </row>
    <row r="26" spans="1:17" ht="14.25">
      <c r="A26" s="5" t="s">
        <v>38</v>
      </c>
      <c r="B26" s="6">
        <v>220</v>
      </c>
      <c r="C26" s="6">
        <v>-67</v>
      </c>
      <c r="D26" s="6">
        <v>17</v>
      </c>
      <c r="E26" s="6">
        <v>-1</v>
      </c>
      <c r="F26" s="6">
        <v>0</v>
      </c>
      <c r="G26" s="6">
        <v>0</v>
      </c>
      <c r="H26" s="6">
        <v>0</v>
      </c>
      <c r="I26" s="6">
        <v>-13</v>
      </c>
      <c r="J26" s="6">
        <v>-19</v>
      </c>
      <c r="K26" s="6">
        <v>-1</v>
      </c>
      <c r="L26" s="6">
        <v>0</v>
      </c>
      <c r="M26" s="6">
        <v>136</v>
      </c>
      <c r="N26" s="6">
        <v>-136</v>
      </c>
      <c r="O26" s="6">
        <v>0</v>
      </c>
      <c r="P26" s="6">
        <v>0</v>
      </c>
      <c r="Q26" s="17"/>
    </row>
    <row r="27" spans="1:17" ht="14.25">
      <c r="A27" s="3" t="s">
        <v>39</v>
      </c>
      <c r="B27" s="4">
        <v>226</v>
      </c>
      <c r="C27" s="4">
        <v>66</v>
      </c>
      <c r="D27" s="4">
        <v>0</v>
      </c>
      <c r="E27" s="4">
        <v>0</v>
      </c>
      <c r="F27" s="4">
        <v>0</v>
      </c>
      <c r="G27" s="4">
        <v>0</v>
      </c>
      <c r="H27" s="4">
        <v>0</v>
      </c>
      <c r="I27" s="4">
        <v>29</v>
      </c>
      <c r="J27" s="4">
        <v>19</v>
      </c>
      <c r="K27" s="4">
        <v>0</v>
      </c>
      <c r="L27" s="4">
        <v>0</v>
      </c>
      <c r="M27" s="4">
        <v>340</v>
      </c>
      <c r="N27" s="4">
        <v>-145</v>
      </c>
      <c r="O27" s="4">
        <v>-39</v>
      </c>
      <c r="P27" s="4">
        <v>156</v>
      </c>
      <c r="Q27" s="16" t="s">
        <v>66</v>
      </c>
    </row>
    <row r="28" spans="1:17" ht="14.25">
      <c r="A28" s="5" t="s">
        <v>40</v>
      </c>
      <c r="B28" s="6">
        <v>-159</v>
      </c>
      <c r="C28" s="6">
        <v>11</v>
      </c>
      <c r="D28" s="6">
        <v>0</v>
      </c>
      <c r="E28" s="6">
        <v>0</v>
      </c>
      <c r="F28" s="6">
        <v>0</v>
      </c>
      <c r="G28" s="6">
        <v>0</v>
      </c>
      <c r="H28" s="6">
        <v>0</v>
      </c>
      <c r="I28" s="6">
        <v>6</v>
      </c>
      <c r="J28" s="6">
        <v>-6</v>
      </c>
      <c r="K28" s="6">
        <v>0</v>
      </c>
      <c r="L28" s="6">
        <v>0</v>
      </c>
      <c r="M28" s="6">
        <v>-148</v>
      </c>
      <c r="N28" s="6">
        <v>148</v>
      </c>
      <c r="O28" s="6">
        <v>0</v>
      </c>
      <c r="P28" s="6">
        <v>0</v>
      </c>
      <c r="Q28" s="17"/>
    </row>
    <row r="29" spans="1:17" ht="14.25">
      <c r="A29" s="12" t="s">
        <v>41</v>
      </c>
      <c r="B29" s="8">
        <v>-1062</v>
      </c>
      <c r="C29" s="8">
        <v>-5275</v>
      </c>
      <c r="D29" s="8">
        <v>-4752</v>
      </c>
      <c r="E29" s="8">
        <v>-1196</v>
      </c>
      <c r="F29" s="8">
        <v>0</v>
      </c>
      <c r="G29" s="8">
        <v>0</v>
      </c>
      <c r="H29" s="8">
        <v>0</v>
      </c>
      <c r="I29" s="8">
        <v>-54</v>
      </c>
      <c r="J29" s="8">
        <v>-694</v>
      </c>
      <c r="K29" s="8">
        <v>-239</v>
      </c>
      <c r="L29" s="8">
        <v>0</v>
      </c>
      <c r="M29" s="8">
        <v>-13272</v>
      </c>
      <c r="N29" s="8">
        <v>373</v>
      </c>
      <c r="O29" s="8">
        <v>167</v>
      </c>
      <c r="P29" s="8">
        <v>-12732</v>
      </c>
      <c r="Q29" s="18" t="s">
        <v>41</v>
      </c>
    </row>
    <row r="30" spans="1:17" ht="31.5">
      <c r="A30" s="9" t="s">
        <v>42</v>
      </c>
      <c r="B30" s="6">
        <v>-9</v>
      </c>
      <c r="C30" s="6">
        <v>-21</v>
      </c>
      <c r="D30" s="6">
        <v>66</v>
      </c>
      <c r="E30" s="6">
        <v>153</v>
      </c>
      <c r="F30" s="6">
        <v>0</v>
      </c>
      <c r="G30" s="6">
        <v>0</v>
      </c>
      <c r="H30" s="6">
        <v>0</v>
      </c>
      <c r="I30" s="6">
        <v>0</v>
      </c>
      <c r="J30" s="6">
        <v>0</v>
      </c>
      <c r="K30" s="6">
        <v>151</v>
      </c>
      <c r="L30" s="6">
        <v>0</v>
      </c>
      <c r="M30" s="6">
        <v>340</v>
      </c>
      <c r="N30" s="6">
        <v>-340</v>
      </c>
      <c r="O30" s="6">
        <v>0</v>
      </c>
      <c r="P30" s="6">
        <v>0</v>
      </c>
      <c r="Q30" s="20"/>
    </row>
    <row r="31" spans="1:17" ht="14.25">
      <c r="A31" s="3" t="s">
        <v>45</v>
      </c>
      <c r="B31" s="4">
        <v>0</v>
      </c>
      <c r="C31" s="4">
        <v>0</v>
      </c>
      <c r="D31" s="4">
        <v>0</v>
      </c>
      <c r="E31" s="4">
        <v>0</v>
      </c>
      <c r="F31" s="4">
        <v>0</v>
      </c>
      <c r="G31" s="4">
        <v>-260</v>
      </c>
      <c r="H31" s="4">
        <v>0</v>
      </c>
      <c r="I31" s="4">
        <v>0</v>
      </c>
      <c r="J31" s="4">
        <v>0</v>
      </c>
      <c r="K31" s="4">
        <v>0</v>
      </c>
      <c r="L31" s="4">
        <v>0</v>
      </c>
      <c r="M31" s="4">
        <v>-260</v>
      </c>
      <c r="N31" s="4">
        <v>-25</v>
      </c>
      <c r="O31" s="4">
        <v>0</v>
      </c>
      <c r="P31" s="4">
        <v>-285</v>
      </c>
      <c r="Q31" s="16" t="s">
        <v>45</v>
      </c>
    </row>
    <row r="32" spans="1:17" ht="21">
      <c r="A32" s="5" t="s">
        <v>43</v>
      </c>
      <c r="B32" s="6">
        <v>2</v>
      </c>
      <c r="C32" s="6">
        <v>0</v>
      </c>
      <c r="D32" s="6">
        <v>-3</v>
      </c>
      <c r="E32" s="6">
        <v>0</v>
      </c>
      <c r="F32" s="6">
        <v>0</v>
      </c>
      <c r="G32" s="6">
        <v>0</v>
      </c>
      <c r="H32" s="6">
        <v>0</v>
      </c>
      <c r="I32" s="6">
        <v>0</v>
      </c>
      <c r="J32" s="6">
        <v>0</v>
      </c>
      <c r="K32" s="6">
        <v>0</v>
      </c>
      <c r="L32" s="6">
        <v>0</v>
      </c>
      <c r="M32" s="6">
        <v>-1</v>
      </c>
      <c r="N32" s="6">
        <v>1</v>
      </c>
      <c r="O32" s="6">
        <v>0</v>
      </c>
      <c r="P32" s="6">
        <v>0</v>
      </c>
      <c r="Q32" s="17"/>
    </row>
    <row r="33" spans="1:17" ht="14.25">
      <c r="A33" s="3" t="s">
        <v>44</v>
      </c>
      <c r="B33" s="4">
        <v>-67</v>
      </c>
      <c r="C33" s="4">
        <v>-258</v>
      </c>
      <c r="D33" s="4">
        <v>-70</v>
      </c>
      <c r="E33" s="4">
        <v>-9</v>
      </c>
      <c r="F33" s="4">
        <v>0</v>
      </c>
      <c r="G33" s="4">
        <v>0</v>
      </c>
      <c r="H33" s="4">
        <v>0</v>
      </c>
      <c r="I33" s="4">
        <v>0</v>
      </c>
      <c r="J33" s="4">
        <v>0</v>
      </c>
      <c r="K33" s="4">
        <v>0</v>
      </c>
      <c r="L33" s="4">
        <v>0</v>
      </c>
      <c r="M33" s="4">
        <v>-404</v>
      </c>
      <c r="N33" s="4">
        <v>404</v>
      </c>
      <c r="O33" s="4">
        <v>0</v>
      </c>
      <c r="P33" s="4">
        <v>0</v>
      </c>
      <c r="Q33" s="16"/>
    </row>
    <row r="34" spans="1:17" ht="14.25">
      <c r="A34" s="5" t="s">
        <v>46</v>
      </c>
      <c r="B34" s="6">
        <v>0</v>
      </c>
      <c r="C34" s="6">
        <v>0</v>
      </c>
      <c r="D34" s="13">
        <v>0</v>
      </c>
      <c r="E34" s="14">
        <v>0</v>
      </c>
      <c r="F34" s="6">
        <v>0</v>
      </c>
      <c r="G34" s="6">
        <v>-681</v>
      </c>
      <c r="H34" s="6">
        <v>0</v>
      </c>
      <c r="I34" s="6">
        <v>0</v>
      </c>
      <c r="J34" s="6">
        <v>-2</v>
      </c>
      <c r="K34" s="6">
        <v>0</v>
      </c>
      <c r="L34" s="6">
        <v>-4</v>
      </c>
      <c r="M34" s="6">
        <v>-687</v>
      </c>
      <c r="N34" s="6">
        <v>522</v>
      </c>
      <c r="O34" s="6">
        <v>-608</v>
      </c>
      <c r="P34" s="6">
        <v>-773</v>
      </c>
      <c r="Q34" s="17" t="s">
        <v>61</v>
      </c>
    </row>
    <row r="35" spans="1:17" ht="14.25">
      <c r="A35" s="3" t="s">
        <v>47</v>
      </c>
      <c r="B35" s="4">
        <v>-361</v>
      </c>
      <c r="C35" s="4">
        <v>-1551</v>
      </c>
      <c r="D35" s="4">
        <v>-329</v>
      </c>
      <c r="E35" s="4">
        <v>-107</v>
      </c>
      <c r="F35" s="4">
        <v>0</v>
      </c>
      <c r="G35" s="4">
        <v>0</v>
      </c>
      <c r="H35" s="4">
        <v>-4</v>
      </c>
      <c r="I35" s="4">
        <v>-60</v>
      </c>
      <c r="J35" s="4">
        <v>-251</v>
      </c>
      <c r="K35" s="4">
        <v>-4</v>
      </c>
      <c r="L35" s="4">
        <v>0</v>
      </c>
      <c r="M35" s="4">
        <v>-2667</v>
      </c>
      <c r="N35" s="4">
        <v>0</v>
      </c>
      <c r="O35" s="4">
        <v>54</v>
      </c>
      <c r="P35" s="4">
        <v>-2613</v>
      </c>
      <c r="Q35" s="16" t="s">
        <v>47</v>
      </c>
    </row>
    <row r="36" spans="1:17" ht="14.25">
      <c r="A36" s="5" t="s">
        <v>48</v>
      </c>
      <c r="B36" s="6">
        <v>-125</v>
      </c>
      <c r="C36" s="6">
        <v>-634</v>
      </c>
      <c r="D36" s="6">
        <v>-585</v>
      </c>
      <c r="E36" s="6">
        <v>-59</v>
      </c>
      <c r="F36" s="6">
        <v>0</v>
      </c>
      <c r="G36" s="6">
        <v>-1210</v>
      </c>
      <c r="H36" s="6">
        <v>-41</v>
      </c>
      <c r="I36" s="6">
        <v>-24</v>
      </c>
      <c r="J36" s="6">
        <v>-110</v>
      </c>
      <c r="K36" s="6">
        <v>-9</v>
      </c>
      <c r="L36" s="6">
        <v>0</v>
      </c>
      <c r="M36" s="6">
        <v>-2797</v>
      </c>
      <c r="N36" s="6">
        <v>0</v>
      </c>
      <c r="O36" s="6">
        <v>-46</v>
      </c>
      <c r="P36" s="6">
        <v>-2843</v>
      </c>
      <c r="Q36" s="17" t="s">
        <v>48</v>
      </c>
    </row>
    <row r="37" spans="1:17" ht="14.25">
      <c r="A37" s="3" t="s">
        <v>49</v>
      </c>
      <c r="B37" s="4">
        <v>21</v>
      </c>
      <c r="C37" s="4">
        <v>-14</v>
      </c>
      <c r="D37" s="4">
        <v>0</v>
      </c>
      <c r="E37" s="4">
        <v>0</v>
      </c>
      <c r="F37" s="4">
        <v>0</v>
      </c>
      <c r="G37" s="4">
        <v>0</v>
      </c>
      <c r="H37" s="4">
        <v>0</v>
      </c>
      <c r="I37" s="4">
        <v>21</v>
      </c>
      <c r="J37" s="4">
        <v>2</v>
      </c>
      <c r="K37" s="4">
        <v>0</v>
      </c>
      <c r="L37" s="4">
        <v>0</v>
      </c>
      <c r="M37" s="4">
        <v>30</v>
      </c>
      <c r="N37" s="4">
        <v>-30</v>
      </c>
      <c r="O37" s="4">
        <v>0</v>
      </c>
      <c r="P37" s="4">
        <v>0</v>
      </c>
      <c r="Q37" s="16"/>
    </row>
    <row r="38" spans="1:17" ht="14.25">
      <c r="A38" s="5" t="s">
        <v>50</v>
      </c>
      <c r="B38" s="6">
        <v>0</v>
      </c>
      <c r="C38" s="6">
        <v>0</v>
      </c>
      <c r="D38" s="6">
        <v>0</v>
      </c>
      <c r="E38" s="6">
        <v>0</v>
      </c>
      <c r="F38" s="6">
        <v>0</v>
      </c>
      <c r="G38" s="6">
        <v>0</v>
      </c>
      <c r="H38" s="6">
        <v>0</v>
      </c>
      <c r="I38" s="6">
        <v>0</v>
      </c>
      <c r="J38" s="6">
        <v>0</v>
      </c>
      <c r="K38" s="6">
        <v>0</v>
      </c>
      <c r="L38" s="6">
        <v>-801</v>
      </c>
      <c r="M38" s="6">
        <v>-801</v>
      </c>
      <c r="N38" s="6">
        <v>801</v>
      </c>
      <c r="O38" s="6">
        <v>0</v>
      </c>
      <c r="P38" s="6">
        <v>0</v>
      </c>
      <c r="Q38" s="17"/>
    </row>
    <row r="39" spans="1:17" ht="14.25">
      <c r="A39" s="3" t="s">
        <v>51</v>
      </c>
      <c r="B39" s="4">
        <v>0</v>
      </c>
      <c r="C39" s="4">
        <v>0</v>
      </c>
      <c r="D39" s="4">
        <v>0</v>
      </c>
      <c r="E39" s="4">
        <v>0</v>
      </c>
      <c r="F39" s="4">
        <v>0</v>
      </c>
      <c r="G39" s="4">
        <v>-585</v>
      </c>
      <c r="H39" s="4">
        <v>0</v>
      </c>
      <c r="I39" s="4">
        <v>0</v>
      </c>
      <c r="J39" s="4">
        <v>0</v>
      </c>
      <c r="K39" s="4">
        <v>0</v>
      </c>
      <c r="L39" s="4">
        <v>-38</v>
      </c>
      <c r="M39" s="4">
        <v>-623</v>
      </c>
      <c r="N39" s="4">
        <v>-1839</v>
      </c>
      <c r="O39" s="4">
        <v>334</v>
      </c>
      <c r="P39" s="4">
        <v>-2128</v>
      </c>
      <c r="Q39" s="16" t="s">
        <v>59</v>
      </c>
    </row>
    <row r="40" spans="1:17" ht="14.25">
      <c r="A40" s="24" t="s">
        <v>52</v>
      </c>
      <c r="B40" s="25">
        <v>229</v>
      </c>
      <c r="C40" s="25">
        <v>659</v>
      </c>
      <c r="D40" s="25">
        <v>1784</v>
      </c>
      <c r="E40" s="25">
        <v>244</v>
      </c>
      <c r="F40" s="25">
        <v>440</v>
      </c>
      <c r="G40" s="25">
        <v>691</v>
      </c>
      <c r="H40" s="25">
        <v>74</v>
      </c>
      <c r="I40" s="25">
        <v>15</v>
      </c>
      <c r="J40" s="25">
        <v>72</v>
      </c>
      <c r="K40" s="25">
        <v>3</v>
      </c>
      <c r="L40" s="25">
        <v>-19</v>
      </c>
      <c r="M40" s="25">
        <v>4192</v>
      </c>
      <c r="N40" s="25">
        <v>457</v>
      </c>
      <c r="O40" s="25">
        <v>-1615</v>
      </c>
      <c r="P40" s="25">
        <v>3034</v>
      </c>
      <c r="Q40" s="26" t="s">
        <v>60</v>
      </c>
    </row>
    <row r="41" spans="1:17" ht="10.5" customHeight="1">
      <c r="A41" s="264"/>
      <c r="B41" s="261"/>
      <c r="C41" s="261"/>
      <c r="D41" s="261"/>
      <c r="E41" s="261"/>
      <c r="F41" s="261"/>
      <c r="G41" s="261"/>
      <c r="H41" s="261"/>
      <c r="I41" s="261"/>
      <c r="J41" s="261"/>
      <c r="K41" s="261"/>
      <c r="L41" s="261"/>
      <c r="M41" s="261"/>
      <c r="N41" s="261"/>
      <c r="O41" s="261"/>
      <c r="P41" s="30">
        <v>-3</v>
      </c>
      <c r="Q41" s="16" t="s">
        <v>62</v>
      </c>
    </row>
    <row r="42" spans="1:17" ht="14.25">
      <c r="A42" s="264"/>
      <c r="B42" s="261"/>
      <c r="C42" s="261"/>
      <c r="D42" s="261"/>
      <c r="E42" s="261"/>
      <c r="F42" s="261"/>
      <c r="G42" s="261"/>
      <c r="H42" s="261"/>
      <c r="I42" s="261"/>
      <c r="J42" s="261"/>
      <c r="K42" s="261"/>
      <c r="L42" s="261"/>
      <c r="M42" s="261"/>
      <c r="N42" s="261"/>
      <c r="O42" s="261"/>
      <c r="P42" s="30">
        <v>3031</v>
      </c>
      <c r="Q42" s="28" t="s">
        <v>63</v>
      </c>
    </row>
    <row r="43" spans="1:17" ht="14.25">
      <c r="A43" s="264"/>
      <c r="B43" s="261"/>
      <c r="C43" s="261"/>
      <c r="D43" s="261"/>
      <c r="E43" s="261"/>
      <c r="F43" s="261"/>
      <c r="G43" s="261"/>
      <c r="H43" s="261"/>
      <c r="I43" s="261"/>
      <c r="J43" s="261"/>
      <c r="K43" s="261"/>
      <c r="L43" s="261"/>
      <c r="M43" s="261"/>
      <c r="N43" s="261"/>
      <c r="O43" s="261"/>
      <c r="P43" s="263">
        <v>-614</v>
      </c>
      <c r="Q43" s="16" t="s">
        <v>64</v>
      </c>
    </row>
    <row r="44" spans="1:17" ht="14.25">
      <c r="A44" s="265"/>
      <c r="B44" s="261"/>
      <c r="C44" s="261"/>
      <c r="D44" s="261"/>
      <c r="E44" s="261"/>
      <c r="F44" s="261"/>
      <c r="G44" s="261"/>
      <c r="H44" s="261"/>
      <c r="I44" s="261"/>
      <c r="J44" s="261"/>
      <c r="K44" s="261"/>
      <c r="L44" s="261"/>
      <c r="M44" s="261"/>
      <c r="N44" s="261"/>
      <c r="O44" s="261"/>
      <c r="P44" s="30">
        <v>2417</v>
      </c>
      <c r="Q44" s="28" t="s">
        <v>65</v>
      </c>
    </row>
    <row r="46" spans="1:14" ht="14.25">
      <c r="A46" s="34" t="s">
        <v>2</v>
      </c>
      <c r="B46" s="35">
        <f>(-B35-B47)/B11</f>
        <v>0.2071907373552712</v>
      </c>
      <c r="C46" s="35">
        <f>(-C35-C47)/C11</f>
        <v>0.1997192445125064</v>
      </c>
      <c r="N46" s="27"/>
    </row>
    <row r="47" spans="1:3" ht="14.25">
      <c r="A47" s="34" t="s">
        <v>4</v>
      </c>
      <c r="B47" s="36">
        <f>B37</f>
        <v>21</v>
      </c>
      <c r="C47" s="36">
        <f>C37</f>
        <v>-14</v>
      </c>
    </row>
    <row r="48" spans="1:3" ht="14.25">
      <c r="A48" s="37" t="s">
        <v>3</v>
      </c>
      <c r="B48" s="35">
        <f>(-B36/B11)</f>
        <v>0.07617306520414381</v>
      </c>
      <c r="C48" s="35">
        <f>(-C36/C11)</f>
        <v>0.0809086268504339</v>
      </c>
    </row>
    <row r="49" spans="1:3" ht="14.25">
      <c r="A49" s="37" t="s">
        <v>1</v>
      </c>
      <c r="B49" s="35">
        <f>(-B29/B11)</f>
        <v>0.6471663619744058</v>
      </c>
      <c r="C49" s="35">
        <f>(-C29/C11)</f>
        <v>0.6731750893312914</v>
      </c>
    </row>
    <row r="50" spans="1:3" ht="14.25">
      <c r="A50" s="39" t="s">
        <v>5</v>
      </c>
      <c r="B50" s="38">
        <f>B46+B48+B49</f>
        <v>0.9305301645338209</v>
      </c>
      <c r="C50" s="38">
        <f>C46+C48+C49</f>
        <v>0.9538029606942318</v>
      </c>
    </row>
  </sheetData>
  <mergeCells count="2">
    <mergeCell ref="A1:A2"/>
    <mergeCell ref="Q1:Q2"/>
  </mergeCells>
  <printOptions/>
  <pageMargins left="0.25" right="0.25" top="0.75" bottom="0.75" header="0.3" footer="0.3"/>
  <pageSetup fitToHeight="1" fitToWidth="1" horizontalDpi="600" verticalDpi="600" orientation="landscape" paperSize="8" scale="8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pageSetUpPr fitToPage="1"/>
  </sheetPr>
  <dimension ref="A1:Q54"/>
  <sheetViews>
    <sheetView showGridLines="0" zoomScaleSheetLayoutView="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9.00390625" style="15" customWidth="1"/>
    <col min="4" max="5" width="10.50390625" style="15" customWidth="1"/>
    <col min="6" max="7" width="9.00390625" style="15" customWidth="1"/>
    <col min="8" max="8" width="10.125" style="15" customWidth="1"/>
    <col min="9" max="13" width="9.00390625" style="15" customWidth="1"/>
    <col min="14" max="15" width="10.00390625" style="15" customWidth="1"/>
    <col min="16" max="16" width="11.00390625" style="15" customWidth="1"/>
    <col min="17" max="17" width="34.375" style="15" customWidth="1"/>
    <col min="18" max="16384" width="9.00390625" style="15" customWidth="1"/>
  </cols>
  <sheetData>
    <row r="1" spans="1:17" ht="42">
      <c r="A1" s="692" t="s">
        <v>20</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20</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476.899</v>
      </c>
      <c r="C3" s="4">
        <v>2035.366</v>
      </c>
      <c r="D3" s="4">
        <v>1688.454</v>
      </c>
      <c r="E3" s="4">
        <v>311.596</v>
      </c>
      <c r="F3" s="4">
        <v>0</v>
      </c>
      <c r="G3" s="4">
        <v>0</v>
      </c>
      <c r="H3" s="4">
        <v>0</v>
      </c>
      <c r="I3" s="4">
        <v>48.49990209999999</v>
      </c>
      <c r="J3" s="4">
        <v>283.4976120999999</v>
      </c>
      <c r="K3" s="4">
        <v>8.446</v>
      </c>
      <c r="L3" s="4">
        <v>0</v>
      </c>
      <c r="M3" s="4">
        <v>4852.758514200002</v>
      </c>
      <c r="N3" s="4">
        <v>0</v>
      </c>
      <c r="O3" s="4">
        <v>-8.446</v>
      </c>
      <c r="P3" s="4">
        <v>4844.312</v>
      </c>
      <c r="Q3" s="16" t="s">
        <v>24</v>
      </c>
    </row>
    <row r="4" spans="1:17" ht="14.25">
      <c r="A4" s="5" t="s">
        <v>25</v>
      </c>
      <c r="B4" s="6">
        <v>-44.264</v>
      </c>
      <c r="C4" s="6">
        <v>-0.867</v>
      </c>
      <c r="D4" s="6">
        <v>0</v>
      </c>
      <c r="E4" s="6">
        <v>0</v>
      </c>
      <c r="F4" s="6">
        <v>0</v>
      </c>
      <c r="G4" s="6">
        <v>0</v>
      </c>
      <c r="H4" s="6">
        <v>0</v>
      </c>
      <c r="I4" s="6">
        <v>0</v>
      </c>
      <c r="J4" s="6">
        <v>0</v>
      </c>
      <c r="K4" s="6">
        <v>0</v>
      </c>
      <c r="L4" s="6">
        <v>0</v>
      </c>
      <c r="M4" s="6">
        <v>-45.131</v>
      </c>
      <c r="N4" s="6">
        <v>0</v>
      </c>
      <c r="O4" s="6">
        <v>45.131</v>
      </c>
      <c r="P4" s="6">
        <v>0</v>
      </c>
      <c r="Q4" s="17" t="s">
        <v>25</v>
      </c>
    </row>
    <row r="5" spans="1:17" ht="14.25">
      <c r="A5" s="7" t="s">
        <v>26</v>
      </c>
      <c r="B5" s="8">
        <v>432.635</v>
      </c>
      <c r="C5" s="8">
        <v>2034.499</v>
      </c>
      <c r="D5" s="8">
        <v>1688.454</v>
      </c>
      <c r="E5" s="8">
        <v>311.596</v>
      </c>
      <c r="F5" s="8">
        <v>0</v>
      </c>
      <c r="G5" s="8">
        <v>0</v>
      </c>
      <c r="H5" s="8">
        <v>0</v>
      </c>
      <c r="I5" s="8">
        <v>48.5</v>
      </c>
      <c r="J5" s="8">
        <v>283.497</v>
      </c>
      <c r="K5" s="8">
        <v>8.446</v>
      </c>
      <c r="L5" s="8">
        <v>0</v>
      </c>
      <c r="M5" s="8">
        <v>4807.627</v>
      </c>
      <c r="N5" s="8">
        <v>0</v>
      </c>
      <c r="O5" s="8">
        <v>36.685</v>
      </c>
      <c r="P5" s="8">
        <v>4844.312</v>
      </c>
      <c r="Q5" s="18" t="s">
        <v>26</v>
      </c>
    </row>
    <row r="6" spans="1:17" ht="14.25">
      <c r="A6" s="5" t="s">
        <v>27</v>
      </c>
      <c r="B6" s="6">
        <v>-55.336</v>
      </c>
      <c r="C6" s="6">
        <v>-2.943</v>
      </c>
      <c r="D6" s="6">
        <v>0</v>
      </c>
      <c r="E6" s="6">
        <v>0</v>
      </c>
      <c r="F6" s="6">
        <v>0</v>
      </c>
      <c r="G6" s="6">
        <v>0</v>
      </c>
      <c r="H6" s="6">
        <v>0</v>
      </c>
      <c r="I6" s="6">
        <v>-20.454223807827997</v>
      </c>
      <c r="J6" s="6">
        <v>-5.189589399999997</v>
      </c>
      <c r="K6" s="6">
        <v>0</v>
      </c>
      <c r="L6" s="6">
        <v>0</v>
      </c>
      <c r="M6" s="6">
        <v>-83.922813207828</v>
      </c>
      <c r="N6" s="6">
        <v>0.001</v>
      </c>
      <c r="O6" s="6">
        <v>19.868</v>
      </c>
      <c r="P6" s="6">
        <v>-64.053</v>
      </c>
      <c r="Q6" s="17" t="s">
        <v>27</v>
      </c>
    </row>
    <row r="7" spans="1:17" ht="14.25">
      <c r="A7" s="7" t="s">
        <v>28</v>
      </c>
      <c r="B7" s="8">
        <v>377.299</v>
      </c>
      <c r="C7" s="8">
        <v>2031.556</v>
      </c>
      <c r="D7" s="8">
        <v>1688.454</v>
      </c>
      <c r="E7" s="8">
        <v>311.596</v>
      </c>
      <c r="F7" s="8">
        <v>0</v>
      </c>
      <c r="G7" s="8">
        <v>0</v>
      </c>
      <c r="H7" s="8">
        <v>0</v>
      </c>
      <c r="I7" s="8">
        <v>28.046</v>
      </c>
      <c r="J7" s="8">
        <v>278.308</v>
      </c>
      <c r="K7" s="8">
        <v>8.446</v>
      </c>
      <c r="L7" s="8">
        <v>0</v>
      </c>
      <c r="M7" s="8">
        <v>4723.705</v>
      </c>
      <c r="N7" s="8">
        <v>0.001</v>
      </c>
      <c r="O7" s="8">
        <v>56.553</v>
      </c>
      <c r="P7" s="8">
        <v>4780.259</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71.837</v>
      </c>
      <c r="C9" s="4">
        <v>87.118</v>
      </c>
      <c r="D9" s="4">
        <v>1.045</v>
      </c>
      <c r="E9" s="4">
        <v>0.946</v>
      </c>
      <c r="F9" s="4">
        <v>0</v>
      </c>
      <c r="G9" s="4">
        <v>0</v>
      </c>
      <c r="H9" s="4">
        <v>0</v>
      </c>
      <c r="I9" s="4">
        <v>2.1792551605019397</v>
      </c>
      <c r="J9" s="4">
        <v>6.921409900000002</v>
      </c>
      <c r="K9" s="4">
        <v>0.018</v>
      </c>
      <c r="L9" s="4">
        <v>0</v>
      </c>
      <c r="M9" s="4">
        <v>170.06466506050202</v>
      </c>
      <c r="N9" s="4">
        <v>-40.883</v>
      </c>
      <c r="O9" s="4">
        <v>-110.602</v>
      </c>
      <c r="P9" s="4">
        <v>18.58</v>
      </c>
      <c r="Q9" s="16" t="s">
        <v>29</v>
      </c>
    </row>
    <row r="10" spans="1:17" ht="21">
      <c r="A10" s="5" t="s">
        <v>30</v>
      </c>
      <c r="B10" s="6">
        <v>-16.737</v>
      </c>
      <c r="C10" s="6">
        <v>-19.106</v>
      </c>
      <c r="D10" s="6">
        <v>0</v>
      </c>
      <c r="E10" s="6">
        <v>0</v>
      </c>
      <c r="F10" s="6">
        <v>0</v>
      </c>
      <c r="G10" s="6">
        <v>0</v>
      </c>
      <c r="H10" s="6">
        <v>0</v>
      </c>
      <c r="I10" s="6">
        <v>-2.147</v>
      </c>
      <c r="J10" s="6">
        <v>-2.893</v>
      </c>
      <c r="K10" s="6">
        <v>0</v>
      </c>
      <c r="L10" s="6">
        <v>0</v>
      </c>
      <c r="M10" s="6">
        <v>-40.883</v>
      </c>
      <c r="N10" s="6">
        <v>40.883</v>
      </c>
      <c r="O10" s="6">
        <v>0</v>
      </c>
      <c r="P10" s="6">
        <v>0</v>
      </c>
      <c r="Q10" s="17"/>
    </row>
    <row r="11" spans="1:17" ht="14.25">
      <c r="A11" s="7" t="s">
        <v>31</v>
      </c>
      <c r="B11" s="8">
        <v>432.399</v>
      </c>
      <c r="C11" s="8">
        <v>2099.568</v>
      </c>
      <c r="D11" s="8">
        <v>1689.499</v>
      </c>
      <c r="E11" s="8">
        <v>312.542</v>
      </c>
      <c r="F11" s="8">
        <v>0</v>
      </c>
      <c r="G11" s="8">
        <v>0</v>
      </c>
      <c r="H11" s="8">
        <v>0</v>
      </c>
      <c r="I11" s="8">
        <v>28.079</v>
      </c>
      <c r="J11" s="8">
        <v>282.336</v>
      </c>
      <c r="K11" s="8">
        <v>8.464</v>
      </c>
      <c r="L11" s="8">
        <v>0</v>
      </c>
      <c r="M11" s="8">
        <v>4852.887</v>
      </c>
      <c r="N11" s="8">
        <v>0.001</v>
      </c>
      <c r="O11" s="8">
        <v>-54.049</v>
      </c>
      <c r="P11" s="8">
        <v>4798.839</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135.49</v>
      </c>
      <c r="H13" s="4">
        <v>0</v>
      </c>
      <c r="I13" s="4">
        <v>0</v>
      </c>
      <c r="J13" s="4">
        <v>0</v>
      </c>
      <c r="K13" s="4">
        <v>0</v>
      </c>
      <c r="L13" s="4">
        <v>0</v>
      </c>
      <c r="M13" s="4">
        <v>135.49</v>
      </c>
      <c r="N13" s="4">
        <v>69.923</v>
      </c>
      <c r="O13" s="4">
        <v>-20.908</v>
      </c>
      <c r="P13" s="4">
        <v>184.505</v>
      </c>
      <c r="Q13" s="16" t="s">
        <v>32</v>
      </c>
    </row>
    <row r="14" spans="1:17" ht="14.25">
      <c r="A14" s="9" t="s">
        <v>33</v>
      </c>
      <c r="B14" s="6">
        <v>17.334</v>
      </c>
      <c r="C14" s="6">
        <v>111.137</v>
      </c>
      <c r="D14" s="6">
        <v>209.882</v>
      </c>
      <c r="E14" s="6">
        <v>126.772</v>
      </c>
      <c r="F14" s="6">
        <v>45.16418409999996</v>
      </c>
      <c r="G14" s="6">
        <v>534.76</v>
      </c>
      <c r="H14" s="6">
        <v>1.167</v>
      </c>
      <c r="I14" s="6">
        <v>6.407576899999994</v>
      </c>
      <c r="J14" s="6">
        <v>7.305597800000003</v>
      </c>
      <c r="K14" s="6">
        <v>10.556</v>
      </c>
      <c r="L14" s="6">
        <v>0.512</v>
      </c>
      <c r="M14" s="6">
        <v>1070.9973588</v>
      </c>
      <c r="N14" s="6">
        <v>-1070.998</v>
      </c>
      <c r="O14" s="6">
        <v>0</v>
      </c>
      <c r="P14" s="6">
        <v>0</v>
      </c>
      <c r="Q14" s="20"/>
    </row>
    <row r="15" spans="1:17" ht="14.25">
      <c r="A15" s="3" t="s">
        <v>34</v>
      </c>
      <c r="B15" s="4">
        <v>17.334</v>
      </c>
      <c r="C15" s="4">
        <v>111.137</v>
      </c>
      <c r="D15" s="4">
        <v>209.882</v>
      </c>
      <c r="E15" s="4">
        <v>126.772</v>
      </c>
      <c r="F15" s="4">
        <v>30.838</v>
      </c>
      <c r="G15" s="4">
        <v>534.76</v>
      </c>
      <c r="H15" s="4">
        <v>1.167</v>
      </c>
      <c r="I15" s="4">
        <v>6.408</v>
      </c>
      <c r="J15" s="4">
        <v>7.306</v>
      </c>
      <c r="K15" s="4">
        <v>10.556</v>
      </c>
      <c r="L15" s="4">
        <v>0.512</v>
      </c>
      <c r="M15" s="4">
        <v>1056.672</v>
      </c>
      <c r="N15" s="4">
        <v>-1056.672</v>
      </c>
      <c r="O15" s="4">
        <v>0</v>
      </c>
      <c r="P15" s="4">
        <v>0</v>
      </c>
      <c r="Q15" s="21"/>
    </row>
    <row r="16" spans="1:17" ht="14.25">
      <c r="A16" s="9" t="s">
        <v>35</v>
      </c>
      <c r="B16" s="6">
        <v>0</v>
      </c>
      <c r="C16" s="6">
        <v>0</v>
      </c>
      <c r="D16" s="6">
        <v>0</v>
      </c>
      <c r="E16" s="6">
        <v>0</v>
      </c>
      <c r="F16" s="6">
        <v>14.326</v>
      </c>
      <c r="G16" s="6">
        <v>0</v>
      </c>
      <c r="H16" s="6">
        <v>0</v>
      </c>
      <c r="I16" s="6">
        <v>0</v>
      </c>
      <c r="J16" s="6">
        <v>0</v>
      </c>
      <c r="K16" s="6">
        <v>0</v>
      </c>
      <c r="L16" s="6">
        <v>0</v>
      </c>
      <c r="M16" s="6">
        <v>14.326</v>
      </c>
      <c r="N16" s="6">
        <v>-14.326</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1122.3420297000002</v>
      </c>
      <c r="O17" s="4">
        <v>25.947</v>
      </c>
      <c r="P17" s="4">
        <v>1148.289</v>
      </c>
      <c r="Q17" s="16" t="s">
        <v>34</v>
      </c>
    </row>
    <row r="18" spans="1:17" ht="14.25">
      <c r="A18" s="23"/>
      <c r="B18" s="6">
        <v>0</v>
      </c>
      <c r="C18" s="6">
        <v>0</v>
      </c>
      <c r="D18" s="6">
        <v>0</v>
      </c>
      <c r="E18" s="6">
        <v>0</v>
      </c>
      <c r="F18" s="6">
        <v>0</v>
      </c>
      <c r="G18" s="6">
        <v>0</v>
      </c>
      <c r="H18" s="6">
        <v>0</v>
      </c>
      <c r="I18" s="6">
        <v>0</v>
      </c>
      <c r="J18" s="6">
        <v>0</v>
      </c>
      <c r="K18" s="6">
        <v>0</v>
      </c>
      <c r="L18" s="6">
        <v>0</v>
      </c>
      <c r="M18" s="6">
        <v>0</v>
      </c>
      <c r="N18" s="6">
        <v>14.326</v>
      </c>
      <c r="O18" s="6">
        <v>-14.326</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34.081</v>
      </c>
      <c r="O19" s="4">
        <v>-8.021</v>
      </c>
      <c r="P19" s="4">
        <v>26.06</v>
      </c>
      <c r="Q19" s="16" t="s">
        <v>56</v>
      </c>
    </row>
    <row r="20" spans="1:17" ht="21">
      <c r="A20" s="5"/>
      <c r="B20" s="6">
        <v>0</v>
      </c>
      <c r="C20" s="6">
        <v>0</v>
      </c>
      <c r="D20" s="6">
        <v>0</v>
      </c>
      <c r="E20" s="6">
        <v>0</v>
      </c>
      <c r="F20" s="6">
        <v>0</v>
      </c>
      <c r="G20" s="6">
        <v>0</v>
      </c>
      <c r="H20" s="6">
        <v>0</v>
      </c>
      <c r="I20" s="6">
        <v>0</v>
      </c>
      <c r="J20" s="6">
        <v>0</v>
      </c>
      <c r="K20" s="6">
        <v>0</v>
      </c>
      <c r="L20" s="6">
        <v>0</v>
      </c>
      <c r="M20" s="6">
        <v>0</v>
      </c>
      <c r="N20" s="6">
        <v>42.847</v>
      </c>
      <c r="O20" s="6">
        <v>29.636</v>
      </c>
      <c r="P20" s="6">
        <v>72.483</v>
      </c>
      <c r="Q20" s="17" t="s">
        <v>57</v>
      </c>
    </row>
    <row r="21" spans="1:17" ht="14.25">
      <c r="A21" s="3" t="s">
        <v>53</v>
      </c>
      <c r="B21" s="4">
        <v>13.787</v>
      </c>
      <c r="C21" s="4">
        <v>6.6</v>
      </c>
      <c r="D21" s="4">
        <v>0.836</v>
      </c>
      <c r="E21" s="4">
        <v>0.139</v>
      </c>
      <c r="F21" s="4">
        <v>0</v>
      </c>
      <c r="G21" s="4">
        <v>0</v>
      </c>
      <c r="H21" s="4">
        <v>0</v>
      </c>
      <c r="I21" s="4">
        <v>0</v>
      </c>
      <c r="J21" s="4">
        <v>0</v>
      </c>
      <c r="K21" s="4">
        <v>0.014</v>
      </c>
      <c r="L21" s="4">
        <v>0</v>
      </c>
      <c r="M21" s="4">
        <v>21.376</v>
      </c>
      <c r="N21" s="4">
        <v>-21.376</v>
      </c>
      <c r="O21" s="4">
        <v>0</v>
      </c>
      <c r="P21" s="4">
        <v>0</v>
      </c>
      <c r="Q21" s="21"/>
    </row>
    <row r="22" spans="1:17" ht="14.25">
      <c r="A22" s="5" t="s">
        <v>54</v>
      </c>
      <c r="B22" s="6">
        <v>0</v>
      </c>
      <c r="C22" s="6">
        <v>0</v>
      </c>
      <c r="D22" s="6">
        <v>0</v>
      </c>
      <c r="E22" s="6">
        <v>0</v>
      </c>
      <c r="F22" s="6">
        <v>0</v>
      </c>
      <c r="G22" s="6">
        <v>0</v>
      </c>
      <c r="H22" s="6">
        <v>24.892</v>
      </c>
      <c r="I22" s="6">
        <v>0</v>
      </c>
      <c r="J22" s="6">
        <v>0</v>
      </c>
      <c r="K22" s="6">
        <v>0</v>
      </c>
      <c r="L22" s="6">
        <v>213.778</v>
      </c>
      <c r="M22" s="6">
        <v>238.67</v>
      </c>
      <c r="N22" s="6">
        <v>-238.67</v>
      </c>
      <c r="O22" s="6">
        <v>0</v>
      </c>
      <c r="P22" s="6">
        <v>0</v>
      </c>
      <c r="Q22" s="20"/>
    </row>
    <row r="23" spans="1:17" ht="14.25">
      <c r="A23" s="3" t="s">
        <v>36</v>
      </c>
      <c r="B23" s="4">
        <v>0</v>
      </c>
      <c r="C23" s="4">
        <v>0</v>
      </c>
      <c r="D23" s="4">
        <v>0</v>
      </c>
      <c r="E23" s="4">
        <v>0</v>
      </c>
      <c r="F23" s="4">
        <v>0</v>
      </c>
      <c r="G23" s="4">
        <v>18.552</v>
      </c>
      <c r="H23" s="4">
        <v>0.488</v>
      </c>
      <c r="I23" s="4">
        <v>0</v>
      </c>
      <c r="J23" s="4">
        <v>0</v>
      </c>
      <c r="K23" s="4">
        <v>0</v>
      </c>
      <c r="L23" s="4">
        <v>3.505</v>
      </c>
      <c r="M23" s="4">
        <v>22.545</v>
      </c>
      <c r="N23" s="4">
        <v>321.685</v>
      </c>
      <c r="O23" s="4">
        <v>-107.611</v>
      </c>
      <c r="P23" s="4">
        <v>236.619</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-275.4</v>
      </c>
      <c r="C25" s="4">
        <v>-1401.482</v>
      </c>
      <c r="D25" s="4">
        <v>-1183.304</v>
      </c>
      <c r="E25" s="4">
        <v>-263.339</v>
      </c>
      <c r="F25" s="4">
        <v>0</v>
      </c>
      <c r="G25" s="4">
        <v>0</v>
      </c>
      <c r="H25" s="4">
        <v>0</v>
      </c>
      <c r="I25" s="4">
        <v>-20.929371999999997</v>
      </c>
      <c r="J25" s="4">
        <v>-176.17836270000006</v>
      </c>
      <c r="K25" s="4">
        <v>-48.5</v>
      </c>
      <c r="L25" s="4">
        <v>0</v>
      </c>
      <c r="M25" s="4">
        <v>-3369.132734700001</v>
      </c>
      <c r="N25" s="4">
        <v>-266.276</v>
      </c>
      <c r="O25" s="4">
        <v>28.107</v>
      </c>
      <c r="P25" s="4">
        <v>-3607.302</v>
      </c>
      <c r="Q25" s="16" t="s">
        <v>58</v>
      </c>
    </row>
    <row r="26" spans="1:17" ht="14.25">
      <c r="A26" s="5" t="s">
        <v>38</v>
      </c>
      <c r="B26" s="6">
        <v>-14.544</v>
      </c>
      <c r="C26" s="6">
        <v>-130.079</v>
      </c>
      <c r="D26" s="6">
        <v>-9.343</v>
      </c>
      <c r="E26" s="6">
        <v>-0.299</v>
      </c>
      <c r="F26" s="6">
        <v>0</v>
      </c>
      <c r="G26" s="6">
        <v>0</v>
      </c>
      <c r="H26" s="6">
        <v>0</v>
      </c>
      <c r="I26" s="6">
        <v>-2.496</v>
      </c>
      <c r="J26" s="6">
        <v>-7.742</v>
      </c>
      <c r="K26" s="6">
        <v>-0.805</v>
      </c>
      <c r="L26" s="6">
        <v>0</v>
      </c>
      <c r="M26" s="6">
        <v>-165.308</v>
      </c>
      <c r="N26" s="6">
        <v>165.308</v>
      </c>
      <c r="O26" s="6">
        <v>0</v>
      </c>
      <c r="P26" s="6">
        <v>0</v>
      </c>
      <c r="Q26" s="17"/>
    </row>
    <row r="27" spans="1:17" ht="14.25">
      <c r="A27" s="3" t="s">
        <v>39</v>
      </c>
      <c r="B27" s="4">
        <v>6.11</v>
      </c>
      <c r="C27" s="4">
        <v>-18.972</v>
      </c>
      <c r="D27" s="4">
        <v>0.002</v>
      </c>
      <c r="E27" s="4">
        <v>0</v>
      </c>
      <c r="F27" s="4">
        <v>0</v>
      </c>
      <c r="G27" s="4">
        <v>0</v>
      </c>
      <c r="H27" s="4">
        <v>0</v>
      </c>
      <c r="I27" s="4">
        <v>8.825165831442998</v>
      </c>
      <c r="J27" s="4">
        <v>8.4710423</v>
      </c>
      <c r="K27" s="4">
        <v>0</v>
      </c>
      <c r="L27" s="4">
        <v>0</v>
      </c>
      <c r="M27" s="4">
        <v>4.436208131443011</v>
      </c>
      <c r="N27" s="4">
        <v>-43.941</v>
      </c>
      <c r="O27" s="4">
        <v>39.947</v>
      </c>
      <c r="P27" s="4">
        <v>0.442</v>
      </c>
      <c r="Q27" s="16" t="s">
        <v>66</v>
      </c>
    </row>
    <row r="28" spans="1:17" ht="14.25">
      <c r="A28" s="5" t="s">
        <v>40</v>
      </c>
      <c r="B28" s="6">
        <v>-52.369</v>
      </c>
      <c r="C28" s="6">
        <v>17.437</v>
      </c>
      <c r="D28" s="6">
        <v>0</v>
      </c>
      <c r="E28" s="6">
        <v>0</v>
      </c>
      <c r="F28" s="6">
        <v>0</v>
      </c>
      <c r="G28" s="6">
        <v>0</v>
      </c>
      <c r="H28" s="6">
        <v>0</v>
      </c>
      <c r="I28" s="6">
        <v>2.593</v>
      </c>
      <c r="J28" s="6">
        <v>-6.293</v>
      </c>
      <c r="K28" s="6">
        <v>0</v>
      </c>
      <c r="L28" s="6">
        <v>0</v>
      </c>
      <c r="M28" s="6">
        <v>-38.632</v>
      </c>
      <c r="N28" s="6">
        <v>38.632</v>
      </c>
      <c r="O28" s="6">
        <v>0</v>
      </c>
      <c r="P28" s="6">
        <v>0</v>
      </c>
      <c r="Q28" s="17"/>
    </row>
    <row r="29" spans="1:17" ht="14.25">
      <c r="A29" s="12" t="s">
        <v>41</v>
      </c>
      <c r="B29" s="8">
        <v>-336.203</v>
      </c>
      <c r="C29" s="8">
        <v>-1533.096</v>
      </c>
      <c r="D29" s="8">
        <v>-1192.645</v>
      </c>
      <c r="E29" s="8">
        <v>-263.638</v>
      </c>
      <c r="F29" s="8">
        <v>0</v>
      </c>
      <c r="G29" s="8">
        <v>0</v>
      </c>
      <c r="H29" s="8">
        <v>0</v>
      </c>
      <c r="I29" s="8">
        <v>-12.007</v>
      </c>
      <c r="J29" s="8">
        <v>-181.743</v>
      </c>
      <c r="K29" s="8">
        <v>-49.305</v>
      </c>
      <c r="L29" s="8">
        <v>0</v>
      </c>
      <c r="M29" s="8">
        <v>-3568.637</v>
      </c>
      <c r="N29" s="8">
        <v>-106.277</v>
      </c>
      <c r="O29" s="8">
        <v>68.054</v>
      </c>
      <c r="P29" s="8">
        <v>-3606.86</v>
      </c>
      <c r="Q29" s="18" t="s">
        <v>41</v>
      </c>
    </row>
    <row r="30" spans="1:17" ht="31.5">
      <c r="A30" s="9" t="s">
        <v>42</v>
      </c>
      <c r="B30" s="6">
        <v>0</v>
      </c>
      <c r="C30" s="6">
        <v>0</v>
      </c>
      <c r="D30" s="6">
        <v>-55.168</v>
      </c>
      <c r="E30" s="6">
        <v>-80.295</v>
      </c>
      <c r="F30" s="6">
        <v>0</v>
      </c>
      <c r="G30" s="6">
        <v>0</v>
      </c>
      <c r="H30" s="6">
        <v>0</v>
      </c>
      <c r="I30" s="6">
        <v>0</v>
      </c>
      <c r="J30" s="6">
        <v>0</v>
      </c>
      <c r="K30" s="6">
        <v>33.92</v>
      </c>
      <c r="L30" s="6">
        <v>0</v>
      </c>
      <c r="M30" s="6">
        <v>-101.543</v>
      </c>
      <c r="N30" s="6">
        <v>101.543</v>
      </c>
      <c r="O30" s="6">
        <v>0</v>
      </c>
      <c r="P30" s="6">
        <v>0</v>
      </c>
      <c r="Q30" s="20"/>
    </row>
    <row r="31" spans="1:17" ht="14.25">
      <c r="A31" s="3" t="s">
        <v>45</v>
      </c>
      <c r="B31" s="4">
        <v>0</v>
      </c>
      <c r="C31" s="4">
        <v>0</v>
      </c>
      <c r="D31" s="4">
        <v>0</v>
      </c>
      <c r="E31" s="4">
        <v>0</v>
      </c>
      <c r="F31" s="4">
        <v>0</v>
      </c>
      <c r="G31" s="4">
        <v>-59.329</v>
      </c>
      <c r="H31" s="4">
        <v>0</v>
      </c>
      <c r="I31" s="4">
        <v>0</v>
      </c>
      <c r="J31" s="4">
        <v>0</v>
      </c>
      <c r="K31" s="4">
        <v>0</v>
      </c>
      <c r="L31" s="4">
        <v>0</v>
      </c>
      <c r="M31" s="4">
        <v>-59.329</v>
      </c>
      <c r="N31" s="4">
        <v>-6.904</v>
      </c>
      <c r="O31" s="4">
        <v>0</v>
      </c>
      <c r="P31" s="4">
        <v>-66.233</v>
      </c>
      <c r="Q31" s="16" t="s">
        <v>45</v>
      </c>
    </row>
    <row r="32" spans="1:17" ht="21">
      <c r="A32" s="5" t="s">
        <v>43</v>
      </c>
      <c r="B32" s="6">
        <v>0.751</v>
      </c>
      <c r="C32" s="6">
        <v>0.005</v>
      </c>
      <c r="D32" s="6">
        <v>-0.119</v>
      </c>
      <c r="E32" s="6">
        <v>-0.062</v>
      </c>
      <c r="F32" s="6">
        <v>0</v>
      </c>
      <c r="G32" s="6">
        <v>0</v>
      </c>
      <c r="H32" s="6">
        <v>0</v>
      </c>
      <c r="I32" s="6">
        <v>0</v>
      </c>
      <c r="J32" s="6">
        <v>0</v>
      </c>
      <c r="K32" s="6">
        <v>-0.001</v>
      </c>
      <c r="L32" s="6">
        <v>0</v>
      </c>
      <c r="M32" s="6">
        <v>0.574</v>
      </c>
      <c r="N32" s="6">
        <v>-0.574</v>
      </c>
      <c r="O32" s="6">
        <v>0</v>
      </c>
      <c r="P32" s="6">
        <v>0</v>
      </c>
      <c r="Q32" s="17"/>
    </row>
    <row r="33" spans="1:17" ht="14.25">
      <c r="A33" s="3" t="s">
        <v>44</v>
      </c>
      <c r="B33" s="4">
        <v>-15.575</v>
      </c>
      <c r="C33" s="4">
        <v>-57.889</v>
      </c>
      <c r="D33" s="4">
        <v>-15.648</v>
      </c>
      <c r="E33" s="4">
        <v>-1.973</v>
      </c>
      <c r="F33" s="4">
        <v>0</v>
      </c>
      <c r="G33" s="4">
        <v>0</v>
      </c>
      <c r="H33" s="4">
        <v>0</v>
      </c>
      <c r="I33" s="4">
        <v>0</v>
      </c>
      <c r="J33" s="4">
        <v>0</v>
      </c>
      <c r="K33" s="4">
        <v>-0.097</v>
      </c>
      <c r="L33" s="4">
        <v>0</v>
      </c>
      <c r="M33" s="4">
        <v>-91.182</v>
      </c>
      <c r="N33" s="4">
        <v>91.182</v>
      </c>
      <c r="O33" s="4">
        <v>0</v>
      </c>
      <c r="P33" s="4">
        <v>0</v>
      </c>
      <c r="Q33" s="16"/>
    </row>
    <row r="34" spans="1:17" ht="14.25">
      <c r="A34" s="5" t="s">
        <v>46</v>
      </c>
      <c r="B34" s="6">
        <v>0</v>
      </c>
      <c r="C34" s="6">
        <v>0</v>
      </c>
      <c r="D34" s="13">
        <v>0</v>
      </c>
      <c r="E34" s="14">
        <v>0</v>
      </c>
      <c r="F34" s="6">
        <v>0</v>
      </c>
      <c r="G34" s="6">
        <v>-161.829</v>
      </c>
      <c r="H34" s="6">
        <v>0</v>
      </c>
      <c r="I34" s="6">
        <v>0</v>
      </c>
      <c r="J34" s="6">
        <v>-0.465</v>
      </c>
      <c r="K34" s="6">
        <v>0</v>
      </c>
      <c r="L34" s="6">
        <v>-1.111</v>
      </c>
      <c r="M34" s="6">
        <v>-163.405</v>
      </c>
      <c r="N34" s="6">
        <v>129.41886700000003</v>
      </c>
      <c r="O34" s="6">
        <v>-144.05786700000002</v>
      </c>
      <c r="P34" s="6">
        <v>-178.044</v>
      </c>
      <c r="Q34" s="17" t="s">
        <v>61</v>
      </c>
    </row>
    <row r="35" spans="1:17" ht="14.25">
      <c r="A35" s="3" t="s">
        <v>47</v>
      </c>
      <c r="B35" s="4">
        <v>-90.963</v>
      </c>
      <c r="C35" s="4">
        <v>-386.677</v>
      </c>
      <c r="D35" s="4">
        <v>-78.649</v>
      </c>
      <c r="E35" s="4">
        <v>-28.742</v>
      </c>
      <c r="F35" s="4">
        <v>0</v>
      </c>
      <c r="G35" s="4">
        <v>0</v>
      </c>
      <c r="H35" s="4">
        <v>-1.077</v>
      </c>
      <c r="I35" s="4">
        <v>-16.3835663</v>
      </c>
      <c r="J35" s="4">
        <v>-64.76273699999999</v>
      </c>
      <c r="K35" s="4">
        <v>-0.589</v>
      </c>
      <c r="L35" s="4">
        <v>0</v>
      </c>
      <c r="M35" s="4">
        <v>-667.8433033</v>
      </c>
      <c r="N35" s="4">
        <v>-0.001</v>
      </c>
      <c r="O35" s="4">
        <v>5.665</v>
      </c>
      <c r="P35" s="4">
        <v>-662.179</v>
      </c>
      <c r="Q35" s="16" t="s">
        <v>47</v>
      </c>
    </row>
    <row r="36" spans="1:17" ht="14.25">
      <c r="A36" s="5" t="s">
        <v>48</v>
      </c>
      <c r="B36" s="6">
        <v>-29.778</v>
      </c>
      <c r="C36" s="6">
        <v>-147.97</v>
      </c>
      <c r="D36" s="6">
        <v>-139.444</v>
      </c>
      <c r="E36" s="6">
        <v>-13.164</v>
      </c>
      <c r="F36" s="6">
        <v>0</v>
      </c>
      <c r="G36" s="6">
        <v>-263.229</v>
      </c>
      <c r="H36" s="6">
        <v>-11.418</v>
      </c>
      <c r="I36" s="6">
        <v>-5.805409800000001</v>
      </c>
      <c r="J36" s="6">
        <v>-21.055871099999997</v>
      </c>
      <c r="K36" s="6">
        <v>-2.068</v>
      </c>
      <c r="L36" s="6">
        <v>0</v>
      </c>
      <c r="M36" s="6">
        <v>-633.9322808999999</v>
      </c>
      <c r="N36" s="6">
        <v>0</v>
      </c>
      <c r="O36" s="6">
        <v>2.791</v>
      </c>
      <c r="P36" s="6">
        <v>-631.142</v>
      </c>
      <c r="Q36" s="17" t="s">
        <v>48</v>
      </c>
    </row>
    <row r="37" spans="1:17" ht="14.25">
      <c r="A37" s="3" t="s">
        <v>49</v>
      </c>
      <c r="B37" s="4">
        <v>5.914</v>
      </c>
      <c r="C37" s="4">
        <v>-5.93</v>
      </c>
      <c r="D37" s="4">
        <v>0</v>
      </c>
      <c r="E37" s="4">
        <v>0</v>
      </c>
      <c r="F37" s="4">
        <v>0</v>
      </c>
      <c r="G37" s="4">
        <v>0</v>
      </c>
      <c r="H37" s="4">
        <v>0</v>
      </c>
      <c r="I37" s="4">
        <v>6.198</v>
      </c>
      <c r="J37" s="4">
        <v>0.387</v>
      </c>
      <c r="K37" s="4">
        <v>0</v>
      </c>
      <c r="L37" s="4">
        <v>0</v>
      </c>
      <c r="M37" s="4">
        <v>6.569</v>
      </c>
      <c r="N37" s="4">
        <v>-6.569</v>
      </c>
      <c r="O37" s="4">
        <v>0</v>
      </c>
      <c r="P37" s="4">
        <v>0</v>
      </c>
      <c r="Q37" s="16"/>
    </row>
    <row r="38" spans="1:17" ht="14.25">
      <c r="A38" s="5" t="s">
        <v>50</v>
      </c>
      <c r="B38" s="6">
        <v>0</v>
      </c>
      <c r="C38" s="6">
        <v>0</v>
      </c>
      <c r="D38" s="6">
        <v>0</v>
      </c>
      <c r="E38" s="6">
        <v>0</v>
      </c>
      <c r="F38" s="6">
        <v>0</v>
      </c>
      <c r="G38" s="6">
        <v>0</v>
      </c>
      <c r="H38" s="6">
        <v>0</v>
      </c>
      <c r="I38" s="6">
        <v>0</v>
      </c>
      <c r="J38" s="6">
        <v>0</v>
      </c>
      <c r="K38" s="6">
        <v>0</v>
      </c>
      <c r="L38" s="6">
        <v>-213.009</v>
      </c>
      <c r="M38" s="6">
        <v>-213.009</v>
      </c>
      <c r="N38" s="6">
        <v>213.009</v>
      </c>
      <c r="O38" s="6">
        <v>0</v>
      </c>
      <c r="P38" s="6">
        <v>0</v>
      </c>
      <c r="Q38" s="17"/>
    </row>
    <row r="39" spans="1:17" ht="14.25">
      <c r="A39" s="3" t="s">
        <v>51</v>
      </c>
      <c r="B39" s="4">
        <v>0</v>
      </c>
      <c r="C39" s="4">
        <v>0</v>
      </c>
      <c r="D39" s="4">
        <v>0</v>
      </c>
      <c r="E39" s="4">
        <v>0</v>
      </c>
      <c r="F39" s="4">
        <v>0</v>
      </c>
      <c r="G39" s="4">
        <v>-86.828</v>
      </c>
      <c r="H39" s="4">
        <v>-0.058</v>
      </c>
      <c r="I39" s="4">
        <v>0</v>
      </c>
      <c r="J39" s="4">
        <v>0</v>
      </c>
      <c r="K39" s="4">
        <v>0</v>
      </c>
      <c r="L39" s="4">
        <v>-5.628</v>
      </c>
      <c r="M39" s="4">
        <v>-92.514</v>
      </c>
      <c r="N39" s="4">
        <v>-438.9</v>
      </c>
      <c r="O39" s="4">
        <v>119.1217479</v>
      </c>
      <c r="P39" s="4">
        <v>-412.292</v>
      </c>
      <c r="Q39" s="16" t="s">
        <v>59</v>
      </c>
    </row>
    <row r="40" spans="1:17" ht="14.25">
      <c r="A40" s="24" t="s">
        <v>52</v>
      </c>
      <c r="B40" s="25">
        <v>-2.334</v>
      </c>
      <c r="C40" s="25">
        <v>85.748</v>
      </c>
      <c r="D40" s="25">
        <v>418.544</v>
      </c>
      <c r="E40" s="25">
        <v>51.579</v>
      </c>
      <c r="F40" s="25">
        <v>45.164</v>
      </c>
      <c r="G40" s="25">
        <v>117.587</v>
      </c>
      <c r="H40" s="25">
        <v>13.994</v>
      </c>
      <c r="I40" s="25">
        <v>6.489</v>
      </c>
      <c r="J40" s="25">
        <v>22.002</v>
      </c>
      <c r="K40" s="25">
        <v>0.894</v>
      </c>
      <c r="L40" s="25">
        <v>-1.953</v>
      </c>
      <c r="M40" s="25">
        <v>757.714</v>
      </c>
      <c r="N40" s="25">
        <v>87.105</v>
      </c>
      <c r="O40" s="25">
        <v>65.226</v>
      </c>
      <c r="P40" s="25">
        <v>910.045</v>
      </c>
      <c r="Q40" s="26" t="s">
        <v>60</v>
      </c>
    </row>
    <row r="41" spans="2:17" ht="21">
      <c r="B41" s="261"/>
      <c r="C41" s="261"/>
      <c r="D41" s="261"/>
      <c r="E41" s="261"/>
      <c r="F41" s="261"/>
      <c r="G41" s="261"/>
      <c r="H41" s="261"/>
      <c r="I41" s="261"/>
      <c r="J41" s="261"/>
      <c r="K41" s="261"/>
      <c r="L41" s="261"/>
      <c r="M41" s="261"/>
      <c r="N41" s="261"/>
      <c r="O41" s="261"/>
      <c r="P41" s="30">
        <v>-1.056</v>
      </c>
      <c r="Q41" s="16" t="s">
        <v>62</v>
      </c>
    </row>
    <row r="42" spans="2:17" ht="14.25">
      <c r="B42" s="261"/>
      <c r="C42" s="261"/>
      <c r="D42" s="261"/>
      <c r="E42" s="261"/>
      <c r="F42" s="261"/>
      <c r="G42" s="261"/>
      <c r="H42" s="261"/>
      <c r="I42" s="261"/>
      <c r="J42" s="261"/>
      <c r="K42" s="261"/>
      <c r="L42" s="261"/>
      <c r="M42" s="261"/>
      <c r="N42" s="261"/>
      <c r="O42" s="261"/>
      <c r="P42" s="30">
        <v>908.989</v>
      </c>
      <c r="Q42" s="28" t="s">
        <v>63</v>
      </c>
    </row>
    <row r="43" spans="2:17" ht="12" customHeight="1">
      <c r="B43" s="261"/>
      <c r="C43" s="261"/>
      <c r="D43" s="261"/>
      <c r="E43" s="261"/>
      <c r="F43" s="261"/>
      <c r="G43" s="261"/>
      <c r="H43" s="261"/>
      <c r="I43" s="261"/>
      <c r="J43" s="261"/>
      <c r="K43" s="261"/>
      <c r="L43" s="261"/>
      <c r="M43" s="261"/>
      <c r="N43" s="261"/>
      <c r="O43" s="261"/>
      <c r="P43" s="263">
        <v>-190.809</v>
      </c>
      <c r="Q43" s="16" t="s">
        <v>64</v>
      </c>
    </row>
    <row r="44" spans="2:17" ht="13.5" customHeight="1">
      <c r="B44" s="261"/>
      <c r="C44" s="261"/>
      <c r="D44" s="261"/>
      <c r="E44" s="261"/>
      <c r="F44" s="261"/>
      <c r="G44" s="261"/>
      <c r="H44" s="261"/>
      <c r="I44" s="261"/>
      <c r="J44" s="261"/>
      <c r="K44" s="261"/>
      <c r="L44" s="261"/>
      <c r="M44" s="261"/>
      <c r="N44" s="261"/>
      <c r="O44" s="261"/>
      <c r="P44" s="30">
        <v>718.18</v>
      </c>
      <c r="Q44" s="28" t="s">
        <v>65</v>
      </c>
    </row>
    <row r="46" spans="1:3" ht="14.25">
      <c r="A46" s="34" t="s">
        <v>2</v>
      </c>
      <c r="B46" s="35">
        <f>(-B35-B47)/B11</f>
        <v>0.19669101917441992</v>
      </c>
      <c r="C46" s="35">
        <f>(-C35-C47)/C11</f>
        <v>0.18699418166022724</v>
      </c>
    </row>
    <row r="47" spans="1:3" ht="14.25">
      <c r="A47" s="34" t="s">
        <v>4</v>
      </c>
      <c r="B47" s="36">
        <f>B37</f>
        <v>5.914</v>
      </c>
      <c r="C47" s="36">
        <f>C37</f>
        <v>-5.93</v>
      </c>
    </row>
    <row r="48" spans="1:3" ht="14.25">
      <c r="A48" s="37" t="s">
        <v>3</v>
      </c>
      <c r="B48" s="35">
        <f>(-B36/B11)</f>
        <v>0.0688669492760159</v>
      </c>
      <c r="C48" s="35">
        <f>(-C36/C11)</f>
        <v>0.07047640276475922</v>
      </c>
    </row>
    <row r="49" spans="1:3" ht="14.25">
      <c r="A49" s="37" t="s">
        <v>1</v>
      </c>
      <c r="B49" s="35">
        <f>(-B29/B11)</f>
        <v>0.7775295502533539</v>
      </c>
      <c r="C49" s="35">
        <f>(-C29/C11)</f>
        <v>0.7301959260190667</v>
      </c>
    </row>
    <row r="50" spans="1:3" ht="14.25">
      <c r="A50" s="39" t="s">
        <v>5</v>
      </c>
      <c r="B50" s="38">
        <f>B46+B48+B49</f>
        <v>1.0430875187037898</v>
      </c>
      <c r="C50" s="38">
        <f>C46+C48+C49</f>
        <v>0.9876665104440532</v>
      </c>
    </row>
    <row r="54" spans="2:14" ht="14.25">
      <c r="B54" s="40"/>
      <c r="C54" s="40"/>
      <c r="D54" s="40"/>
      <c r="E54" s="40"/>
      <c r="F54" s="40"/>
      <c r="G54" s="40"/>
      <c r="H54" s="40"/>
      <c r="I54" s="40"/>
      <c r="J54" s="40"/>
      <c r="K54" s="40"/>
      <c r="L54" s="40"/>
      <c r="M54" s="40"/>
      <c r="N54" s="40"/>
    </row>
  </sheetData>
  <mergeCells count="2">
    <mergeCell ref="A1:A2"/>
    <mergeCell ref="Q1:Q2"/>
  </mergeCells>
  <printOptions/>
  <pageMargins left="0.25" right="0.25" top="0.75" bottom="0.75" header="0.3" footer="0.3"/>
  <pageSetup fitToHeight="1" fitToWidth="1" horizontalDpi="600" verticalDpi="600" orientation="landscape" paperSize="8" scale="87"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pageSetUpPr fitToPage="1"/>
  </sheetPr>
  <dimension ref="A1:Q50"/>
  <sheetViews>
    <sheetView showGridLines="0" workbookViewId="0" topLeftCell="A1">
      <pane xSplit="1" ySplit="2" topLeftCell="B3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10.875" style="15" customWidth="1"/>
    <col min="3" max="3" width="9.00390625" style="15" customWidth="1"/>
    <col min="4" max="5" width="10.50390625" style="15" customWidth="1"/>
    <col min="6" max="7" width="9.00390625" style="15" customWidth="1"/>
    <col min="8" max="8" width="10.75390625" style="15" customWidth="1"/>
    <col min="9" max="13" width="9.00390625" style="15" customWidth="1"/>
    <col min="14" max="15" width="10.00390625" style="15" customWidth="1"/>
    <col min="16" max="16" width="10.25390625" style="15" customWidth="1"/>
    <col min="17" max="17" width="34.375" style="15" customWidth="1"/>
    <col min="18" max="16384" width="9.00390625" style="15" customWidth="1"/>
  </cols>
  <sheetData>
    <row r="1" spans="1:17" ht="42">
      <c r="A1" s="692" t="s">
        <v>67</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67</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1443.39</v>
      </c>
      <c r="C3" s="4">
        <v>6312.077</v>
      </c>
      <c r="D3" s="4">
        <v>5078.295</v>
      </c>
      <c r="E3" s="4">
        <v>849.582</v>
      </c>
      <c r="F3" s="4">
        <v>0</v>
      </c>
      <c r="G3" s="4">
        <v>0</v>
      </c>
      <c r="H3" s="4">
        <v>0</v>
      </c>
      <c r="I3" s="4">
        <v>154.56072709999998</v>
      </c>
      <c r="J3" s="4">
        <v>868.3941136</v>
      </c>
      <c r="K3" s="4">
        <v>69.195</v>
      </c>
      <c r="L3" s="4">
        <v>0</v>
      </c>
      <c r="M3" s="4">
        <v>14775.4938407</v>
      </c>
      <c r="N3" s="4">
        <v>0</v>
      </c>
      <c r="O3" s="4">
        <v>-69.195</v>
      </c>
      <c r="P3" s="4">
        <v>14706.299</v>
      </c>
      <c r="Q3" s="16" t="s">
        <v>24</v>
      </c>
    </row>
    <row r="4" spans="1:17" ht="14.25">
      <c r="A4" s="5" t="s">
        <v>25</v>
      </c>
      <c r="B4" s="6">
        <v>19.668</v>
      </c>
      <c r="C4" s="6">
        <v>27.204</v>
      </c>
      <c r="D4" s="6">
        <v>0</v>
      </c>
      <c r="E4" s="6">
        <v>0</v>
      </c>
      <c r="F4" s="6">
        <v>0</v>
      </c>
      <c r="G4" s="6">
        <v>0</v>
      </c>
      <c r="H4" s="6">
        <v>0</v>
      </c>
      <c r="I4" s="6">
        <v>0</v>
      </c>
      <c r="J4" s="6">
        <v>0</v>
      </c>
      <c r="K4" s="6">
        <v>0</v>
      </c>
      <c r="L4" s="6">
        <v>0</v>
      </c>
      <c r="M4" s="6">
        <v>46.872</v>
      </c>
      <c r="N4" s="6">
        <v>0</v>
      </c>
      <c r="O4" s="6">
        <v>-46.872</v>
      </c>
      <c r="P4" s="6">
        <v>0</v>
      </c>
      <c r="Q4" s="17" t="s">
        <v>25</v>
      </c>
    </row>
    <row r="5" spans="1:17" ht="14.25">
      <c r="A5" s="7" t="s">
        <v>26</v>
      </c>
      <c r="B5" s="8">
        <v>1463.058</v>
      </c>
      <c r="C5" s="8">
        <v>6339.281</v>
      </c>
      <c r="D5" s="8">
        <v>5078.295</v>
      </c>
      <c r="E5" s="8">
        <v>849.582</v>
      </c>
      <c r="F5" s="8">
        <v>0</v>
      </c>
      <c r="G5" s="8">
        <v>0</v>
      </c>
      <c r="H5" s="8">
        <v>0</v>
      </c>
      <c r="I5" s="8">
        <v>154.561</v>
      </c>
      <c r="J5" s="8">
        <v>868.394</v>
      </c>
      <c r="K5" s="8">
        <v>69.195</v>
      </c>
      <c r="L5" s="8">
        <v>0</v>
      </c>
      <c r="M5" s="8">
        <v>14822.366</v>
      </c>
      <c r="N5" s="8">
        <v>0</v>
      </c>
      <c r="O5" s="8">
        <v>-116.067</v>
      </c>
      <c r="P5" s="8">
        <v>14706.299</v>
      </c>
      <c r="Q5" s="18" t="s">
        <v>26</v>
      </c>
    </row>
    <row r="6" spans="1:17" ht="14.25">
      <c r="A6" s="5" t="s">
        <v>27</v>
      </c>
      <c r="B6" s="6">
        <v>-160.887</v>
      </c>
      <c r="C6" s="6">
        <v>-10.57</v>
      </c>
      <c r="D6" s="6">
        <v>0.15</v>
      </c>
      <c r="E6" s="6">
        <v>0</v>
      </c>
      <c r="F6" s="6">
        <v>0</v>
      </c>
      <c r="G6" s="6">
        <v>0</v>
      </c>
      <c r="H6" s="6">
        <v>0</v>
      </c>
      <c r="I6" s="6">
        <v>-68.630004404683</v>
      </c>
      <c r="J6" s="6">
        <v>-23.3861864</v>
      </c>
      <c r="K6" s="6">
        <v>0</v>
      </c>
      <c r="L6" s="6">
        <v>0</v>
      </c>
      <c r="M6" s="6">
        <v>-263.323190804683</v>
      </c>
      <c r="N6" s="6">
        <v>0.001</v>
      </c>
      <c r="O6" s="6">
        <v>56.92</v>
      </c>
      <c r="P6" s="6">
        <v>-206.402</v>
      </c>
      <c r="Q6" s="17" t="s">
        <v>27</v>
      </c>
    </row>
    <row r="7" spans="1:17" ht="14.25">
      <c r="A7" s="7" t="s">
        <v>28</v>
      </c>
      <c r="B7" s="8">
        <v>1302.171</v>
      </c>
      <c r="C7" s="8">
        <v>6328.711</v>
      </c>
      <c r="D7" s="8">
        <v>5078.445</v>
      </c>
      <c r="E7" s="8">
        <v>849.582</v>
      </c>
      <c r="F7" s="8">
        <v>0</v>
      </c>
      <c r="G7" s="8">
        <v>0</v>
      </c>
      <c r="H7" s="8">
        <v>0</v>
      </c>
      <c r="I7" s="8">
        <v>85.931</v>
      </c>
      <c r="J7" s="8">
        <v>845.008</v>
      </c>
      <c r="K7" s="8">
        <v>69.195</v>
      </c>
      <c r="L7" s="8">
        <v>0</v>
      </c>
      <c r="M7" s="8">
        <v>14559.043</v>
      </c>
      <c r="N7" s="8">
        <v>0.001</v>
      </c>
      <c r="O7" s="8">
        <v>-59.147</v>
      </c>
      <c r="P7" s="8">
        <v>14499.897</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-47.992</v>
      </c>
      <c r="C9" s="4">
        <v>-547.864</v>
      </c>
      <c r="D9" s="4">
        <v>1.009</v>
      </c>
      <c r="E9" s="4">
        <v>3.148</v>
      </c>
      <c r="F9" s="4">
        <v>0</v>
      </c>
      <c r="G9" s="4">
        <v>0</v>
      </c>
      <c r="H9" s="4">
        <v>0</v>
      </c>
      <c r="I9" s="4">
        <v>-15.25946262009272</v>
      </c>
      <c r="J9" s="4">
        <v>-32.7305736</v>
      </c>
      <c r="K9" s="4">
        <v>0.05</v>
      </c>
      <c r="L9" s="4">
        <v>0</v>
      </c>
      <c r="M9" s="4">
        <v>-639.6390362200926</v>
      </c>
      <c r="N9" s="4">
        <v>-61.709</v>
      </c>
      <c r="O9" s="4">
        <v>-14.292</v>
      </c>
      <c r="P9" s="4">
        <v>-715.64</v>
      </c>
      <c r="Q9" s="16" t="s">
        <v>29</v>
      </c>
    </row>
    <row r="10" spans="1:17" ht="21">
      <c r="A10" s="5" t="s">
        <v>30</v>
      </c>
      <c r="B10" s="6">
        <v>-30.131</v>
      </c>
      <c r="C10" s="6">
        <v>-39.243</v>
      </c>
      <c r="D10" s="6">
        <v>0</v>
      </c>
      <c r="E10" s="6">
        <v>0</v>
      </c>
      <c r="F10" s="6">
        <v>0</v>
      </c>
      <c r="G10" s="6">
        <v>0</v>
      </c>
      <c r="H10" s="6">
        <v>0</v>
      </c>
      <c r="I10" s="6">
        <v>7.033</v>
      </c>
      <c r="J10" s="6">
        <v>0.633</v>
      </c>
      <c r="K10" s="6">
        <v>0</v>
      </c>
      <c r="L10" s="6">
        <v>0</v>
      </c>
      <c r="M10" s="6">
        <v>-61.708</v>
      </c>
      <c r="N10" s="6">
        <v>61.708</v>
      </c>
      <c r="O10" s="6">
        <v>0</v>
      </c>
      <c r="P10" s="6">
        <v>0</v>
      </c>
      <c r="Q10" s="17"/>
    </row>
    <row r="11" spans="1:17" ht="14.25">
      <c r="A11" s="7" t="s">
        <v>31</v>
      </c>
      <c r="B11" s="8">
        <v>1224.048</v>
      </c>
      <c r="C11" s="8">
        <v>5741.604</v>
      </c>
      <c r="D11" s="8">
        <v>5079.454</v>
      </c>
      <c r="E11" s="8">
        <v>852.73</v>
      </c>
      <c r="F11" s="8">
        <v>0</v>
      </c>
      <c r="G11" s="8">
        <v>0</v>
      </c>
      <c r="H11" s="8">
        <v>0</v>
      </c>
      <c r="I11" s="8">
        <v>77.705</v>
      </c>
      <c r="J11" s="8">
        <v>812.91</v>
      </c>
      <c r="K11" s="8">
        <v>69.245</v>
      </c>
      <c r="L11" s="8">
        <v>0</v>
      </c>
      <c r="M11" s="8">
        <v>13857.696</v>
      </c>
      <c r="N11" s="8">
        <v>0</v>
      </c>
      <c r="O11" s="8">
        <v>-73.439</v>
      </c>
      <c r="P11" s="8">
        <v>13784.257</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410.594</v>
      </c>
      <c r="H13" s="4">
        <v>0</v>
      </c>
      <c r="I13" s="4">
        <v>0</v>
      </c>
      <c r="J13" s="4">
        <v>0</v>
      </c>
      <c r="K13" s="4">
        <v>0</v>
      </c>
      <c r="L13" s="4">
        <v>0</v>
      </c>
      <c r="M13" s="4">
        <v>410.594</v>
      </c>
      <c r="N13" s="4">
        <v>208.764</v>
      </c>
      <c r="O13" s="4">
        <v>-43.851</v>
      </c>
      <c r="P13" s="4">
        <v>575.507</v>
      </c>
      <c r="Q13" s="16" t="s">
        <v>32</v>
      </c>
    </row>
    <row r="14" spans="1:17" ht="14.25">
      <c r="A14" s="9" t="s">
        <v>33</v>
      </c>
      <c r="B14" s="6">
        <v>80.914</v>
      </c>
      <c r="C14" s="6">
        <v>386.324</v>
      </c>
      <c r="D14" s="6">
        <v>500.608</v>
      </c>
      <c r="E14" s="6">
        <v>204.335</v>
      </c>
      <c r="F14" s="6">
        <v>603.1032496</v>
      </c>
      <c r="G14" s="6">
        <v>1559.085</v>
      </c>
      <c r="H14" s="6">
        <v>3.708</v>
      </c>
      <c r="I14" s="6">
        <v>16.910507399999997</v>
      </c>
      <c r="J14" s="6">
        <v>16.758716800000002</v>
      </c>
      <c r="K14" s="6">
        <v>12.937</v>
      </c>
      <c r="L14" s="6">
        <v>2.963</v>
      </c>
      <c r="M14" s="6">
        <v>3387.6464738</v>
      </c>
      <c r="N14" s="6">
        <v>-3387.647</v>
      </c>
      <c r="O14" s="6">
        <v>0</v>
      </c>
      <c r="P14" s="6">
        <v>0</v>
      </c>
      <c r="Q14" s="20"/>
    </row>
    <row r="15" spans="1:17" ht="14.25">
      <c r="A15" s="3" t="s">
        <v>34</v>
      </c>
      <c r="B15" s="4">
        <v>80.914</v>
      </c>
      <c r="C15" s="4">
        <v>386.324</v>
      </c>
      <c r="D15" s="4">
        <v>500.608</v>
      </c>
      <c r="E15" s="4">
        <v>204.335</v>
      </c>
      <c r="F15" s="4">
        <v>-370.169</v>
      </c>
      <c r="G15" s="4">
        <v>1559.085</v>
      </c>
      <c r="H15" s="4">
        <v>3.708</v>
      </c>
      <c r="I15" s="4">
        <v>16.911</v>
      </c>
      <c r="J15" s="4">
        <v>16.759</v>
      </c>
      <c r="K15" s="4">
        <v>12.937</v>
      </c>
      <c r="L15" s="4">
        <v>2.963</v>
      </c>
      <c r="M15" s="4">
        <v>2414.375</v>
      </c>
      <c r="N15" s="4">
        <v>-2414.375</v>
      </c>
      <c r="O15" s="4">
        <v>0</v>
      </c>
      <c r="P15" s="4">
        <v>0</v>
      </c>
      <c r="Q15" s="21"/>
    </row>
    <row r="16" spans="1:17" ht="14.25">
      <c r="A16" s="9" t="s">
        <v>35</v>
      </c>
      <c r="B16" s="6">
        <v>0</v>
      </c>
      <c r="C16" s="6">
        <v>0</v>
      </c>
      <c r="D16" s="6">
        <v>0</v>
      </c>
      <c r="E16" s="6">
        <v>0</v>
      </c>
      <c r="F16" s="6">
        <v>973.272</v>
      </c>
      <c r="G16" s="6">
        <v>0</v>
      </c>
      <c r="H16" s="6">
        <v>0</v>
      </c>
      <c r="I16" s="6">
        <v>0</v>
      </c>
      <c r="J16" s="6">
        <v>0</v>
      </c>
      <c r="K16" s="6">
        <v>0</v>
      </c>
      <c r="L16" s="6">
        <v>0</v>
      </c>
      <c r="M16" s="6">
        <v>973.272</v>
      </c>
      <c r="N16" s="6">
        <v>-973.272</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3065.8248472</v>
      </c>
      <c r="O17" s="4">
        <v>-14.221</v>
      </c>
      <c r="P17" s="4">
        <v>3051.604</v>
      </c>
      <c r="Q17" s="16" t="s">
        <v>34</v>
      </c>
    </row>
    <row r="18" spans="1:17" ht="14.25">
      <c r="A18" s="23"/>
      <c r="B18" s="6">
        <v>0</v>
      </c>
      <c r="C18" s="6">
        <v>0</v>
      </c>
      <c r="D18" s="6">
        <v>0</v>
      </c>
      <c r="E18" s="6">
        <v>0</v>
      </c>
      <c r="F18" s="6">
        <v>0</v>
      </c>
      <c r="G18" s="6">
        <v>0</v>
      </c>
      <c r="H18" s="6">
        <v>0</v>
      </c>
      <c r="I18" s="6">
        <v>0</v>
      </c>
      <c r="J18" s="6">
        <v>0</v>
      </c>
      <c r="K18" s="6">
        <v>0</v>
      </c>
      <c r="L18" s="6">
        <v>0</v>
      </c>
      <c r="M18" s="6">
        <v>0</v>
      </c>
      <c r="N18" s="6">
        <v>973.272</v>
      </c>
      <c r="O18" s="6">
        <v>-973.272</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-437.901</v>
      </c>
      <c r="O19" s="4">
        <v>-6.488</v>
      </c>
      <c r="P19" s="4">
        <v>-444.389</v>
      </c>
      <c r="Q19" s="16" t="s">
        <v>56</v>
      </c>
    </row>
    <row r="20" spans="1:17" ht="21">
      <c r="A20" s="5"/>
      <c r="B20" s="6">
        <v>0</v>
      </c>
      <c r="C20" s="6">
        <v>0</v>
      </c>
      <c r="D20" s="6">
        <v>0</v>
      </c>
      <c r="E20" s="6">
        <v>0</v>
      </c>
      <c r="F20" s="6">
        <v>0</v>
      </c>
      <c r="G20" s="6">
        <v>0</v>
      </c>
      <c r="H20" s="6">
        <v>0</v>
      </c>
      <c r="I20" s="6">
        <v>0</v>
      </c>
      <c r="J20" s="6">
        <v>0</v>
      </c>
      <c r="K20" s="6">
        <v>0</v>
      </c>
      <c r="L20" s="6">
        <v>0</v>
      </c>
      <c r="M20" s="6">
        <v>0</v>
      </c>
      <c r="N20" s="6">
        <v>-138.4</v>
      </c>
      <c r="O20" s="6">
        <v>234.091</v>
      </c>
      <c r="P20" s="6">
        <v>95.691</v>
      </c>
      <c r="Q20" s="17" t="s">
        <v>57</v>
      </c>
    </row>
    <row r="21" spans="1:17" ht="14.25">
      <c r="A21" s="3" t="s">
        <v>53</v>
      </c>
      <c r="B21" s="4">
        <v>41.261</v>
      </c>
      <c r="C21" s="4">
        <v>39.468</v>
      </c>
      <c r="D21" s="4">
        <v>1.29</v>
      </c>
      <c r="E21" s="4">
        <v>0.219</v>
      </c>
      <c r="F21" s="4">
        <v>0</v>
      </c>
      <c r="G21" s="4">
        <v>0</v>
      </c>
      <c r="H21" s="4">
        <v>0</v>
      </c>
      <c r="I21" s="4">
        <v>0</v>
      </c>
      <c r="J21" s="4">
        <v>0</v>
      </c>
      <c r="K21" s="4">
        <v>0.017</v>
      </c>
      <c r="L21" s="4">
        <v>0</v>
      </c>
      <c r="M21" s="4">
        <v>82.255</v>
      </c>
      <c r="N21" s="4">
        <v>-82.255</v>
      </c>
      <c r="O21" s="4">
        <v>0</v>
      </c>
      <c r="P21" s="4">
        <v>0</v>
      </c>
      <c r="Q21" s="21"/>
    </row>
    <row r="22" spans="1:17" ht="14.25">
      <c r="A22" s="5" t="s">
        <v>54</v>
      </c>
      <c r="B22" s="6">
        <v>0</v>
      </c>
      <c r="C22" s="6">
        <v>0</v>
      </c>
      <c r="D22" s="6">
        <v>0</v>
      </c>
      <c r="E22" s="6">
        <v>0</v>
      </c>
      <c r="F22" s="6">
        <v>0</v>
      </c>
      <c r="G22" s="6">
        <v>0</v>
      </c>
      <c r="H22" s="6">
        <v>81.275</v>
      </c>
      <c r="I22" s="6">
        <v>0</v>
      </c>
      <c r="J22" s="6">
        <v>0</v>
      </c>
      <c r="K22" s="6">
        <v>0</v>
      </c>
      <c r="L22" s="6">
        <v>579.335</v>
      </c>
      <c r="M22" s="6">
        <v>660.61</v>
      </c>
      <c r="N22" s="6">
        <v>-660.61</v>
      </c>
      <c r="O22" s="6">
        <v>0</v>
      </c>
      <c r="P22" s="6">
        <v>0</v>
      </c>
      <c r="Q22" s="20"/>
    </row>
    <row r="23" spans="1:17" ht="14.25">
      <c r="A23" s="3" t="s">
        <v>36</v>
      </c>
      <c r="B23" s="4">
        <v>0</v>
      </c>
      <c r="C23" s="4">
        <v>0</v>
      </c>
      <c r="D23" s="4">
        <v>0</v>
      </c>
      <c r="E23" s="4">
        <v>0</v>
      </c>
      <c r="F23" s="4">
        <v>0</v>
      </c>
      <c r="G23" s="4">
        <v>64.639</v>
      </c>
      <c r="H23" s="4">
        <v>2.529</v>
      </c>
      <c r="I23" s="4">
        <v>0</v>
      </c>
      <c r="J23" s="4">
        <v>0</v>
      </c>
      <c r="K23" s="4">
        <v>0</v>
      </c>
      <c r="L23" s="4">
        <v>10.77</v>
      </c>
      <c r="M23" s="4">
        <v>77.938</v>
      </c>
      <c r="N23" s="4">
        <v>885.746</v>
      </c>
      <c r="O23" s="4">
        <v>-311.251</v>
      </c>
      <c r="P23" s="4">
        <v>652.433</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-915.276</v>
      </c>
      <c r="C25" s="4">
        <v>-4035.501</v>
      </c>
      <c r="D25" s="4">
        <v>-3556.819</v>
      </c>
      <c r="E25" s="4">
        <v>-894.585</v>
      </c>
      <c r="F25" s="4">
        <v>0</v>
      </c>
      <c r="G25" s="4">
        <v>0</v>
      </c>
      <c r="H25" s="4">
        <v>0</v>
      </c>
      <c r="I25" s="4">
        <v>-55.311369</v>
      </c>
      <c r="J25" s="4">
        <v>-514.2737312</v>
      </c>
      <c r="K25" s="4">
        <v>-199.468</v>
      </c>
      <c r="L25" s="4">
        <v>0</v>
      </c>
      <c r="M25" s="4">
        <v>-10171.234100200001</v>
      </c>
      <c r="N25" s="4">
        <v>214.197</v>
      </c>
      <c r="O25" s="4">
        <v>119.159</v>
      </c>
      <c r="P25" s="4">
        <v>-9837.878</v>
      </c>
      <c r="Q25" s="16" t="s">
        <v>58</v>
      </c>
    </row>
    <row r="26" spans="1:17" ht="14.25">
      <c r="A26" s="5" t="s">
        <v>38</v>
      </c>
      <c r="B26" s="6">
        <v>121.937</v>
      </c>
      <c r="C26" s="6">
        <v>4.749</v>
      </c>
      <c r="D26" s="6">
        <v>-14.054</v>
      </c>
      <c r="E26" s="6">
        <v>-2.111</v>
      </c>
      <c r="F26" s="6">
        <v>0</v>
      </c>
      <c r="G26" s="6">
        <v>0</v>
      </c>
      <c r="H26" s="6">
        <v>0</v>
      </c>
      <c r="I26" s="6">
        <v>-5.774</v>
      </c>
      <c r="J26" s="6">
        <v>-10.524</v>
      </c>
      <c r="K26" s="6">
        <v>-2.398</v>
      </c>
      <c r="L26" s="6">
        <v>0</v>
      </c>
      <c r="M26" s="6">
        <v>91.825</v>
      </c>
      <c r="N26" s="6">
        <v>-91.825</v>
      </c>
      <c r="O26" s="6">
        <v>0</v>
      </c>
      <c r="P26" s="6">
        <v>0</v>
      </c>
      <c r="Q26" s="17"/>
    </row>
    <row r="27" spans="1:17" ht="14.25">
      <c r="A27" s="3" t="s">
        <v>39</v>
      </c>
      <c r="B27" s="4">
        <v>102.044</v>
      </c>
      <c r="C27" s="4">
        <v>53.401</v>
      </c>
      <c r="D27" s="4">
        <v>0.039</v>
      </c>
      <c r="E27" s="4">
        <v>0</v>
      </c>
      <c r="F27" s="4">
        <v>0</v>
      </c>
      <c r="G27" s="4">
        <v>0</v>
      </c>
      <c r="H27" s="4">
        <v>0</v>
      </c>
      <c r="I27" s="4">
        <v>20.950911140602997</v>
      </c>
      <c r="J27" s="4">
        <v>16.8161208</v>
      </c>
      <c r="K27" s="4">
        <v>0</v>
      </c>
      <c r="L27" s="4">
        <v>0</v>
      </c>
      <c r="M27" s="4">
        <v>193.251031940603</v>
      </c>
      <c r="N27" s="4">
        <v>-99.519</v>
      </c>
      <c r="O27" s="4">
        <v>-27.15</v>
      </c>
      <c r="P27" s="4">
        <v>66.582</v>
      </c>
      <c r="Q27" s="16" t="s">
        <v>66</v>
      </c>
    </row>
    <row r="28" spans="1:17" ht="14.25">
      <c r="A28" s="5" t="s">
        <v>40</v>
      </c>
      <c r="B28" s="6">
        <v>-83.886</v>
      </c>
      <c r="C28" s="6">
        <v>2.446</v>
      </c>
      <c r="D28" s="6">
        <v>0</v>
      </c>
      <c r="E28" s="6">
        <v>0</v>
      </c>
      <c r="F28" s="6">
        <v>0</v>
      </c>
      <c r="G28" s="6">
        <v>0</v>
      </c>
      <c r="H28" s="6">
        <v>0</v>
      </c>
      <c r="I28" s="6">
        <v>3.478</v>
      </c>
      <c r="J28" s="6">
        <v>-5.715</v>
      </c>
      <c r="K28" s="6">
        <v>0</v>
      </c>
      <c r="L28" s="6">
        <v>0</v>
      </c>
      <c r="M28" s="6">
        <v>-83.677</v>
      </c>
      <c r="N28" s="6">
        <v>83.677</v>
      </c>
      <c r="O28" s="6">
        <v>0</v>
      </c>
      <c r="P28" s="6">
        <v>0</v>
      </c>
      <c r="Q28" s="17"/>
    </row>
    <row r="29" spans="1:17" ht="14.25">
      <c r="A29" s="12" t="s">
        <v>41</v>
      </c>
      <c r="B29" s="8">
        <v>-775.181</v>
      </c>
      <c r="C29" s="8">
        <v>-3974.905</v>
      </c>
      <c r="D29" s="8">
        <v>-3570.834</v>
      </c>
      <c r="E29" s="8">
        <v>-896.696</v>
      </c>
      <c r="F29" s="8">
        <v>0</v>
      </c>
      <c r="G29" s="8">
        <v>0</v>
      </c>
      <c r="H29" s="8">
        <v>0</v>
      </c>
      <c r="I29" s="8">
        <v>-36.656</v>
      </c>
      <c r="J29" s="8">
        <v>-513.697</v>
      </c>
      <c r="K29" s="8">
        <v>-201.866</v>
      </c>
      <c r="L29" s="8">
        <v>0</v>
      </c>
      <c r="M29" s="8">
        <v>-9969.835</v>
      </c>
      <c r="N29" s="8">
        <v>106.53</v>
      </c>
      <c r="O29" s="8">
        <v>92.009</v>
      </c>
      <c r="P29" s="8">
        <v>-9771.296</v>
      </c>
      <c r="Q29" s="18" t="s">
        <v>41</v>
      </c>
    </row>
    <row r="30" spans="1:17" ht="31.5">
      <c r="A30" s="9" t="s">
        <v>42</v>
      </c>
      <c r="B30" s="6">
        <v>0</v>
      </c>
      <c r="C30" s="6">
        <v>0</v>
      </c>
      <c r="D30" s="6">
        <v>-139.787</v>
      </c>
      <c r="E30" s="6">
        <v>131.563</v>
      </c>
      <c r="F30" s="6">
        <v>0</v>
      </c>
      <c r="G30" s="6">
        <v>0</v>
      </c>
      <c r="H30" s="6">
        <v>0</v>
      </c>
      <c r="I30" s="6">
        <v>0</v>
      </c>
      <c r="J30" s="6">
        <v>0</v>
      </c>
      <c r="K30" s="6">
        <v>130.925</v>
      </c>
      <c r="L30" s="6">
        <v>0</v>
      </c>
      <c r="M30" s="6">
        <v>122.701</v>
      </c>
      <c r="N30" s="6">
        <v>-122.701</v>
      </c>
      <c r="O30" s="6">
        <v>0</v>
      </c>
      <c r="P30" s="6">
        <v>0</v>
      </c>
      <c r="Q30" s="20"/>
    </row>
    <row r="31" spans="1:17" ht="14.25">
      <c r="A31" s="3" t="s">
        <v>45</v>
      </c>
      <c r="B31" s="4">
        <v>0</v>
      </c>
      <c r="C31" s="4">
        <v>0</v>
      </c>
      <c r="D31" s="4">
        <v>0</v>
      </c>
      <c r="E31" s="4">
        <v>0</v>
      </c>
      <c r="F31" s="4">
        <v>0</v>
      </c>
      <c r="G31" s="4">
        <v>-171.014</v>
      </c>
      <c r="H31" s="4">
        <v>0</v>
      </c>
      <c r="I31" s="4">
        <v>0</v>
      </c>
      <c r="J31" s="4">
        <v>0</v>
      </c>
      <c r="K31" s="4">
        <v>0</v>
      </c>
      <c r="L31" s="4">
        <v>0</v>
      </c>
      <c r="M31" s="4">
        <v>-171.014</v>
      </c>
      <c r="N31" s="4">
        <v>-21.832</v>
      </c>
      <c r="O31" s="4">
        <v>0</v>
      </c>
      <c r="P31" s="4">
        <v>-192.846</v>
      </c>
      <c r="Q31" s="16" t="s">
        <v>45</v>
      </c>
    </row>
    <row r="32" spans="1:17" ht="21">
      <c r="A32" s="5" t="s">
        <v>43</v>
      </c>
      <c r="B32" s="6">
        <v>0.147</v>
      </c>
      <c r="C32" s="6">
        <v>-0.008</v>
      </c>
      <c r="D32" s="6">
        <v>-0.274</v>
      </c>
      <c r="E32" s="6">
        <v>-0.206</v>
      </c>
      <c r="F32" s="6">
        <v>0</v>
      </c>
      <c r="G32" s="6">
        <v>0</v>
      </c>
      <c r="H32" s="6">
        <v>0</v>
      </c>
      <c r="I32" s="6">
        <v>0</v>
      </c>
      <c r="J32" s="6">
        <v>0</v>
      </c>
      <c r="K32" s="6">
        <v>0.011</v>
      </c>
      <c r="L32" s="6">
        <v>0</v>
      </c>
      <c r="M32" s="6">
        <v>-0.33</v>
      </c>
      <c r="N32" s="6">
        <v>0.33</v>
      </c>
      <c r="O32" s="6">
        <v>0</v>
      </c>
      <c r="P32" s="6">
        <v>0</v>
      </c>
      <c r="Q32" s="17"/>
    </row>
    <row r="33" spans="1:17" ht="14.25">
      <c r="A33" s="3" t="s">
        <v>44</v>
      </c>
      <c r="B33" s="4">
        <v>-42.162</v>
      </c>
      <c r="C33" s="4">
        <v>-226.681</v>
      </c>
      <c r="D33" s="4">
        <v>-53.623</v>
      </c>
      <c r="E33" s="4">
        <v>-6.241</v>
      </c>
      <c r="F33" s="4">
        <v>0</v>
      </c>
      <c r="G33" s="4">
        <v>0</v>
      </c>
      <c r="H33" s="4">
        <v>0</v>
      </c>
      <c r="I33" s="4">
        <v>0</v>
      </c>
      <c r="J33" s="4">
        <v>0</v>
      </c>
      <c r="K33" s="4">
        <v>-0.346</v>
      </c>
      <c r="L33" s="4">
        <v>0</v>
      </c>
      <c r="M33" s="4">
        <v>-329.053</v>
      </c>
      <c r="N33" s="4">
        <v>329.053</v>
      </c>
      <c r="O33" s="4">
        <v>0</v>
      </c>
      <c r="P33" s="4">
        <v>0</v>
      </c>
      <c r="Q33" s="16"/>
    </row>
    <row r="34" spans="1:17" ht="14.25">
      <c r="A34" s="5" t="s">
        <v>46</v>
      </c>
      <c r="B34" s="6">
        <v>0</v>
      </c>
      <c r="C34" s="6">
        <v>0</v>
      </c>
      <c r="D34" s="13">
        <v>0</v>
      </c>
      <c r="E34" s="14">
        <v>0</v>
      </c>
      <c r="F34" s="6">
        <v>0</v>
      </c>
      <c r="G34" s="6">
        <v>-512.78</v>
      </c>
      <c r="H34" s="6">
        <v>0</v>
      </c>
      <c r="I34" s="6">
        <v>0</v>
      </c>
      <c r="J34" s="6">
        <v>-1.468</v>
      </c>
      <c r="K34" s="6">
        <v>0</v>
      </c>
      <c r="L34" s="6">
        <v>-3.22</v>
      </c>
      <c r="M34" s="6">
        <v>-517.468</v>
      </c>
      <c r="N34" s="6">
        <v>402.526369</v>
      </c>
      <c r="O34" s="6">
        <v>-459.913369</v>
      </c>
      <c r="P34" s="6">
        <v>-574.855</v>
      </c>
      <c r="Q34" s="17" t="s">
        <v>61</v>
      </c>
    </row>
    <row r="35" spans="1:17" ht="14.25">
      <c r="A35" s="3" t="s">
        <v>47</v>
      </c>
      <c r="B35" s="4">
        <v>-258.625</v>
      </c>
      <c r="C35" s="4">
        <v>-1122.796</v>
      </c>
      <c r="D35" s="4">
        <v>-245.64</v>
      </c>
      <c r="E35" s="4">
        <v>-78.082</v>
      </c>
      <c r="F35" s="4">
        <v>0</v>
      </c>
      <c r="G35" s="4">
        <v>0</v>
      </c>
      <c r="H35" s="4">
        <v>-3.15</v>
      </c>
      <c r="I35" s="4">
        <v>-42.9871118</v>
      </c>
      <c r="J35" s="4">
        <v>-185.936128</v>
      </c>
      <c r="K35" s="4">
        <v>-3.054</v>
      </c>
      <c r="L35" s="4">
        <v>0</v>
      </c>
      <c r="M35" s="4">
        <v>-1940.2702398000001</v>
      </c>
      <c r="N35" s="4">
        <v>-0.001</v>
      </c>
      <c r="O35" s="4">
        <v>25.418</v>
      </c>
      <c r="P35" s="4">
        <v>-1914.853</v>
      </c>
      <c r="Q35" s="16" t="s">
        <v>47</v>
      </c>
    </row>
    <row r="36" spans="1:17" ht="14.25">
      <c r="A36" s="5" t="s">
        <v>48</v>
      </c>
      <c r="B36" s="6">
        <v>-84.764</v>
      </c>
      <c r="C36" s="6">
        <v>-441.949</v>
      </c>
      <c r="D36" s="6">
        <v>-425.266</v>
      </c>
      <c r="E36" s="6">
        <v>-42.813</v>
      </c>
      <c r="F36" s="6">
        <v>0</v>
      </c>
      <c r="G36" s="6">
        <v>-765.287</v>
      </c>
      <c r="H36" s="6">
        <v>-28.69</v>
      </c>
      <c r="I36" s="6">
        <v>-15.8478403</v>
      </c>
      <c r="J36" s="6">
        <v>-82.2295536</v>
      </c>
      <c r="K36" s="6">
        <v>-6.924</v>
      </c>
      <c r="L36" s="6">
        <v>0</v>
      </c>
      <c r="M36" s="6">
        <v>-1893.7703939</v>
      </c>
      <c r="N36" s="6">
        <v>0.001</v>
      </c>
      <c r="O36" s="6">
        <v>9.659</v>
      </c>
      <c r="P36" s="6">
        <v>-1884.111</v>
      </c>
      <c r="Q36" s="17" t="s">
        <v>48</v>
      </c>
    </row>
    <row r="37" spans="1:17" ht="14.25">
      <c r="A37" s="3" t="s">
        <v>49</v>
      </c>
      <c r="B37" s="4">
        <v>14.113</v>
      </c>
      <c r="C37" s="4">
        <v>-8.762</v>
      </c>
      <c r="D37" s="4">
        <v>-0.045</v>
      </c>
      <c r="E37" s="4">
        <v>0</v>
      </c>
      <c r="F37" s="4">
        <v>0</v>
      </c>
      <c r="G37" s="4">
        <v>0</v>
      </c>
      <c r="H37" s="4">
        <v>0</v>
      </c>
      <c r="I37" s="4">
        <v>16.268</v>
      </c>
      <c r="J37" s="4">
        <v>1.075</v>
      </c>
      <c r="K37" s="4">
        <v>0</v>
      </c>
      <c r="L37" s="4">
        <v>0</v>
      </c>
      <c r="M37" s="4">
        <v>22.649</v>
      </c>
      <c r="N37" s="4">
        <v>-22.649</v>
      </c>
      <c r="O37" s="4">
        <v>0</v>
      </c>
      <c r="P37" s="4">
        <v>0</v>
      </c>
      <c r="Q37" s="16"/>
    </row>
    <row r="38" spans="1:17" ht="14.25">
      <c r="A38" s="5" t="s">
        <v>50</v>
      </c>
      <c r="B38" s="6">
        <v>0</v>
      </c>
      <c r="C38" s="6">
        <v>0</v>
      </c>
      <c r="D38" s="6">
        <v>0</v>
      </c>
      <c r="E38" s="6">
        <v>0</v>
      </c>
      <c r="F38" s="6">
        <v>0</v>
      </c>
      <c r="G38" s="6">
        <v>0</v>
      </c>
      <c r="H38" s="6">
        <v>0</v>
      </c>
      <c r="I38" s="6">
        <v>0</v>
      </c>
      <c r="J38" s="6">
        <v>0</v>
      </c>
      <c r="K38" s="6">
        <v>0</v>
      </c>
      <c r="L38" s="6">
        <v>-559.8</v>
      </c>
      <c r="M38" s="6">
        <v>-559.8</v>
      </c>
      <c r="N38" s="6">
        <v>559.8</v>
      </c>
      <c r="O38" s="6">
        <v>0</v>
      </c>
      <c r="P38" s="6">
        <v>0</v>
      </c>
      <c r="Q38" s="17"/>
    </row>
    <row r="39" spans="1:17" ht="14.25">
      <c r="A39" s="3" t="s">
        <v>51</v>
      </c>
      <c r="B39" s="4">
        <v>0</v>
      </c>
      <c r="C39" s="4">
        <v>0</v>
      </c>
      <c r="D39" s="4">
        <v>0</v>
      </c>
      <c r="E39" s="4">
        <v>0</v>
      </c>
      <c r="F39" s="4">
        <v>0</v>
      </c>
      <c r="G39" s="4">
        <v>-250.586</v>
      </c>
      <c r="H39" s="4">
        <v>-0.24</v>
      </c>
      <c r="I39" s="4">
        <v>0</v>
      </c>
      <c r="J39" s="4">
        <v>0</v>
      </c>
      <c r="K39" s="4">
        <v>0</v>
      </c>
      <c r="L39" s="4">
        <v>-31.683</v>
      </c>
      <c r="M39" s="4">
        <v>-282.509</v>
      </c>
      <c r="N39" s="4">
        <v>-1233.69</v>
      </c>
      <c r="O39" s="4">
        <v>98.9988304</v>
      </c>
      <c r="P39" s="4">
        <v>-1417.2</v>
      </c>
      <c r="Q39" s="16" t="s">
        <v>59</v>
      </c>
    </row>
    <row r="40" spans="1:17" ht="14.25">
      <c r="A40" s="24" t="s">
        <v>52</v>
      </c>
      <c r="B40" s="25">
        <v>199.751</v>
      </c>
      <c r="C40" s="25">
        <v>392.295</v>
      </c>
      <c r="D40" s="25">
        <v>1145.883</v>
      </c>
      <c r="E40" s="25">
        <v>164.809</v>
      </c>
      <c r="F40" s="25">
        <v>603.103</v>
      </c>
      <c r="G40" s="25">
        <v>334.651</v>
      </c>
      <c r="H40" s="25">
        <v>55.432</v>
      </c>
      <c r="I40" s="25">
        <v>15.393</v>
      </c>
      <c r="J40" s="25">
        <v>47.413</v>
      </c>
      <c r="K40" s="25">
        <v>0.945</v>
      </c>
      <c r="L40" s="25">
        <v>-1.635</v>
      </c>
      <c r="M40" s="25">
        <v>2958.04</v>
      </c>
      <c r="N40" s="25">
        <v>-92.26</v>
      </c>
      <c r="O40" s="25">
        <v>-905.838</v>
      </c>
      <c r="P40" s="25">
        <v>1959.942</v>
      </c>
      <c r="Q40" s="26" t="s">
        <v>60</v>
      </c>
    </row>
    <row r="41" spans="2:17" ht="21">
      <c r="B41" s="261"/>
      <c r="C41" s="261"/>
      <c r="D41" s="261"/>
      <c r="E41" s="261"/>
      <c r="F41" s="261"/>
      <c r="G41" s="261"/>
      <c r="H41" s="261"/>
      <c r="I41" s="261"/>
      <c r="J41" s="261"/>
      <c r="K41" s="261"/>
      <c r="L41" s="261"/>
      <c r="M41" s="261"/>
      <c r="N41" s="261"/>
      <c r="O41" s="261"/>
      <c r="P41" s="30">
        <v>-2.033</v>
      </c>
      <c r="Q41" s="16" t="s">
        <v>62</v>
      </c>
    </row>
    <row r="42" spans="2:17" ht="14.25">
      <c r="B42" s="261"/>
      <c r="C42" s="261"/>
      <c r="D42" s="261"/>
      <c r="E42" s="261"/>
      <c r="F42" s="261"/>
      <c r="G42" s="261"/>
      <c r="H42" s="261"/>
      <c r="I42" s="261"/>
      <c r="J42" s="261"/>
      <c r="K42" s="261"/>
      <c r="L42" s="261"/>
      <c r="M42" s="261"/>
      <c r="N42" s="261"/>
      <c r="O42" s="261"/>
      <c r="P42" s="30">
        <v>1957.909</v>
      </c>
      <c r="Q42" s="28" t="s">
        <v>63</v>
      </c>
    </row>
    <row r="43" spans="2:17" ht="12" customHeight="1">
      <c r="B43" s="261"/>
      <c r="C43" s="261"/>
      <c r="D43" s="261"/>
      <c r="E43" s="261"/>
      <c r="F43" s="261"/>
      <c r="G43" s="261"/>
      <c r="H43" s="261"/>
      <c r="I43" s="261"/>
      <c r="J43" s="261"/>
      <c r="K43" s="261"/>
      <c r="L43" s="261"/>
      <c r="M43" s="261"/>
      <c r="N43" s="261"/>
      <c r="O43" s="261"/>
      <c r="P43" s="263">
        <v>-449.885</v>
      </c>
      <c r="Q43" s="16" t="s">
        <v>64</v>
      </c>
    </row>
    <row r="44" spans="2:17" ht="13.5" customHeight="1">
      <c r="B44" s="261"/>
      <c r="C44" s="261"/>
      <c r="D44" s="261"/>
      <c r="E44" s="261"/>
      <c r="F44" s="261"/>
      <c r="G44" s="261"/>
      <c r="H44" s="261"/>
      <c r="I44" s="261"/>
      <c r="J44" s="261"/>
      <c r="K44" s="261"/>
      <c r="L44" s="261"/>
      <c r="M44" s="261"/>
      <c r="N44" s="261"/>
      <c r="O44" s="261"/>
      <c r="P44" s="30">
        <v>1508.024</v>
      </c>
      <c r="Q44" s="28" t="s">
        <v>65</v>
      </c>
    </row>
    <row r="46" spans="1:3" ht="14.25">
      <c r="A46" s="34" t="s">
        <v>2</v>
      </c>
      <c r="B46" s="35">
        <f>(-B35-B47)/B11</f>
        <v>0.19975687227951844</v>
      </c>
      <c r="C46" s="35">
        <f>(-C35-C47)/C11</f>
        <v>0.19708046740945562</v>
      </c>
    </row>
    <row r="47" spans="1:3" ht="14.25">
      <c r="A47" s="34" t="s">
        <v>4</v>
      </c>
      <c r="B47" s="36">
        <f>B37</f>
        <v>14.113</v>
      </c>
      <c r="C47" s="36">
        <f>C37</f>
        <v>-8.762</v>
      </c>
    </row>
    <row r="48" spans="1:3" ht="14.25">
      <c r="A48" s="37" t="s">
        <v>3</v>
      </c>
      <c r="B48" s="35">
        <f>(-B36/B11)</f>
        <v>0.06924891834307151</v>
      </c>
      <c r="C48" s="35">
        <f>(-C36/C11)</f>
        <v>0.07697308974983297</v>
      </c>
    </row>
    <row r="49" spans="1:3" ht="14.25">
      <c r="A49" s="37" t="s">
        <v>1</v>
      </c>
      <c r="B49" s="35">
        <f>(-B29/B11)</f>
        <v>0.6332929754388718</v>
      </c>
      <c r="C49" s="35">
        <f>(-C29/C11)</f>
        <v>0.6922987025925159</v>
      </c>
    </row>
    <row r="50" spans="1:3" ht="14.25">
      <c r="A50" s="39" t="s">
        <v>5</v>
      </c>
      <c r="B50" s="38">
        <f>B46+B48+B49</f>
        <v>0.9022987660614616</v>
      </c>
      <c r="C50" s="38">
        <f>C46+C48+C49</f>
        <v>0.9663522597518045</v>
      </c>
    </row>
  </sheetData>
  <mergeCells count="2">
    <mergeCell ref="A1:A2"/>
    <mergeCell ref="Q1:Q2"/>
  </mergeCells>
  <printOptions/>
  <pageMargins left="0.25" right="0.25" top="0.75" bottom="0.75" header="0.3" footer="0.3"/>
  <pageSetup fitToHeight="1" fitToWidth="1" horizontalDpi="600" verticalDpi="600" orientation="landscape" paperSize="8"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pageSetUpPr fitToPage="1"/>
  </sheetPr>
  <dimension ref="A1:Y44"/>
  <sheetViews>
    <sheetView showGridLines="0" zoomScale="85" zoomScaleNormal="85"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4.375" style="132" customWidth="1"/>
    <col min="2" max="12" width="10.50390625" style="132" customWidth="1"/>
    <col min="13" max="14" width="10.50390625" style="132" hidden="1" customWidth="1"/>
    <col min="15" max="15" width="10.50390625" style="132" customWidth="1"/>
    <col min="16" max="16384" width="9.00390625" style="132" customWidth="1"/>
  </cols>
  <sheetData>
    <row r="1" spans="1:17" ht="64.5" customHeight="1">
      <c r="A1" s="692" t="s">
        <v>188</v>
      </c>
      <c r="B1" s="1" t="s">
        <v>6</v>
      </c>
      <c r="C1" s="1" t="s">
        <v>7</v>
      </c>
      <c r="D1" s="1" t="s">
        <v>8</v>
      </c>
      <c r="E1" s="1" t="s">
        <v>9</v>
      </c>
      <c r="F1" s="1" t="s">
        <v>10</v>
      </c>
      <c r="G1" s="1" t="s">
        <v>11</v>
      </c>
      <c r="H1" s="1" t="s">
        <v>12</v>
      </c>
      <c r="I1" s="1" t="s">
        <v>13</v>
      </c>
      <c r="J1" s="1" t="s">
        <v>14</v>
      </c>
      <c r="K1" s="1" t="s">
        <v>15</v>
      </c>
      <c r="L1" s="1" t="s">
        <v>16</v>
      </c>
      <c r="M1" s="1"/>
      <c r="N1" s="1"/>
      <c r="O1" s="274" t="s">
        <v>0</v>
      </c>
      <c r="P1" s="271"/>
      <c r="Q1" s="271"/>
    </row>
    <row r="2" spans="1:17" ht="13.5" thickBot="1">
      <c r="A2" s="693"/>
      <c r="B2" s="2" t="s">
        <v>21</v>
      </c>
      <c r="C2" s="2" t="s">
        <v>21</v>
      </c>
      <c r="D2" s="2" t="s">
        <v>21</v>
      </c>
      <c r="E2" s="2" t="s">
        <v>21</v>
      </c>
      <c r="F2" s="2" t="s">
        <v>21</v>
      </c>
      <c r="G2" s="2" t="s">
        <v>22</v>
      </c>
      <c r="H2" s="2" t="s">
        <v>21</v>
      </c>
      <c r="I2" s="2" t="s">
        <v>22</v>
      </c>
      <c r="J2" s="2" t="s">
        <v>22</v>
      </c>
      <c r="K2" s="2" t="s">
        <v>21</v>
      </c>
      <c r="L2" s="2" t="s">
        <v>21</v>
      </c>
      <c r="M2" s="2"/>
      <c r="N2" s="2"/>
      <c r="O2" s="275"/>
      <c r="P2" s="271"/>
      <c r="Q2" s="271"/>
    </row>
    <row r="3" spans="1:17" ht="12" customHeight="1">
      <c r="A3" s="3" t="s">
        <v>24</v>
      </c>
      <c r="B3" s="4">
        <v>552.377</v>
      </c>
      <c r="C3" s="4">
        <v>2157.252</v>
      </c>
      <c r="D3" s="4">
        <v>1700.966</v>
      </c>
      <c r="E3" s="4">
        <v>291.455</v>
      </c>
      <c r="F3" s="4">
        <v>0</v>
      </c>
      <c r="G3" s="4">
        <v>0</v>
      </c>
      <c r="H3" s="4">
        <v>0</v>
      </c>
      <c r="I3" s="4">
        <v>48.102475</v>
      </c>
      <c r="J3" s="4">
        <v>311.2293722</v>
      </c>
      <c r="K3" s="4">
        <v>13.393</v>
      </c>
      <c r="L3" s="4">
        <v>0</v>
      </c>
      <c r="M3" s="4">
        <v>0</v>
      </c>
      <c r="N3" s="4">
        <v>0</v>
      </c>
      <c r="O3" s="269">
        <v>5074.776</v>
      </c>
      <c r="P3" s="30"/>
      <c r="Q3" s="271"/>
    </row>
    <row r="4" spans="1:17" ht="12" customHeight="1">
      <c r="A4" s="5" t="s">
        <v>25</v>
      </c>
      <c r="B4" s="6">
        <v>3.425</v>
      </c>
      <c r="C4" s="6">
        <v>0.637</v>
      </c>
      <c r="D4" s="6">
        <v>0</v>
      </c>
      <c r="E4" s="6">
        <v>0</v>
      </c>
      <c r="F4" s="6">
        <v>0</v>
      </c>
      <c r="G4" s="6">
        <v>0</v>
      </c>
      <c r="H4" s="6">
        <v>0</v>
      </c>
      <c r="I4" s="6">
        <v>0</v>
      </c>
      <c r="J4" s="6">
        <v>0</v>
      </c>
      <c r="K4" s="6">
        <v>0</v>
      </c>
      <c r="L4" s="6">
        <v>0</v>
      </c>
      <c r="M4" s="6">
        <v>0</v>
      </c>
      <c r="N4" s="6">
        <v>0</v>
      </c>
      <c r="O4" s="268">
        <v>4.062</v>
      </c>
      <c r="P4" s="30"/>
      <c r="Q4" s="271"/>
    </row>
    <row r="5" spans="1:17" ht="12" customHeight="1">
      <c r="A5" s="7" t="s">
        <v>26</v>
      </c>
      <c r="B5" s="8">
        <v>555.802</v>
      </c>
      <c r="C5" s="8">
        <v>2157.889</v>
      </c>
      <c r="D5" s="8">
        <v>1700.966</v>
      </c>
      <c r="E5" s="8">
        <v>291.455</v>
      </c>
      <c r="F5" s="8">
        <v>0</v>
      </c>
      <c r="G5" s="8">
        <v>0</v>
      </c>
      <c r="H5" s="8">
        <v>0</v>
      </c>
      <c r="I5" s="8">
        <v>48.103</v>
      </c>
      <c r="J5" s="8">
        <v>311.23</v>
      </c>
      <c r="K5" s="8">
        <v>13.393</v>
      </c>
      <c r="L5" s="8">
        <v>0</v>
      </c>
      <c r="M5" s="8">
        <v>0</v>
      </c>
      <c r="N5" s="8">
        <v>0</v>
      </c>
      <c r="O5" s="270">
        <v>5078.838</v>
      </c>
      <c r="P5" s="263"/>
      <c r="Q5" s="271"/>
    </row>
    <row r="6" spans="1:17" ht="12" customHeight="1">
      <c r="A6" s="5" t="s">
        <v>27</v>
      </c>
      <c r="B6" s="6">
        <v>-79.711</v>
      </c>
      <c r="C6" s="6">
        <v>-3.906</v>
      </c>
      <c r="D6" s="6">
        <v>0</v>
      </c>
      <c r="E6" s="6">
        <v>0</v>
      </c>
      <c r="F6" s="6">
        <v>0</v>
      </c>
      <c r="G6" s="6">
        <v>0</v>
      </c>
      <c r="H6" s="6">
        <v>0</v>
      </c>
      <c r="I6" s="6">
        <v>-16.041912144855004</v>
      </c>
      <c r="J6" s="6">
        <v>-5.995721100000003</v>
      </c>
      <c r="K6" s="6">
        <v>0</v>
      </c>
      <c r="L6" s="6">
        <v>0</v>
      </c>
      <c r="M6" s="6">
        <v>0</v>
      </c>
      <c r="N6" s="6">
        <v>0</v>
      </c>
      <c r="O6" s="268">
        <v>-105.655</v>
      </c>
      <c r="P6" s="30"/>
      <c r="Q6" s="271"/>
    </row>
    <row r="7" spans="1:17" ht="12" customHeight="1">
      <c r="A7" s="7" t="s">
        <v>28</v>
      </c>
      <c r="B7" s="8">
        <v>476.091</v>
      </c>
      <c r="C7" s="8">
        <v>2153.983</v>
      </c>
      <c r="D7" s="8">
        <v>1700.966</v>
      </c>
      <c r="E7" s="8">
        <v>291.455</v>
      </c>
      <c r="F7" s="8">
        <v>0</v>
      </c>
      <c r="G7" s="8">
        <v>0</v>
      </c>
      <c r="H7" s="8">
        <v>0</v>
      </c>
      <c r="I7" s="8">
        <v>32.061</v>
      </c>
      <c r="J7" s="8">
        <v>305.234</v>
      </c>
      <c r="K7" s="8">
        <v>13.393</v>
      </c>
      <c r="L7" s="8">
        <v>0</v>
      </c>
      <c r="M7" s="8">
        <v>0</v>
      </c>
      <c r="N7" s="8">
        <v>0</v>
      </c>
      <c r="O7" s="270">
        <v>4973.183</v>
      </c>
      <c r="P7" s="263"/>
      <c r="Q7" s="271"/>
    </row>
    <row r="8" spans="1:17" ht="12" customHeight="1">
      <c r="A8" s="5"/>
      <c r="B8" s="6">
        <v>0</v>
      </c>
      <c r="C8" s="6">
        <v>0</v>
      </c>
      <c r="D8" s="6">
        <v>0</v>
      </c>
      <c r="E8" s="6">
        <v>0</v>
      </c>
      <c r="F8" s="6">
        <v>0</v>
      </c>
      <c r="G8" s="6">
        <v>0</v>
      </c>
      <c r="H8" s="6">
        <v>0</v>
      </c>
      <c r="I8" s="6">
        <v>0</v>
      </c>
      <c r="J8" s="6">
        <v>0</v>
      </c>
      <c r="K8" s="6">
        <v>0</v>
      </c>
      <c r="L8" s="6">
        <v>0</v>
      </c>
      <c r="M8" s="6">
        <v>0</v>
      </c>
      <c r="N8" s="6">
        <v>0</v>
      </c>
      <c r="O8" s="268">
        <v>0</v>
      </c>
      <c r="P8" s="30"/>
      <c r="Q8" s="271"/>
    </row>
    <row r="9" spans="1:17" ht="21">
      <c r="A9" s="3" t="s">
        <v>29</v>
      </c>
      <c r="B9" s="4">
        <v>-75.755</v>
      </c>
      <c r="C9" s="4">
        <v>-234.692</v>
      </c>
      <c r="D9" s="4">
        <v>-0.015</v>
      </c>
      <c r="E9" s="4">
        <v>-0.505</v>
      </c>
      <c r="F9" s="4">
        <v>0</v>
      </c>
      <c r="G9" s="4">
        <v>0</v>
      </c>
      <c r="H9" s="4">
        <v>0</v>
      </c>
      <c r="I9" s="4">
        <v>-1.2096835688579486</v>
      </c>
      <c r="J9" s="4">
        <v>-34.916625700000004</v>
      </c>
      <c r="K9" s="4">
        <v>0.02</v>
      </c>
      <c r="L9" s="4">
        <v>0</v>
      </c>
      <c r="M9" s="4">
        <v>0</v>
      </c>
      <c r="N9" s="4">
        <v>0</v>
      </c>
      <c r="O9" s="269">
        <v>-347.074</v>
      </c>
      <c r="P9" s="30"/>
      <c r="Q9" s="271"/>
    </row>
    <row r="10" spans="1:17" ht="21">
      <c r="A10" s="5" t="s">
        <v>30</v>
      </c>
      <c r="B10" s="6">
        <v>26.531</v>
      </c>
      <c r="C10" s="6">
        <v>-9.461</v>
      </c>
      <c r="D10" s="6">
        <v>0</v>
      </c>
      <c r="E10" s="6">
        <v>0</v>
      </c>
      <c r="F10" s="6">
        <v>0</v>
      </c>
      <c r="G10" s="6">
        <v>0</v>
      </c>
      <c r="H10" s="6">
        <v>0</v>
      </c>
      <c r="I10" s="6">
        <v>-5.014</v>
      </c>
      <c r="J10" s="6">
        <v>-1.462</v>
      </c>
      <c r="K10" s="6">
        <v>0</v>
      </c>
      <c r="L10" s="6">
        <v>0</v>
      </c>
      <c r="M10" s="6">
        <v>0</v>
      </c>
      <c r="N10" s="6">
        <v>0</v>
      </c>
      <c r="O10" s="268">
        <v>10.594</v>
      </c>
      <c r="P10" s="30"/>
      <c r="Q10" s="271"/>
    </row>
    <row r="11" spans="1:17" ht="12" customHeight="1">
      <c r="A11" s="7" t="s">
        <v>31</v>
      </c>
      <c r="B11" s="8">
        <v>426.867</v>
      </c>
      <c r="C11" s="8">
        <v>1909.83</v>
      </c>
      <c r="D11" s="8">
        <v>1700.951</v>
      </c>
      <c r="E11" s="8">
        <v>290.95</v>
      </c>
      <c r="F11" s="8">
        <v>0</v>
      </c>
      <c r="G11" s="8">
        <v>0</v>
      </c>
      <c r="H11" s="8">
        <v>0</v>
      </c>
      <c r="I11" s="8">
        <v>25.837</v>
      </c>
      <c r="J11" s="8">
        <v>268.855</v>
      </c>
      <c r="K11" s="8">
        <v>13.413</v>
      </c>
      <c r="L11" s="8">
        <v>0</v>
      </c>
      <c r="M11" s="8">
        <v>0</v>
      </c>
      <c r="N11" s="8">
        <v>0</v>
      </c>
      <c r="O11" s="270">
        <v>4636.703</v>
      </c>
      <c r="P11" s="263"/>
      <c r="Q11" s="271"/>
    </row>
    <row r="12" spans="1:17" ht="12" customHeight="1">
      <c r="A12" s="9"/>
      <c r="B12" s="6">
        <v>0</v>
      </c>
      <c r="C12" s="6">
        <v>0</v>
      </c>
      <c r="D12" s="6">
        <v>0</v>
      </c>
      <c r="E12" s="6">
        <v>0</v>
      </c>
      <c r="F12" s="6">
        <v>0</v>
      </c>
      <c r="G12" s="6">
        <v>0</v>
      </c>
      <c r="H12" s="6">
        <v>0</v>
      </c>
      <c r="I12" s="6">
        <v>0</v>
      </c>
      <c r="J12" s="6">
        <v>0</v>
      </c>
      <c r="K12" s="6">
        <v>0</v>
      </c>
      <c r="L12" s="6">
        <v>0</v>
      </c>
      <c r="M12" s="6">
        <v>0</v>
      </c>
      <c r="N12" s="6">
        <v>0</v>
      </c>
      <c r="O12" s="268">
        <v>0</v>
      </c>
      <c r="P12" s="30"/>
      <c r="Q12" s="271"/>
    </row>
    <row r="13" spans="1:17" ht="12" customHeight="1">
      <c r="A13" s="3" t="s">
        <v>32</v>
      </c>
      <c r="B13" s="4">
        <v>0</v>
      </c>
      <c r="C13" s="4">
        <v>0</v>
      </c>
      <c r="D13" s="4">
        <v>0</v>
      </c>
      <c r="E13" s="4">
        <v>0</v>
      </c>
      <c r="F13" s="4">
        <v>0</v>
      </c>
      <c r="G13" s="4">
        <v>137.134</v>
      </c>
      <c r="H13" s="4">
        <v>0</v>
      </c>
      <c r="I13" s="4">
        <v>0</v>
      </c>
      <c r="J13" s="4">
        <v>0</v>
      </c>
      <c r="K13" s="4">
        <v>0</v>
      </c>
      <c r="L13" s="4">
        <v>0</v>
      </c>
      <c r="M13" s="4">
        <v>0</v>
      </c>
      <c r="N13" s="4">
        <v>0</v>
      </c>
      <c r="O13" s="269">
        <v>137.134</v>
      </c>
      <c r="P13" s="30"/>
      <c r="Q13" s="271"/>
    </row>
    <row r="14" spans="1:17" ht="12" customHeight="1">
      <c r="A14" s="9" t="s">
        <v>33</v>
      </c>
      <c r="B14" s="6">
        <v>35.563</v>
      </c>
      <c r="C14" s="6">
        <v>148.358</v>
      </c>
      <c r="D14" s="6">
        <v>100.591</v>
      </c>
      <c r="E14" s="6">
        <v>65.102</v>
      </c>
      <c r="F14" s="6">
        <v>432.5203053</v>
      </c>
      <c r="G14" s="6">
        <v>459.607</v>
      </c>
      <c r="H14" s="6">
        <v>1.252</v>
      </c>
      <c r="I14" s="6">
        <v>2.9177305000000007</v>
      </c>
      <c r="J14" s="6">
        <v>5.450046899999999</v>
      </c>
      <c r="K14" s="6">
        <v>-3.67</v>
      </c>
      <c r="L14" s="6">
        <v>2.972</v>
      </c>
      <c r="M14" s="6">
        <v>0</v>
      </c>
      <c r="N14" s="6">
        <v>0</v>
      </c>
      <c r="O14" s="268">
        <v>1250.663</v>
      </c>
      <c r="P14" s="30"/>
      <c r="Q14" s="271"/>
    </row>
    <row r="15" spans="1:17" ht="12" customHeight="1">
      <c r="A15" s="10" t="s">
        <v>34</v>
      </c>
      <c r="B15" s="4">
        <v>35.563</v>
      </c>
      <c r="C15" s="4">
        <v>148.358</v>
      </c>
      <c r="D15" s="4">
        <v>100.591</v>
      </c>
      <c r="E15" s="4">
        <v>65.102</v>
      </c>
      <c r="F15" s="4">
        <v>-520.454</v>
      </c>
      <c r="G15" s="4">
        <v>459.607</v>
      </c>
      <c r="H15" s="4">
        <v>1.252</v>
      </c>
      <c r="I15" s="4">
        <v>2.918</v>
      </c>
      <c r="J15" s="4">
        <v>5.45</v>
      </c>
      <c r="K15" s="4">
        <v>-3.67</v>
      </c>
      <c r="L15" s="4">
        <v>2.972</v>
      </c>
      <c r="M15" s="4">
        <v>0</v>
      </c>
      <c r="N15" s="4">
        <v>0</v>
      </c>
      <c r="O15" s="269">
        <v>297.689</v>
      </c>
      <c r="P15" s="30"/>
      <c r="Q15" s="271"/>
    </row>
    <row r="16" spans="1:17" ht="12" customHeight="1">
      <c r="A16" s="5" t="s">
        <v>35</v>
      </c>
      <c r="B16" s="6">
        <v>0</v>
      </c>
      <c r="C16" s="6">
        <v>0</v>
      </c>
      <c r="D16" s="6">
        <v>0</v>
      </c>
      <c r="E16" s="6">
        <v>0</v>
      </c>
      <c r="F16" s="6">
        <v>952.974</v>
      </c>
      <c r="G16" s="6">
        <v>0</v>
      </c>
      <c r="H16" s="6">
        <v>0</v>
      </c>
      <c r="I16" s="6">
        <v>0</v>
      </c>
      <c r="J16" s="6">
        <v>0</v>
      </c>
      <c r="K16" s="6">
        <v>0</v>
      </c>
      <c r="L16" s="6">
        <v>0</v>
      </c>
      <c r="M16" s="6">
        <v>0</v>
      </c>
      <c r="N16" s="6">
        <v>0</v>
      </c>
      <c r="O16" s="268">
        <v>952.974</v>
      </c>
      <c r="P16" s="30"/>
      <c r="Q16" s="271"/>
    </row>
    <row r="17" spans="1:17" ht="12" customHeight="1">
      <c r="A17" s="3"/>
      <c r="B17" s="4">
        <v>0</v>
      </c>
      <c r="C17" s="4">
        <v>0</v>
      </c>
      <c r="D17" s="4">
        <v>0</v>
      </c>
      <c r="E17" s="4">
        <v>0</v>
      </c>
      <c r="F17" s="4">
        <v>0</v>
      </c>
      <c r="G17" s="4">
        <v>0</v>
      </c>
      <c r="H17" s="4">
        <v>0</v>
      </c>
      <c r="I17" s="4">
        <v>0</v>
      </c>
      <c r="J17" s="4">
        <v>0</v>
      </c>
      <c r="K17" s="4">
        <v>0</v>
      </c>
      <c r="L17" s="4">
        <v>0</v>
      </c>
      <c r="M17" s="4">
        <v>0</v>
      </c>
      <c r="N17" s="4">
        <v>0</v>
      </c>
      <c r="O17" s="269">
        <v>0</v>
      </c>
      <c r="P17" s="30"/>
      <c r="Q17" s="271"/>
    </row>
    <row r="18" spans="1:17" ht="12" customHeight="1">
      <c r="A18" s="11" t="s">
        <v>183</v>
      </c>
      <c r="B18" s="6">
        <v>17.724</v>
      </c>
      <c r="C18" s="6">
        <v>12.937</v>
      </c>
      <c r="D18" s="6">
        <v>0.224</v>
      </c>
      <c r="E18" s="6">
        <v>0.02</v>
      </c>
      <c r="F18" s="6">
        <v>0</v>
      </c>
      <c r="G18" s="6">
        <v>0</v>
      </c>
      <c r="H18" s="6">
        <v>0</v>
      </c>
      <c r="I18" s="6">
        <v>0</v>
      </c>
      <c r="J18" s="6">
        <v>0</v>
      </c>
      <c r="K18" s="6">
        <v>0</v>
      </c>
      <c r="L18" s="6">
        <v>0</v>
      </c>
      <c r="M18" s="6">
        <v>0</v>
      </c>
      <c r="N18" s="6">
        <v>0</v>
      </c>
      <c r="O18" s="268">
        <v>30.905</v>
      </c>
      <c r="P18" s="30"/>
      <c r="Q18" s="271"/>
    </row>
    <row r="19" spans="1:17" ht="12" customHeight="1">
      <c r="A19" s="3" t="s">
        <v>184</v>
      </c>
      <c r="B19" s="4">
        <v>0</v>
      </c>
      <c r="C19" s="4">
        <v>0</v>
      </c>
      <c r="D19" s="4">
        <v>0</v>
      </c>
      <c r="E19" s="4">
        <v>0</v>
      </c>
      <c r="F19" s="4">
        <v>0</v>
      </c>
      <c r="G19" s="4">
        <v>0</v>
      </c>
      <c r="H19" s="4">
        <v>32.449</v>
      </c>
      <c r="I19" s="4">
        <v>0</v>
      </c>
      <c r="J19" s="4">
        <v>0</v>
      </c>
      <c r="K19" s="4">
        <v>0</v>
      </c>
      <c r="L19" s="4">
        <v>221.323</v>
      </c>
      <c r="M19" s="4">
        <v>0</v>
      </c>
      <c r="N19" s="4">
        <v>0</v>
      </c>
      <c r="O19" s="269">
        <v>253.772</v>
      </c>
      <c r="P19" s="30"/>
      <c r="Q19" s="271"/>
    </row>
    <row r="20" spans="1:17" ht="14.25">
      <c r="A20" s="5" t="s">
        <v>36</v>
      </c>
      <c r="B20" s="6">
        <v>0</v>
      </c>
      <c r="C20" s="6">
        <v>0</v>
      </c>
      <c r="D20" s="6">
        <v>0</v>
      </c>
      <c r="E20" s="6">
        <v>0</v>
      </c>
      <c r="F20" s="6">
        <v>0</v>
      </c>
      <c r="G20" s="6">
        <v>24.426</v>
      </c>
      <c r="H20" s="6">
        <v>0.041</v>
      </c>
      <c r="I20" s="6">
        <v>0</v>
      </c>
      <c r="J20" s="6">
        <v>0</v>
      </c>
      <c r="K20" s="6">
        <v>0</v>
      </c>
      <c r="L20" s="6">
        <v>3.534</v>
      </c>
      <c r="M20" s="6">
        <v>0</v>
      </c>
      <c r="N20" s="6">
        <v>0</v>
      </c>
      <c r="O20" s="268">
        <v>28.001</v>
      </c>
      <c r="P20" s="30"/>
      <c r="Q20" s="271"/>
    </row>
    <row r="21" spans="1:17" ht="12" customHeight="1">
      <c r="A21" s="3"/>
      <c r="B21" s="4">
        <v>0</v>
      </c>
      <c r="C21" s="4">
        <v>0</v>
      </c>
      <c r="D21" s="4">
        <v>0</v>
      </c>
      <c r="E21" s="4">
        <v>0</v>
      </c>
      <c r="F21" s="4">
        <v>0</v>
      </c>
      <c r="G21" s="4">
        <v>0</v>
      </c>
      <c r="H21" s="4">
        <v>0</v>
      </c>
      <c r="I21" s="4">
        <v>0</v>
      </c>
      <c r="J21" s="4">
        <v>0</v>
      </c>
      <c r="K21" s="4">
        <v>0</v>
      </c>
      <c r="L21" s="4">
        <v>0</v>
      </c>
      <c r="M21" s="4">
        <v>0</v>
      </c>
      <c r="N21" s="4">
        <v>0</v>
      </c>
      <c r="O21" s="269">
        <v>0</v>
      </c>
      <c r="P21" s="30"/>
      <c r="Q21" s="271"/>
    </row>
    <row r="22" spans="1:17" ht="12" customHeight="1">
      <c r="A22" s="5" t="s">
        <v>37</v>
      </c>
      <c r="B22" s="6">
        <v>-345.303</v>
      </c>
      <c r="C22" s="6">
        <v>-1309.443</v>
      </c>
      <c r="D22" s="6">
        <v>-1175.323</v>
      </c>
      <c r="E22" s="6">
        <v>-276.794</v>
      </c>
      <c r="F22" s="6">
        <v>0</v>
      </c>
      <c r="G22" s="6">
        <v>0</v>
      </c>
      <c r="H22" s="6">
        <v>0</v>
      </c>
      <c r="I22" s="6">
        <v>-14.991197000000003</v>
      </c>
      <c r="J22" s="6">
        <v>-169.81821379999997</v>
      </c>
      <c r="K22" s="6">
        <v>-68.188</v>
      </c>
      <c r="L22" s="6">
        <v>0</v>
      </c>
      <c r="M22" s="6">
        <v>0</v>
      </c>
      <c r="N22" s="6">
        <v>0</v>
      </c>
      <c r="O22" s="268">
        <v>-3359.86</v>
      </c>
      <c r="P22" s="30"/>
      <c r="Q22" s="271"/>
    </row>
    <row r="23" spans="1:17" ht="14.25">
      <c r="A23" s="3" t="s">
        <v>38</v>
      </c>
      <c r="B23" s="4">
        <v>51.808</v>
      </c>
      <c r="C23" s="4">
        <v>32.863</v>
      </c>
      <c r="D23" s="4">
        <v>10.252</v>
      </c>
      <c r="E23" s="4">
        <v>3.272</v>
      </c>
      <c r="F23" s="4">
        <v>0</v>
      </c>
      <c r="G23" s="4">
        <v>0</v>
      </c>
      <c r="H23" s="4">
        <v>0</v>
      </c>
      <c r="I23" s="4">
        <v>3.235</v>
      </c>
      <c r="J23" s="4">
        <v>2.885</v>
      </c>
      <c r="K23" s="4">
        <v>-1.027</v>
      </c>
      <c r="L23" s="4">
        <v>0</v>
      </c>
      <c r="M23" s="4">
        <v>0</v>
      </c>
      <c r="N23" s="4">
        <v>0</v>
      </c>
      <c r="O23" s="269">
        <v>103.288</v>
      </c>
      <c r="P23" s="30"/>
      <c r="Q23" s="271"/>
    </row>
    <row r="24" spans="1:17" ht="14.25">
      <c r="A24" s="5" t="s">
        <v>39</v>
      </c>
      <c r="B24" s="6">
        <v>72.734</v>
      </c>
      <c r="C24" s="6">
        <v>61.395</v>
      </c>
      <c r="D24" s="6">
        <v>0.013</v>
      </c>
      <c r="E24" s="6">
        <v>0</v>
      </c>
      <c r="F24" s="6">
        <v>0</v>
      </c>
      <c r="G24" s="6">
        <v>0</v>
      </c>
      <c r="H24" s="6">
        <v>0</v>
      </c>
      <c r="I24" s="6">
        <v>6.497135757660001</v>
      </c>
      <c r="J24" s="6">
        <v>3.5485727</v>
      </c>
      <c r="K24" s="6">
        <v>0</v>
      </c>
      <c r="L24" s="6">
        <v>0</v>
      </c>
      <c r="M24" s="6">
        <v>0</v>
      </c>
      <c r="N24" s="6">
        <v>0</v>
      </c>
      <c r="O24" s="268">
        <v>144.187</v>
      </c>
      <c r="P24" s="30"/>
      <c r="Q24" s="271"/>
    </row>
    <row r="25" spans="1:17" ht="12" customHeight="1">
      <c r="A25" s="3" t="s">
        <v>40</v>
      </c>
      <c r="B25" s="4">
        <v>-47.604</v>
      </c>
      <c r="C25" s="4">
        <v>-3.054</v>
      </c>
      <c r="D25" s="4">
        <v>0</v>
      </c>
      <c r="E25" s="4">
        <v>0</v>
      </c>
      <c r="F25" s="4">
        <v>0</v>
      </c>
      <c r="G25" s="4">
        <v>0</v>
      </c>
      <c r="H25" s="4">
        <v>0</v>
      </c>
      <c r="I25" s="4">
        <v>-1.754</v>
      </c>
      <c r="J25" s="4">
        <v>-1.865</v>
      </c>
      <c r="K25" s="4">
        <v>0</v>
      </c>
      <c r="L25" s="4">
        <v>0</v>
      </c>
      <c r="M25" s="4">
        <v>0</v>
      </c>
      <c r="N25" s="4">
        <v>0</v>
      </c>
      <c r="O25" s="269">
        <v>-54.277</v>
      </c>
      <c r="P25" s="30"/>
      <c r="Q25" s="271"/>
    </row>
    <row r="26" spans="1:17" ht="12" customHeight="1">
      <c r="A26" s="134" t="s">
        <v>41</v>
      </c>
      <c r="B26" s="6">
        <v>-268.365</v>
      </c>
      <c r="C26" s="6">
        <v>-1218.239</v>
      </c>
      <c r="D26" s="6">
        <v>-1165.058</v>
      </c>
      <c r="E26" s="6">
        <v>-273.522</v>
      </c>
      <c r="F26" s="6">
        <v>0</v>
      </c>
      <c r="G26" s="6">
        <v>0</v>
      </c>
      <c r="H26" s="6">
        <v>0</v>
      </c>
      <c r="I26" s="6">
        <v>-7.013</v>
      </c>
      <c r="J26" s="6">
        <v>-165.25</v>
      </c>
      <c r="K26" s="6">
        <v>-69.215</v>
      </c>
      <c r="L26" s="6">
        <v>0</v>
      </c>
      <c r="M26" s="6">
        <v>0</v>
      </c>
      <c r="N26" s="6">
        <v>0</v>
      </c>
      <c r="O26" s="268">
        <v>-3166.662</v>
      </c>
      <c r="P26" s="30"/>
      <c r="Q26" s="271"/>
    </row>
    <row r="27" spans="1:17" ht="31.5">
      <c r="A27" s="3" t="s">
        <v>42</v>
      </c>
      <c r="B27" s="4">
        <v>0</v>
      </c>
      <c r="C27" s="4">
        <v>0</v>
      </c>
      <c r="D27" s="4">
        <v>17.093</v>
      </c>
      <c r="E27" s="4">
        <v>16.776</v>
      </c>
      <c r="F27" s="4">
        <v>0</v>
      </c>
      <c r="G27" s="4">
        <v>0</v>
      </c>
      <c r="H27" s="4">
        <v>0</v>
      </c>
      <c r="I27" s="4">
        <v>0</v>
      </c>
      <c r="J27" s="4">
        <v>0</v>
      </c>
      <c r="K27" s="4">
        <v>62.86</v>
      </c>
      <c r="L27" s="4">
        <v>0</v>
      </c>
      <c r="M27" s="4">
        <v>0</v>
      </c>
      <c r="N27" s="4">
        <v>0</v>
      </c>
      <c r="O27" s="269">
        <v>96.729</v>
      </c>
      <c r="P27" s="30"/>
      <c r="Q27" s="271"/>
    </row>
    <row r="28" spans="1:17" ht="21">
      <c r="A28" s="5" t="s">
        <v>43</v>
      </c>
      <c r="B28" s="6">
        <v>-0.656</v>
      </c>
      <c r="C28" s="6">
        <v>-0.007</v>
      </c>
      <c r="D28" s="6">
        <v>-0.079</v>
      </c>
      <c r="E28" s="6">
        <v>-0.065</v>
      </c>
      <c r="F28" s="6">
        <v>0</v>
      </c>
      <c r="G28" s="6">
        <v>0</v>
      </c>
      <c r="H28" s="6">
        <v>0</v>
      </c>
      <c r="I28" s="6">
        <v>0</v>
      </c>
      <c r="J28" s="6">
        <v>0</v>
      </c>
      <c r="K28" s="6">
        <v>0.004</v>
      </c>
      <c r="L28" s="6">
        <v>0</v>
      </c>
      <c r="M28" s="6">
        <v>0</v>
      </c>
      <c r="N28" s="6">
        <v>0</v>
      </c>
      <c r="O28" s="268">
        <v>-0.803</v>
      </c>
      <c r="P28" s="30"/>
      <c r="Q28" s="271"/>
    </row>
    <row r="29" spans="1:17" ht="12" customHeight="1">
      <c r="A29" s="3" t="s">
        <v>44</v>
      </c>
      <c r="B29" s="8">
        <v>-4.203</v>
      </c>
      <c r="C29" s="8">
        <v>-83.012</v>
      </c>
      <c r="D29" s="8">
        <v>-21.196</v>
      </c>
      <c r="E29" s="8">
        <v>-2.318</v>
      </c>
      <c r="F29" s="8">
        <v>0</v>
      </c>
      <c r="G29" s="8">
        <v>0</v>
      </c>
      <c r="H29" s="8">
        <v>0</v>
      </c>
      <c r="I29" s="8">
        <v>0</v>
      </c>
      <c r="J29" s="8">
        <v>0</v>
      </c>
      <c r="K29" s="8">
        <v>-0.097</v>
      </c>
      <c r="L29" s="8">
        <v>0</v>
      </c>
      <c r="M29" s="8">
        <v>0</v>
      </c>
      <c r="N29" s="8">
        <v>0</v>
      </c>
      <c r="O29" s="270">
        <v>-110.826</v>
      </c>
      <c r="P29" s="263"/>
      <c r="Q29" s="271"/>
    </row>
    <row r="30" spans="1:17" ht="12" customHeight="1">
      <c r="A30" s="5" t="s">
        <v>45</v>
      </c>
      <c r="B30" s="6">
        <v>0</v>
      </c>
      <c r="C30" s="6">
        <v>0</v>
      </c>
      <c r="D30" s="6">
        <v>0</v>
      </c>
      <c r="E30" s="6">
        <v>0</v>
      </c>
      <c r="F30" s="6">
        <v>0</v>
      </c>
      <c r="G30" s="6">
        <v>-60.976</v>
      </c>
      <c r="H30" s="6">
        <v>0</v>
      </c>
      <c r="I30" s="6">
        <v>0</v>
      </c>
      <c r="J30" s="6">
        <v>0</v>
      </c>
      <c r="K30" s="6">
        <v>0</v>
      </c>
      <c r="L30" s="6">
        <v>0</v>
      </c>
      <c r="M30" s="6">
        <v>0</v>
      </c>
      <c r="N30" s="6">
        <v>0</v>
      </c>
      <c r="O30" s="268">
        <v>-60.976</v>
      </c>
      <c r="P30" s="30"/>
      <c r="Q30" s="271"/>
    </row>
    <row r="31" spans="1:17" ht="12" customHeight="1">
      <c r="A31" s="3" t="s">
        <v>46</v>
      </c>
      <c r="B31" s="4">
        <v>0</v>
      </c>
      <c r="C31" s="4">
        <v>0</v>
      </c>
      <c r="D31" s="4">
        <v>0</v>
      </c>
      <c r="E31" s="4">
        <v>0</v>
      </c>
      <c r="F31" s="4">
        <v>0</v>
      </c>
      <c r="G31" s="4">
        <v>-100.203</v>
      </c>
      <c r="H31" s="4">
        <v>0</v>
      </c>
      <c r="I31" s="4">
        <v>0</v>
      </c>
      <c r="J31" s="4">
        <v>-0.498</v>
      </c>
      <c r="K31" s="4">
        <v>0</v>
      </c>
      <c r="L31" s="4">
        <v>-1.069</v>
      </c>
      <c r="M31" s="4">
        <v>0</v>
      </c>
      <c r="N31" s="4">
        <v>0</v>
      </c>
      <c r="O31" s="269">
        <v>-101.77</v>
      </c>
      <c r="P31" s="30"/>
      <c r="Q31" s="271"/>
    </row>
    <row r="32" spans="1:17" ht="12" customHeight="1">
      <c r="A32" s="5" t="s">
        <v>47</v>
      </c>
      <c r="B32" s="6">
        <v>-91.57</v>
      </c>
      <c r="C32" s="6">
        <v>-377.058</v>
      </c>
      <c r="D32" s="6">
        <v>-78.559</v>
      </c>
      <c r="E32" s="6">
        <v>-24.049</v>
      </c>
      <c r="F32" s="6">
        <v>0</v>
      </c>
      <c r="G32" s="6">
        <v>0</v>
      </c>
      <c r="H32" s="6">
        <v>-1.043</v>
      </c>
      <c r="I32" s="6">
        <v>-14.6152455</v>
      </c>
      <c r="J32" s="6">
        <v>-60.6220251</v>
      </c>
      <c r="K32" s="6">
        <v>-0.804</v>
      </c>
      <c r="L32" s="6">
        <v>0</v>
      </c>
      <c r="M32" s="6">
        <v>0</v>
      </c>
      <c r="N32" s="6">
        <v>0</v>
      </c>
      <c r="O32" s="268">
        <v>-648.321</v>
      </c>
      <c r="P32" s="30"/>
      <c r="Q32" s="271"/>
    </row>
    <row r="33" spans="1:17" ht="12" customHeight="1">
      <c r="A33" s="3" t="s">
        <v>48</v>
      </c>
      <c r="B33" s="4">
        <v>-29.245</v>
      </c>
      <c r="C33" s="4">
        <v>-148.024</v>
      </c>
      <c r="D33" s="4">
        <v>-141.68</v>
      </c>
      <c r="E33" s="4">
        <v>-14.764</v>
      </c>
      <c r="F33" s="4">
        <v>0</v>
      </c>
      <c r="G33" s="4">
        <v>-259.549</v>
      </c>
      <c r="H33" s="4">
        <v>-8.698</v>
      </c>
      <c r="I33" s="4">
        <v>-5.689130499999998</v>
      </c>
      <c r="J33" s="4">
        <v>-30.8914657</v>
      </c>
      <c r="K33" s="4">
        <v>-2.14</v>
      </c>
      <c r="L33" s="4">
        <v>0</v>
      </c>
      <c r="M33" s="4">
        <v>0</v>
      </c>
      <c r="N33" s="4">
        <v>0</v>
      </c>
      <c r="O33" s="269">
        <v>-640.681</v>
      </c>
      <c r="P33" s="30"/>
      <c r="Q33" s="271"/>
    </row>
    <row r="34" spans="1:17" ht="12" customHeight="1">
      <c r="A34" s="5" t="s">
        <v>49</v>
      </c>
      <c r="B34" s="6">
        <v>3.53</v>
      </c>
      <c r="C34" s="6">
        <v>-5.851</v>
      </c>
      <c r="D34" s="13">
        <v>0</v>
      </c>
      <c r="E34" s="14">
        <v>0</v>
      </c>
      <c r="F34" s="6">
        <v>0</v>
      </c>
      <c r="G34" s="6">
        <v>0</v>
      </c>
      <c r="H34" s="6">
        <v>0</v>
      </c>
      <c r="I34" s="6">
        <v>5.354</v>
      </c>
      <c r="J34" s="6">
        <v>0.361</v>
      </c>
      <c r="K34" s="6">
        <v>0</v>
      </c>
      <c r="L34" s="6">
        <v>0</v>
      </c>
      <c r="M34" s="6">
        <v>0</v>
      </c>
      <c r="N34" s="6">
        <v>0</v>
      </c>
      <c r="O34" s="268">
        <v>3.394</v>
      </c>
      <c r="P34" s="30"/>
      <c r="Q34" s="271"/>
    </row>
    <row r="35" spans="1:17" ht="14.25">
      <c r="A35" s="3" t="s">
        <v>50</v>
      </c>
      <c r="B35" s="4">
        <v>0</v>
      </c>
      <c r="C35" s="4">
        <v>0</v>
      </c>
      <c r="D35" s="4">
        <v>0</v>
      </c>
      <c r="E35" s="4">
        <v>0</v>
      </c>
      <c r="F35" s="4">
        <v>0</v>
      </c>
      <c r="G35" s="4">
        <v>0</v>
      </c>
      <c r="H35" s="4">
        <v>0</v>
      </c>
      <c r="I35" s="4">
        <v>0</v>
      </c>
      <c r="J35" s="4">
        <v>0</v>
      </c>
      <c r="K35" s="4">
        <v>0</v>
      </c>
      <c r="L35" s="4">
        <v>-200.722</v>
      </c>
      <c r="M35" s="4">
        <v>0</v>
      </c>
      <c r="N35" s="4">
        <v>0</v>
      </c>
      <c r="O35" s="269">
        <v>-200.722</v>
      </c>
      <c r="P35" s="30"/>
      <c r="Q35" s="271"/>
    </row>
    <row r="36" spans="1:17" ht="14.25">
      <c r="A36" s="5" t="s">
        <v>51</v>
      </c>
      <c r="B36" s="6">
        <v>0</v>
      </c>
      <c r="C36" s="6">
        <v>0</v>
      </c>
      <c r="D36" s="6">
        <v>0</v>
      </c>
      <c r="E36" s="6">
        <v>0</v>
      </c>
      <c r="F36" s="6">
        <v>0</v>
      </c>
      <c r="G36" s="6">
        <v>-89.636</v>
      </c>
      <c r="H36" s="6">
        <v>-0.136</v>
      </c>
      <c r="I36" s="6">
        <v>0</v>
      </c>
      <c r="J36" s="6">
        <v>0</v>
      </c>
      <c r="K36" s="6">
        <v>0</v>
      </c>
      <c r="L36" s="6">
        <v>-20.546</v>
      </c>
      <c r="M36" s="6">
        <v>0</v>
      </c>
      <c r="N36" s="6">
        <v>0</v>
      </c>
      <c r="O36" s="268">
        <v>-110.318</v>
      </c>
      <c r="P36" s="30"/>
      <c r="Q36" s="271"/>
    </row>
    <row r="37" spans="1:17" ht="24.75" customHeight="1">
      <c r="A37" s="7" t="s">
        <v>52</v>
      </c>
      <c r="B37" s="4">
        <v>89.645</v>
      </c>
      <c r="C37" s="4">
        <v>238.934</v>
      </c>
      <c r="D37" s="4">
        <v>412.287</v>
      </c>
      <c r="E37" s="4">
        <v>58.13</v>
      </c>
      <c r="F37" s="4">
        <v>432.52</v>
      </c>
      <c r="G37" s="4">
        <v>110.803</v>
      </c>
      <c r="H37" s="4">
        <v>23.865</v>
      </c>
      <c r="I37" s="4">
        <v>6.791</v>
      </c>
      <c r="J37" s="4">
        <v>17.404</v>
      </c>
      <c r="K37" s="4">
        <v>0.351</v>
      </c>
      <c r="L37" s="4">
        <v>5.492</v>
      </c>
      <c r="M37" s="4">
        <v>0</v>
      </c>
      <c r="N37" s="4">
        <v>0</v>
      </c>
      <c r="O37" s="269">
        <v>1396.222</v>
      </c>
      <c r="P37" s="30"/>
      <c r="Q37" s="271"/>
    </row>
    <row r="38" spans="1:17" ht="14.25">
      <c r="A38" s="271"/>
      <c r="B38" s="30"/>
      <c r="C38" s="30"/>
      <c r="D38" s="30"/>
      <c r="E38" s="30"/>
      <c r="F38" s="30"/>
      <c r="G38" s="30"/>
      <c r="H38" s="30"/>
      <c r="I38" s="30"/>
      <c r="J38" s="30"/>
      <c r="K38" s="30"/>
      <c r="L38" s="30"/>
      <c r="M38" s="30"/>
      <c r="N38" s="30"/>
      <c r="O38" s="30"/>
      <c r="P38" s="30"/>
      <c r="Q38" s="271"/>
    </row>
    <row r="39" spans="1:17" ht="14.25">
      <c r="A39" s="34" t="s">
        <v>185</v>
      </c>
      <c r="B39" s="35">
        <f>(-B32-B40)/B11</f>
        <v>0.2062469106302431</v>
      </c>
      <c r="C39" s="35">
        <f>(-C32-C40)/C11</f>
        <v>0.20049376122482107</v>
      </c>
      <c r="D39" s="30"/>
      <c r="E39" s="30"/>
      <c r="F39" s="30"/>
      <c r="G39" s="30"/>
      <c r="H39" s="30"/>
      <c r="I39" s="30"/>
      <c r="J39" s="30"/>
      <c r="K39" s="30"/>
      <c r="L39" s="30"/>
      <c r="M39" s="30"/>
      <c r="N39" s="30"/>
      <c r="O39" s="30"/>
      <c r="P39" s="30"/>
      <c r="Q39" s="271"/>
    </row>
    <row r="40" spans="1:25" s="140" customFormat="1" ht="10.5" customHeight="1">
      <c r="A40" s="34" t="s">
        <v>49</v>
      </c>
      <c r="B40" s="38">
        <f>B34</f>
        <v>3.53</v>
      </c>
      <c r="C40" s="38">
        <f>C34</f>
        <v>-5.851</v>
      </c>
      <c r="D40" s="263"/>
      <c r="E40" s="263"/>
      <c r="F40" s="263"/>
      <c r="G40" s="263"/>
      <c r="H40" s="263"/>
      <c r="I40" s="263"/>
      <c r="J40" s="263"/>
      <c r="K40" s="263"/>
      <c r="L40" s="263"/>
      <c r="M40" s="263"/>
      <c r="N40" s="263"/>
      <c r="O40" s="263"/>
      <c r="P40" s="263"/>
      <c r="Q40" s="272"/>
      <c r="R40" s="139"/>
      <c r="S40" s="139"/>
      <c r="X40" s="141"/>
      <c r="Y40" s="142"/>
    </row>
    <row r="41" spans="1:25" s="140" customFormat="1" ht="10.5" customHeight="1">
      <c r="A41" s="37" t="s">
        <v>186</v>
      </c>
      <c r="B41" s="35">
        <f>(-B33/B11)</f>
        <v>0.06851080078806748</v>
      </c>
      <c r="C41" s="35">
        <f>(-C33/C11)</f>
        <v>0.07750637491295037</v>
      </c>
      <c r="D41" s="273"/>
      <c r="E41" s="273"/>
      <c r="F41" s="273"/>
      <c r="G41" s="273"/>
      <c r="H41" s="273"/>
      <c r="I41" s="273"/>
      <c r="J41" s="273"/>
      <c r="K41" s="273"/>
      <c r="L41" s="273"/>
      <c r="M41" s="273"/>
      <c r="N41" s="273"/>
      <c r="O41" s="273"/>
      <c r="P41" s="273"/>
      <c r="Q41" s="273"/>
      <c r="R41" s="143"/>
      <c r="S41" s="143"/>
      <c r="X41" s="141"/>
      <c r="Y41" s="144"/>
    </row>
    <row r="42" spans="1:25" s="140" customFormat="1" ht="10.5" customHeight="1">
      <c r="A42" s="37" t="s">
        <v>1</v>
      </c>
      <c r="B42" s="35">
        <f>(-B26/B11)</f>
        <v>0.6286852813639846</v>
      </c>
      <c r="C42" s="35">
        <f>(-C26/C11)</f>
        <v>0.6378782404716651</v>
      </c>
      <c r="D42" s="139"/>
      <c r="E42" s="139"/>
      <c r="F42" s="139"/>
      <c r="G42" s="139"/>
      <c r="H42" s="139"/>
      <c r="I42" s="139"/>
      <c r="J42" s="139"/>
      <c r="K42" s="139"/>
      <c r="L42" s="139"/>
      <c r="M42" s="139"/>
      <c r="N42" s="139"/>
      <c r="O42" s="139"/>
      <c r="P42" s="272"/>
      <c r="Q42" s="272"/>
      <c r="R42" s="139"/>
      <c r="S42" s="139"/>
      <c r="X42" s="141"/>
      <c r="Y42" s="142"/>
    </row>
    <row r="43" spans="1:25" s="140" customFormat="1" ht="10.5" customHeight="1">
      <c r="A43" s="145" t="s">
        <v>187</v>
      </c>
      <c r="B43" s="38">
        <f>B39+B41+B42</f>
        <v>0.9034429927822952</v>
      </c>
      <c r="C43" s="38">
        <f>C39+C41+C42</f>
        <v>0.9158783766094365</v>
      </c>
      <c r="X43" s="141"/>
      <c r="Y43" s="142"/>
    </row>
    <row r="44" spans="24:25" s="140" customFormat="1" ht="10.5" customHeight="1">
      <c r="X44" s="141"/>
      <c r="Y44" s="148"/>
    </row>
  </sheetData>
  <mergeCells count="1">
    <mergeCell ref="A1:A2"/>
  </mergeCells>
  <printOptions/>
  <pageMargins left="0.25" right="0.25" top="0.75" bottom="0.75" header="0.3" footer="0.3"/>
  <pageSetup fitToHeight="1" fitToWidth="1" horizontalDpi="600" verticalDpi="600" orientation="landscape" paperSize="9" scale="73" r:id="rId1"/>
  <colBreaks count="1" manualBreakCount="1">
    <brk id="15" max="16383"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pageSetUpPr fitToPage="1"/>
  </sheetPr>
  <dimension ref="A1:Q50"/>
  <sheetViews>
    <sheetView showGridLines="0" workbookViewId="0" topLeftCell="A1">
      <pane xSplit="1" ySplit="2" topLeftCell="B3"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4.25"/>
  <cols>
    <col min="1" max="1" width="41.375" style="15" customWidth="1"/>
    <col min="2" max="2" width="9.625" style="15" customWidth="1"/>
    <col min="3" max="3" width="9.00390625" style="15" customWidth="1"/>
    <col min="4" max="4" width="10.375" style="15" customWidth="1"/>
    <col min="5" max="5" width="9.625" style="15" customWidth="1"/>
    <col min="6" max="6" width="8.625" style="15" customWidth="1"/>
    <col min="7" max="7" width="9.00390625" style="15" customWidth="1"/>
    <col min="8" max="8" width="9.50390625" style="15" customWidth="1"/>
    <col min="9" max="13" width="9.00390625" style="15" customWidth="1"/>
    <col min="14" max="14" width="10.375" style="15" customWidth="1"/>
    <col min="15" max="16" width="10.00390625" style="15" customWidth="1"/>
    <col min="17" max="17" width="33.375" style="15" customWidth="1"/>
    <col min="18" max="16384" width="9.00390625" style="15" customWidth="1"/>
  </cols>
  <sheetData>
    <row r="1" spans="1:17" ht="49.5" customHeight="1">
      <c r="A1" s="692" t="s">
        <v>68</v>
      </c>
      <c r="B1" s="1" t="s">
        <v>6</v>
      </c>
      <c r="C1" s="1" t="s">
        <v>7</v>
      </c>
      <c r="D1" s="1" t="s">
        <v>8</v>
      </c>
      <c r="E1" s="1" t="s">
        <v>9</v>
      </c>
      <c r="F1" s="1" t="s">
        <v>10</v>
      </c>
      <c r="G1" s="1" t="s">
        <v>11</v>
      </c>
      <c r="H1" s="1" t="s">
        <v>12</v>
      </c>
      <c r="I1" s="1" t="s">
        <v>13</v>
      </c>
      <c r="J1" s="1" t="s">
        <v>14</v>
      </c>
      <c r="K1" s="1" t="s">
        <v>15</v>
      </c>
      <c r="L1" s="1" t="s">
        <v>16</v>
      </c>
      <c r="M1" s="1" t="s">
        <v>0</v>
      </c>
      <c r="N1" s="1" t="s">
        <v>17</v>
      </c>
      <c r="O1" s="1" t="s">
        <v>19</v>
      </c>
      <c r="P1" s="1" t="s">
        <v>18</v>
      </c>
      <c r="Q1" s="692" t="s">
        <v>68</v>
      </c>
    </row>
    <row r="2" spans="1:17" ht="11.25" thickBot="1">
      <c r="A2" s="693"/>
      <c r="B2" s="2" t="s">
        <v>21</v>
      </c>
      <c r="C2" s="2" t="s">
        <v>21</v>
      </c>
      <c r="D2" s="2" t="s">
        <v>21</v>
      </c>
      <c r="E2" s="2" t="s">
        <v>21</v>
      </c>
      <c r="F2" s="2" t="s">
        <v>21</v>
      </c>
      <c r="G2" s="2" t="s">
        <v>22</v>
      </c>
      <c r="H2" s="2" t="s">
        <v>21</v>
      </c>
      <c r="I2" s="2" t="s">
        <v>22</v>
      </c>
      <c r="J2" s="2" t="s">
        <v>22</v>
      </c>
      <c r="K2" s="2" t="s">
        <v>21</v>
      </c>
      <c r="L2" s="2" t="s">
        <v>21</v>
      </c>
      <c r="M2" s="2" t="s">
        <v>23</v>
      </c>
      <c r="N2" s="2" t="s">
        <v>23</v>
      </c>
      <c r="O2" s="2" t="s">
        <v>23</v>
      </c>
      <c r="P2" s="2" t="s">
        <v>22</v>
      </c>
      <c r="Q2" s="693"/>
    </row>
    <row r="3" spans="1:17" ht="14.25">
      <c r="A3" s="3" t="s">
        <v>24</v>
      </c>
      <c r="B3" s="4">
        <v>966.491</v>
      </c>
      <c r="C3" s="4">
        <v>4276.711</v>
      </c>
      <c r="D3" s="4">
        <v>3389.841</v>
      </c>
      <c r="E3" s="4">
        <v>537.986</v>
      </c>
      <c r="F3" s="4">
        <v>0</v>
      </c>
      <c r="G3" s="4">
        <v>0</v>
      </c>
      <c r="H3" s="4">
        <v>0</v>
      </c>
      <c r="I3" s="4">
        <v>106.060825</v>
      </c>
      <c r="J3" s="4">
        <v>584.8965015</v>
      </c>
      <c r="K3" s="4">
        <v>60.749</v>
      </c>
      <c r="L3" s="4">
        <v>0</v>
      </c>
      <c r="M3" s="4">
        <v>9922.735326499998</v>
      </c>
      <c r="N3" s="4">
        <v>0</v>
      </c>
      <c r="O3" s="4">
        <v>-60.749</v>
      </c>
      <c r="P3" s="4">
        <v>9861.987</v>
      </c>
      <c r="Q3" s="16" t="s">
        <v>24</v>
      </c>
    </row>
    <row r="4" spans="1:17" ht="14.25">
      <c r="A4" s="5" t="s">
        <v>25</v>
      </c>
      <c r="B4" s="6">
        <v>63.932</v>
      </c>
      <c r="C4" s="6">
        <v>28.071</v>
      </c>
      <c r="D4" s="6">
        <v>0</v>
      </c>
      <c r="E4" s="6">
        <v>0</v>
      </c>
      <c r="F4" s="6">
        <v>0</v>
      </c>
      <c r="G4" s="6">
        <v>0</v>
      </c>
      <c r="H4" s="6">
        <v>0</v>
      </c>
      <c r="I4" s="6">
        <v>0</v>
      </c>
      <c r="J4" s="6">
        <v>0</v>
      </c>
      <c r="K4" s="6">
        <v>0</v>
      </c>
      <c r="L4" s="6">
        <v>0</v>
      </c>
      <c r="M4" s="6">
        <v>92.003</v>
      </c>
      <c r="N4" s="6">
        <v>0</v>
      </c>
      <c r="O4" s="6">
        <v>-92.003</v>
      </c>
      <c r="P4" s="6">
        <v>0</v>
      </c>
      <c r="Q4" s="17" t="s">
        <v>25</v>
      </c>
    </row>
    <row r="5" spans="1:17" ht="14.25">
      <c r="A5" s="7" t="s">
        <v>26</v>
      </c>
      <c r="B5" s="8">
        <v>1030.423</v>
      </c>
      <c r="C5" s="8">
        <v>4304.782</v>
      </c>
      <c r="D5" s="8">
        <v>3389.841</v>
      </c>
      <c r="E5" s="8">
        <v>537.986</v>
      </c>
      <c r="F5" s="8">
        <v>0</v>
      </c>
      <c r="G5" s="8">
        <v>0</v>
      </c>
      <c r="H5" s="8">
        <v>0</v>
      </c>
      <c r="I5" s="8">
        <v>106.061</v>
      </c>
      <c r="J5" s="8">
        <v>584.897</v>
      </c>
      <c r="K5" s="8">
        <v>60.749</v>
      </c>
      <c r="L5" s="8">
        <v>0</v>
      </c>
      <c r="M5" s="8">
        <v>10014.739</v>
      </c>
      <c r="N5" s="8">
        <v>0</v>
      </c>
      <c r="O5" s="8">
        <v>-152.752</v>
      </c>
      <c r="P5" s="8">
        <v>9861.987</v>
      </c>
      <c r="Q5" s="18" t="s">
        <v>26</v>
      </c>
    </row>
    <row r="6" spans="1:17" ht="14.25">
      <c r="A6" s="5" t="s">
        <v>27</v>
      </c>
      <c r="B6" s="6">
        <v>-105.551</v>
      </c>
      <c r="C6" s="6">
        <v>-7.627</v>
      </c>
      <c r="D6" s="6">
        <v>0.15</v>
      </c>
      <c r="E6" s="6">
        <v>0</v>
      </c>
      <c r="F6" s="6">
        <v>0</v>
      </c>
      <c r="G6" s="6">
        <v>0</v>
      </c>
      <c r="H6" s="6">
        <v>0</v>
      </c>
      <c r="I6" s="6">
        <v>-48.175780596855</v>
      </c>
      <c r="J6" s="6">
        <v>-18.196597</v>
      </c>
      <c r="K6" s="6">
        <v>0</v>
      </c>
      <c r="L6" s="6">
        <v>0</v>
      </c>
      <c r="M6" s="6">
        <v>-179.400377596855</v>
      </c>
      <c r="N6" s="6">
        <v>0</v>
      </c>
      <c r="O6" s="6">
        <v>37.052</v>
      </c>
      <c r="P6" s="6">
        <v>-142.349</v>
      </c>
      <c r="Q6" s="17" t="s">
        <v>27</v>
      </c>
    </row>
    <row r="7" spans="1:17" ht="14.25">
      <c r="A7" s="7" t="s">
        <v>28</v>
      </c>
      <c r="B7" s="8">
        <v>924.872</v>
      </c>
      <c r="C7" s="8">
        <v>4297.155</v>
      </c>
      <c r="D7" s="8">
        <v>3389.991</v>
      </c>
      <c r="E7" s="8">
        <v>537.986</v>
      </c>
      <c r="F7" s="8">
        <v>0</v>
      </c>
      <c r="G7" s="8">
        <v>0</v>
      </c>
      <c r="H7" s="8">
        <v>0</v>
      </c>
      <c r="I7" s="8">
        <v>57.885</v>
      </c>
      <c r="J7" s="8">
        <v>566.7</v>
      </c>
      <c r="K7" s="8">
        <v>60.749</v>
      </c>
      <c r="L7" s="8">
        <v>0</v>
      </c>
      <c r="M7" s="8">
        <v>9835.338</v>
      </c>
      <c r="N7" s="8">
        <v>0</v>
      </c>
      <c r="O7" s="8">
        <v>-115.7</v>
      </c>
      <c r="P7" s="8">
        <v>9719.638</v>
      </c>
      <c r="Q7" s="18" t="s">
        <v>28</v>
      </c>
    </row>
    <row r="8" spans="1:17" ht="14.25">
      <c r="A8" s="5"/>
      <c r="B8" s="6">
        <v>0</v>
      </c>
      <c r="C8" s="6">
        <v>0</v>
      </c>
      <c r="D8" s="6">
        <v>0</v>
      </c>
      <c r="E8" s="6">
        <v>0</v>
      </c>
      <c r="F8" s="6">
        <v>0</v>
      </c>
      <c r="G8" s="6">
        <v>0</v>
      </c>
      <c r="H8" s="6">
        <v>0</v>
      </c>
      <c r="I8" s="6">
        <v>0</v>
      </c>
      <c r="J8" s="6">
        <v>0</v>
      </c>
      <c r="K8" s="6">
        <v>0</v>
      </c>
      <c r="L8" s="6">
        <v>0</v>
      </c>
      <c r="M8" s="6">
        <v>0</v>
      </c>
      <c r="N8" s="6">
        <v>0</v>
      </c>
      <c r="O8" s="6">
        <v>0</v>
      </c>
      <c r="P8" s="6">
        <v>0</v>
      </c>
      <c r="Q8" s="17"/>
    </row>
    <row r="9" spans="1:17" ht="21">
      <c r="A9" s="3" t="s">
        <v>29</v>
      </c>
      <c r="B9" s="4">
        <v>-119.829</v>
      </c>
      <c r="C9" s="4">
        <v>-634.982</v>
      </c>
      <c r="D9" s="4">
        <v>-0.036</v>
      </c>
      <c r="E9" s="4">
        <v>2.202</v>
      </c>
      <c r="F9" s="4">
        <v>0</v>
      </c>
      <c r="G9" s="4">
        <v>0</v>
      </c>
      <c r="H9" s="4">
        <v>0</v>
      </c>
      <c r="I9" s="4">
        <v>-17.438717780594658</v>
      </c>
      <c r="J9" s="4">
        <v>-39.6519835</v>
      </c>
      <c r="K9" s="4">
        <v>0.032</v>
      </c>
      <c r="L9" s="4">
        <v>0</v>
      </c>
      <c r="M9" s="4">
        <v>-809.7037012805947</v>
      </c>
      <c r="N9" s="4">
        <v>-20.826</v>
      </c>
      <c r="O9" s="4">
        <v>96.31</v>
      </c>
      <c r="P9" s="4">
        <v>-734.22</v>
      </c>
      <c r="Q9" s="16" t="s">
        <v>29</v>
      </c>
    </row>
    <row r="10" spans="1:17" ht="21">
      <c r="A10" s="5" t="s">
        <v>30</v>
      </c>
      <c r="B10" s="6">
        <v>-13.394</v>
      </c>
      <c r="C10" s="6">
        <v>-20.137</v>
      </c>
      <c r="D10" s="6">
        <v>0</v>
      </c>
      <c r="E10" s="6">
        <v>0</v>
      </c>
      <c r="F10" s="6">
        <v>0</v>
      </c>
      <c r="G10" s="6">
        <v>0</v>
      </c>
      <c r="H10" s="6">
        <v>0</v>
      </c>
      <c r="I10" s="6">
        <v>9.18</v>
      </c>
      <c r="J10" s="6">
        <v>3.526</v>
      </c>
      <c r="K10" s="6">
        <v>0</v>
      </c>
      <c r="L10" s="6">
        <v>0</v>
      </c>
      <c r="M10" s="6">
        <v>-20.825</v>
      </c>
      <c r="N10" s="6">
        <v>20.825</v>
      </c>
      <c r="O10" s="6">
        <v>0</v>
      </c>
      <c r="P10" s="6">
        <v>0</v>
      </c>
      <c r="Q10" s="17"/>
    </row>
    <row r="11" spans="1:17" ht="14.25">
      <c r="A11" s="7" t="s">
        <v>31</v>
      </c>
      <c r="B11" s="8">
        <v>791.649</v>
      </c>
      <c r="C11" s="8">
        <v>3642.036</v>
      </c>
      <c r="D11" s="8">
        <v>3389.955</v>
      </c>
      <c r="E11" s="8">
        <v>540.188</v>
      </c>
      <c r="F11" s="8">
        <v>0</v>
      </c>
      <c r="G11" s="8">
        <v>0</v>
      </c>
      <c r="H11" s="8">
        <v>0</v>
      </c>
      <c r="I11" s="8">
        <v>49.626</v>
      </c>
      <c r="J11" s="8">
        <v>530.574</v>
      </c>
      <c r="K11" s="8">
        <v>60.781</v>
      </c>
      <c r="L11" s="8">
        <v>0</v>
      </c>
      <c r="M11" s="8">
        <v>9004.809</v>
      </c>
      <c r="N11" s="8">
        <v>-0.001</v>
      </c>
      <c r="O11" s="8">
        <v>-19.39</v>
      </c>
      <c r="P11" s="8">
        <v>8985.418</v>
      </c>
      <c r="Q11" s="18" t="s">
        <v>31</v>
      </c>
    </row>
    <row r="12" spans="1:17" ht="14.25">
      <c r="A12" s="19"/>
      <c r="B12" s="6">
        <v>0</v>
      </c>
      <c r="C12" s="6">
        <v>0</v>
      </c>
      <c r="D12" s="6">
        <v>0</v>
      </c>
      <c r="E12" s="6">
        <v>0</v>
      </c>
      <c r="F12" s="6">
        <v>0</v>
      </c>
      <c r="G12" s="6">
        <v>0</v>
      </c>
      <c r="H12" s="6">
        <v>0</v>
      </c>
      <c r="I12" s="6">
        <v>0</v>
      </c>
      <c r="J12" s="6">
        <v>0</v>
      </c>
      <c r="K12" s="6">
        <v>0</v>
      </c>
      <c r="L12" s="6">
        <v>0</v>
      </c>
      <c r="M12" s="6">
        <v>0</v>
      </c>
      <c r="N12" s="6">
        <v>0</v>
      </c>
      <c r="O12" s="6">
        <v>0</v>
      </c>
      <c r="P12" s="6">
        <v>0</v>
      </c>
      <c r="Q12" s="17"/>
    </row>
    <row r="13" spans="1:17" ht="14.25">
      <c r="A13" s="10" t="s">
        <v>32</v>
      </c>
      <c r="B13" s="4">
        <v>0</v>
      </c>
      <c r="C13" s="4">
        <v>0</v>
      </c>
      <c r="D13" s="4">
        <v>0</v>
      </c>
      <c r="E13" s="4">
        <v>0</v>
      </c>
      <c r="F13" s="4">
        <v>0</v>
      </c>
      <c r="G13" s="4">
        <v>275.104</v>
      </c>
      <c r="H13" s="4">
        <v>0</v>
      </c>
      <c r="I13" s="4">
        <v>0</v>
      </c>
      <c r="J13" s="4">
        <v>0</v>
      </c>
      <c r="K13" s="4">
        <v>0</v>
      </c>
      <c r="L13" s="4">
        <v>0</v>
      </c>
      <c r="M13" s="4">
        <v>275.104</v>
      </c>
      <c r="N13" s="4">
        <v>138.841</v>
      </c>
      <c r="O13" s="4">
        <v>-22.943</v>
      </c>
      <c r="P13" s="4">
        <v>391.002</v>
      </c>
      <c r="Q13" s="16" t="s">
        <v>32</v>
      </c>
    </row>
    <row r="14" spans="1:17" ht="14.25">
      <c r="A14" s="9" t="s">
        <v>33</v>
      </c>
      <c r="B14" s="6">
        <v>63.58</v>
      </c>
      <c r="C14" s="6">
        <v>275.187</v>
      </c>
      <c r="D14" s="6">
        <v>290.726</v>
      </c>
      <c r="E14" s="6">
        <v>77.563</v>
      </c>
      <c r="F14" s="6">
        <v>557.9390655</v>
      </c>
      <c r="G14" s="6">
        <v>1024.325</v>
      </c>
      <c r="H14" s="6">
        <v>2.541</v>
      </c>
      <c r="I14" s="6">
        <v>10.5029305</v>
      </c>
      <c r="J14" s="6">
        <v>9.453119</v>
      </c>
      <c r="K14" s="6">
        <v>2.381</v>
      </c>
      <c r="L14" s="6">
        <v>2.451</v>
      </c>
      <c r="M14" s="6">
        <v>2316.6491149999997</v>
      </c>
      <c r="N14" s="6">
        <v>-2316.649</v>
      </c>
      <c r="O14" s="6">
        <v>0</v>
      </c>
      <c r="P14" s="6">
        <v>0</v>
      </c>
      <c r="Q14" s="20"/>
    </row>
    <row r="15" spans="1:17" ht="14.25">
      <c r="A15" s="3" t="s">
        <v>34</v>
      </c>
      <c r="B15" s="4">
        <v>63.58</v>
      </c>
      <c r="C15" s="4">
        <v>275.187</v>
      </c>
      <c r="D15" s="4">
        <v>290.726</v>
      </c>
      <c r="E15" s="4">
        <v>77.563</v>
      </c>
      <c r="F15" s="4">
        <v>-401.007</v>
      </c>
      <c r="G15" s="4">
        <v>1024.325</v>
      </c>
      <c r="H15" s="4">
        <v>2.541</v>
      </c>
      <c r="I15" s="4">
        <v>10.503</v>
      </c>
      <c r="J15" s="4">
        <v>9.453</v>
      </c>
      <c r="K15" s="4">
        <v>2.381</v>
      </c>
      <c r="L15" s="4">
        <v>2.451</v>
      </c>
      <c r="M15" s="4">
        <v>1357.703</v>
      </c>
      <c r="N15" s="4">
        <v>-1357.703</v>
      </c>
      <c r="O15" s="4">
        <v>0</v>
      </c>
      <c r="P15" s="4">
        <v>0</v>
      </c>
      <c r="Q15" s="21"/>
    </row>
    <row r="16" spans="1:17" ht="14.25">
      <c r="A16" s="9" t="s">
        <v>35</v>
      </c>
      <c r="B16" s="6">
        <v>0</v>
      </c>
      <c r="C16" s="6">
        <v>0</v>
      </c>
      <c r="D16" s="6">
        <v>0</v>
      </c>
      <c r="E16" s="6">
        <v>0</v>
      </c>
      <c r="F16" s="6">
        <v>958.946</v>
      </c>
      <c r="G16" s="6">
        <v>0</v>
      </c>
      <c r="H16" s="6">
        <v>0</v>
      </c>
      <c r="I16" s="6">
        <v>0</v>
      </c>
      <c r="J16" s="6">
        <v>0</v>
      </c>
      <c r="K16" s="6">
        <v>0</v>
      </c>
      <c r="L16" s="6">
        <v>0</v>
      </c>
      <c r="M16" s="6">
        <v>958.946</v>
      </c>
      <c r="N16" s="6">
        <v>-958.946</v>
      </c>
      <c r="O16" s="6">
        <v>0</v>
      </c>
      <c r="P16" s="6">
        <v>0</v>
      </c>
      <c r="Q16" s="20"/>
    </row>
    <row r="17" spans="1:17" ht="14.25">
      <c r="A17" s="22"/>
      <c r="B17" s="4">
        <v>0</v>
      </c>
      <c r="C17" s="4">
        <v>0</v>
      </c>
      <c r="D17" s="4">
        <v>0</v>
      </c>
      <c r="E17" s="4">
        <v>0</v>
      </c>
      <c r="F17" s="4">
        <v>0</v>
      </c>
      <c r="G17" s="4">
        <v>0</v>
      </c>
      <c r="H17" s="4">
        <v>0</v>
      </c>
      <c r="I17" s="4">
        <v>0</v>
      </c>
      <c r="J17" s="4">
        <v>0</v>
      </c>
      <c r="K17" s="4">
        <v>0</v>
      </c>
      <c r="L17" s="4">
        <v>0</v>
      </c>
      <c r="M17" s="4">
        <v>0</v>
      </c>
      <c r="N17" s="4">
        <v>1943.4828174999998</v>
      </c>
      <c r="O17" s="4">
        <v>-40.168</v>
      </c>
      <c r="P17" s="4">
        <v>1903.315</v>
      </c>
      <c r="Q17" s="16" t="s">
        <v>34</v>
      </c>
    </row>
    <row r="18" spans="1:17" ht="14.25">
      <c r="A18" s="23"/>
      <c r="B18" s="6">
        <v>0</v>
      </c>
      <c r="C18" s="6">
        <v>0</v>
      </c>
      <c r="D18" s="6">
        <v>0</v>
      </c>
      <c r="E18" s="6">
        <v>0</v>
      </c>
      <c r="F18" s="6">
        <v>0</v>
      </c>
      <c r="G18" s="6">
        <v>0</v>
      </c>
      <c r="H18" s="6">
        <v>0</v>
      </c>
      <c r="I18" s="6">
        <v>0</v>
      </c>
      <c r="J18" s="6">
        <v>0</v>
      </c>
      <c r="K18" s="6">
        <v>0</v>
      </c>
      <c r="L18" s="6">
        <v>0</v>
      </c>
      <c r="M18" s="6">
        <v>0</v>
      </c>
      <c r="N18" s="6">
        <v>958.946</v>
      </c>
      <c r="O18" s="6">
        <v>-958.946</v>
      </c>
      <c r="P18" s="6">
        <v>0</v>
      </c>
      <c r="Q18" s="17" t="s">
        <v>35</v>
      </c>
    </row>
    <row r="19" spans="1:17" ht="21">
      <c r="A19" s="3"/>
      <c r="B19" s="4">
        <v>0</v>
      </c>
      <c r="C19" s="4">
        <v>0</v>
      </c>
      <c r="D19" s="4">
        <v>0</v>
      </c>
      <c r="E19" s="4">
        <v>0</v>
      </c>
      <c r="F19" s="4">
        <v>0</v>
      </c>
      <c r="G19" s="4">
        <v>0</v>
      </c>
      <c r="H19" s="4">
        <v>0</v>
      </c>
      <c r="I19" s="4">
        <v>0</v>
      </c>
      <c r="J19" s="4">
        <v>0</v>
      </c>
      <c r="K19" s="4">
        <v>0</v>
      </c>
      <c r="L19" s="4">
        <v>0</v>
      </c>
      <c r="M19" s="4">
        <v>0</v>
      </c>
      <c r="N19" s="4">
        <v>-471.982</v>
      </c>
      <c r="O19" s="4">
        <v>1.533</v>
      </c>
      <c r="P19" s="4">
        <v>-470.449</v>
      </c>
      <c r="Q19" s="16" t="s">
        <v>56</v>
      </c>
    </row>
    <row r="20" spans="1:17" ht="21">
      <c r="A20" s="5"/>
      <c r="B20" s="6">
        <v>0</v>
      </c>
      <c r="C20" s="6">
        <v>0</v>
      </c>
      <c r="D20" s="6">
        <v>0</v>
      </c>
      <c r="E20" s="6">
        <v>0</v>
      </c>
      <c r="F20" s="6">
        <v>0</v>
      </c>
      <c r="G20" s="6">
        <v>0</v>
      </c>
      <c r="H20" s="6">
        <v>0</v>
      </c>
      <c r="I20" s="6">
        <v>0</v>
      </c>
      <c r="J20" s="6">
        <v>0</v>
      </c>
      <c r="K20" s="6">
        <v>0</v>
      </c>
      <c r="L20" s="6">
        <v>0</v>
      </c>
      <c r="M20" s="6">
        <v>0</v>
      </c>
      <c r="N20" s="6">
        <v>-181.247</v>
      </c>
      <c r="O20" s="6">
        <v>204.455</v>
      </c>
      <c r="P20" s="6">
        <v>23.208</v>
      </c>
      <c r="Q20" s="17" t="s">
        <v>57</v>
      </c>
    </row>
    <row r="21" spans="1:17" ht="14.25">
      <c r="A21" s="3" t="s">
        <v>53</v>
      </c>
      <c r="B21" s="4">
        <v>27.474</v>
      </c>
      <c r="C21" s="4">
        <v>32.868</v>
      </c>
      <c r="D21" s="4">
        <v>0.454</v>
      </c>
      <c r="E21" s="4">
        <v>0.08</v>
      </c>
      <c r="F21" s="4">
        <v>0</v>
      </c>
      <c r="G21" s="4">
        <v>0</v>
      </c>
      <c r="H21" s="4">
        <v>0</v>
      </c>
      <c r="I21" s="4">
        <v>0</v>
      </c>
      <c r="J21" s="4">
        <v>0</v>
      </c>
      <c r="K21" s="4">
        <v>0.003</v>
      </c>
      <c r="L21" s="4">
        <v>0</v>
      </c>
      <c r="M21" s="4">
        <v>60.879</v>
      </c>
      <c r="N21" s="4">
        <v>-60.879</v>
      </c>
      <c r="O21" s="4">
        <v>0</v>
      </c>
      <c r="P21" s="4">
        <v>0</v>
      </c>
      <c r="Q21" s="21"/>
    </row>
    <row r="22" spans="1:17" ht="14.25">
      <c r="A22" s="5" t="s">
        <v>54</v>
      </c>
      <c r="B22" s="6">
        <v>0</v>
      </c>
      <c r="C22" s="6">
        <v>0</v>
      </c>
      <c r="D22" s="6">
        <v>0</v>
      </c>
      <c r="E22" s="6">
        <v>0</v>
      </c>
      <c r="F22" s="6">
        <v>0</v>
      </c>
      <c r="G22" s="6">
        <v>0</v>
      </c>
      <c r="H22" s="6">
        <v>56.383</v>
      </c>
      <c r="I22" s="6">
        <v>0</v>
      </c>
      <c r="J22" s="6">
        <v>0</v>
      </c>
      <c r="K22" s="6">
        <v>0</v>
      </c>
      <c r="L22" s="6">
        <v>365.557</v>
      </c>
      <c r="M22" s="6">
        <v>421.94</v>
      </c>
      <c r="N22" s="6">
        <v>-421.94</v>
      </c>
      <c r="O22" s="6">
        <v>0</v>
      </c>
      <c r="P22" s="6">
        <v>0</v>
      </c>
      <c r="Q22" s="20"/>
    </row>
    <row r="23" spans="1:17" ht="14.25">
      <c r="A23" s="3" t="s">
        <v>36</v>
      </c>
      <c r="B23" s="4">
        <v>0</v>
      </c>
      <c r="C23" s="4">
        <v>0</v>
      </c>
      <c r="D23" s="4">
        <v>0</v>
      </c>
      <c r="E23" s="4">
        <v>0</v>
      </c>
      <c r="F23" s="4">
        <v>0</v>
      </c>
      <c r="G23" s="4">
        <v>46.087</v>
      </c>
      <c r="H23" s="4">
        <v>2.041</v>
      </c>
      <c r="I23" s="4">
        <v>0</v>
      </c>
      <c r="J23" s="4">
        <v>0</v>
      </c>
      <c r="K23" s="4">
        <v>0</v>
      </c>
      <c r="L23" s="4">
        <v>7.265</v>
      </c>
      <c r="M23" s="4">
        <v>55.393</v>
      </c>
      <c r="N23" s="4">
        <v>564.061</v>
      </c>
      <c r="O23" s="4">
        <v>-203.64</v>
      </c>
      <c r="P23" s="4">
        <v>415.814</v>
      </c>
      <c r="Q23" s="16" t="s">
        <v>55</v>
      </c>
    </row>
    <row r="24" spans="1:17" ht="14.25">
      <c r="A24" s="11"/>
      <c r="B24" s="6">
        <v>0</v>
      </c>
      <c r="C24" s="6">
        <v>0</v>
      </c>
      <c r="D24" s="6">
        <v>0</v>
      </c>
      <c r="E24" s="6">
        <v>0</v>
      </c>
      <c r="F24" s="6">
        <v>0</v>
      </c>
      <c r="G24" s="6">
        <v>0</v>
      </c>
      <c r="H24" s="6">
        <v>0</v>
      </c>
      <c r="I24" s="6">
        <v>0</v>
      </c>
      <c r="J24" s="6">
        <v>0</v>
      </c>
      <c r="K24" s="6">
        <v>0</v>
      </c>
      <c r="L24" s="6">
        <v>0</v>
      </c>
      <c r="M24" s="6">
        <v>0</v>
      </c>
      <c r="N24" s="6">
        <v>0</v>
      </c>
      <c r="O24" s="6">
        <v>0</v>
      </c>
      <c r="P24" s="6">
        <v>0</v>
      </c>
      <c r="Q24" s="17"/>
    </row>
    <row r="25" spans="1:17" ht="14.25">
      <c r="A25" s="3" t="s">
        <v>37</v>
      </c>
      <c r="B25" s="4">
        <v>-639.876</v>
      </c>
      <c r="C25" s="4">
        <v>-2634.019</v>
      </c>
      <c r="D25" s="4">
        <v>-2373.515</v>
      </c>
      <c r="E25" s="4">
        <v>-631.246</v>
      </c>
      <c r="F25" s="4">
        <v>0</v>
      </c>
      <c r="G25" s="4">
        <v>0</v>
      </c>
      <c r="H25" s="4">
        <v>0</v>
      </c>
      <c r="I25" s="4">
        <v>-34.381997000000005</v>
      </c>
      <c r="J25" s="4">
        <v>-338.0953685</v>
      </c>
      <c r="K25" s="4">
        <v>-150.968</v>
      </c>
      <c r="L25" s="4">
        <v>0</v>
      </c>
      <c r="M25" s="4">
        <v>-6802.101365500001</v>
      </c>
      <c r="N25" s="4">
        <v>480.473</v>
      </c>
      <c r="O25" s="4">
        <v>91.052</v>
      </c>
      <c r="P25" s="4">
        <v>-6230.576</v>
      </c>
      <c r="Q25" s="16" t="s">
        <v>58</v>
      </c>
    </row>
    <row r="26" spans="1:17" ht="14.25">
      <c r="A26" s="5" t="s">
        <v>38</v>
      </c>
      <c r="B26" s="6">
        <v>136.481</v>
      </c>
      <c r="C26" s="6">
        <v>134.828</v>
      </c>
      <c r="D26" s="6">
        <v>-4.711</v>
      </c>
      <c r="E26" s="6">
        <v>-1.812</v>
      </c>
      <c r="F26" s="6">
        <v>0</v>
      </c>
      <c r="G26" s="6">
        <v>0</v>
      </c>
      <c r="H26" s="6">
        <v>0</v>
      </c>
      <c r="I26" s="6">
        <v>-3.278</v>
      </c>
      <c r="J26" s="6">
        <v>-2.782</v>
      </c>
      <c r="K26" s="6">
        <v>-1.593</v>
      </c>
      <c r="L26" s="6">
        <v>0</v>
      </c>
      <c r="M26" s="6">
        <v>257.133</v>
      </c>
      <c r="N26" s="6">
        <v>-257.133</v>
      </c>
      <c r="O26" s="6">
        <v>0</v>
      </c>
      <c r="P26" s="6">
        <v>0</v>
      </c>
      <c r="Q26" s="17"/>
    </row>
    <row r="27" spans="1:17" ht="14.25">
      <c r="A27" s="3" t="s">
        <v>39</v>
      </c>
      <c r="B27" s="4">
        <v>95.934</v>
      </c>
      <c r="C27" s="4">
        <v>72.373</v>
      </c>
      <c r="D27" s="4">
        <v>0.037</v>
      </c>
      <c r="E27" s="4">
        <v>0</v>
      </c>
      <c r="F27" s="4">
        <v>0</v>
      </c>
      <c r="G27" s="4">
        <v>0</v>
      </c>
      <c r="H27" s="4">
        <v>0</v>
      </c>
      <c r="I27" s="4">
        <v>12.12574530916</v>
      </c>
      <c r="J27" s="4">
        <v>8.3450785</v>
      </c>
      <c r="K27" s="4">
        <v>0</v>
      </c>
      <c r="L27" s="4">
        <v>0</v>
      </c>
      <c r="M27" s="4">
        <v>188.81482380916</v>
      </c>
      <c r="N27" s="4">
        <v>-55.578</v>
      </c>
      <c r="O27" s="4">
        <v>-67.097</v>
      </c>
      <c r="P27" s="4">
        <v>66.14</v>
      </c>
      <c r="Q27" s="16" t="s">
        <v>66</v>
      </c>
    </row>
    <row r="28" spans="1:17" ht="14.25">
      <c r="A28" s="5" t="s">
        <v>40</v>
      </c>
      <c r="B28" s="6">
        <v>-31.517</v>
      </c>
      <c r="C28" s="6">
        <v>-14.991</v>
      </c>
      <c r="D28" s="6">
        <v>0</v>
      </c>
      <c r="E28" s="6">
        <v>0</v>
      </c>
      <c r="F28" s="6">
        <v>0</v>
      </c>
      <c r="G28" s="6">
        <v>0</v>
      </c>
      <c r="H28" s="6">
        <v>0</v>
      </c>
      <c r="I28" s="6">
        <v>0.885</v>
      </c>
      <c r="J28" s="6">
        <v>0.578</v>
      </c>
      <c r="K28" s="6">
        <v>0</v>
      </c>
      <c r="L28" s="6">
        <v>0</v>
      </c>
      <c r="M28" s="6">
        <v>-45.045</v>
      </c>
      <c r="N28" s="6">
        <v>45.045</v>
      </c>
      <c r="O28" s="6">
        <v>0</v>
      </c>
      <c r="P28" s="6">
        <v>0</v>
      </c>
      <c r="Q28" s="17"/>
    </row>
    <row r="29" spans="1:17" ht="14.25">
      <c r="A29" s="12" t="s">
        <v>41</v>
      </c>
      <c r="B29" s="8">
        <v>-438.978</v>
      </c>
      <c r="C29" s="8">
        <v>-2441.809</v>
      </c>
      <c r="D29" s="8">
        <v>-2378.189</v>
      </c>
      <c r="E29" s="8">
        <v>-633.058</v>
      </c>
      <c r="F29" s="8">
        <v>0</v>
      </c>
      <c r="G29" s="8">
        <v>0</v>
      </c>
      <c r="H29" s="8">
        <v>0</v>
      </c>
      <c r="I29" s="8">
        <v>-24.649</v>
      </c>
      <c r="J29" s="8">
        <v>-331.954</v>
      </c>
      <c r="K29" s="8">
        <v>-152.561</v>
      </c>
      <c r="L29" s="8">
        <v>0</v>
      </c>
      <c r="M29" s="8">
        <v>-6401.198</v>
      </c>
      <c r="N29" s="8">
        <v>212.807</v>
      </c>
      <c r="O29" s="8">
        <v>23.955</v>
      </c>
      <c r="P29" s="8">
        <v>-6164.436</v>
      </c>
      <c r="Q29" s="18" t="s">
        <v>41</v>
      </c>
    </row>
    <row r="30" spans="1:17" ht="31.5">
      <c r="A30" s="9" t="s">
        <v>42</v>
      </c>
      <c r="B30" s="6">
        <v>0</v>
      </c>
      <c r="C30" s="6">
        <v>0</v>
      </c>
      <c r="D30" s="6">
        <v>-84.619</v>
      </c>
      <c r="E30" s="6">
        <v>211.858</v>
      </c>
      <c r="F30" s="6">
        <v>0</v>
      </c>
      <c r="G30" s="6">
        <v>0</v>
      </c>
      <c r="H30" s="6">
        <v>0</v>
      </c>
      <c r="I30" s="6">
        <v>0</v>
      </c>
      <c r="J30" s="6">
        <v>0</v>
      </c>
      <c r="K30" s="6">
        <v>97.005</v>
      </c>
      <c r="L30" s="6">
        <v>0</v>
      </c>
      <c r="M30" s="6">
        <v>224.244</v>
      </c>
      <c r="N30" s="6">
        <v>-224.244</v>
      </c>
      <c r="O30" s="6">
        <v>0</v>
      </c>
      <c r="P30" s="6">
        <v>0</v>
      </c>
      <c r="Q30" s="20"/>
    </row>
    <row r="31" spans="1:17" ht="14.25">
      <c r="A31" s="3" t="s">
        <v>45</v>
      </c>
      <c r="B31" s="4">
        <v>0</v>
      </c>
      <c r="C31" s="4">
        <v>0</v>
      </c>
      <c r="D31" s="4">
        <v>0</v>
      </c>
      <c r="E31" s="4">
        <v>0</v>
      </c>
      <c r="F31" s="4">
        <v>0</v>
      </c>
      <c r="G31" s="4">
        <v>-111.685</v>
      </c>
      <c r="H31" s="4">
        <v>0</v>
      </c>
      <c r="I31" s="4">
        <v>0</v>
      </c>
      <c r="J31" s="4">
        <v>0</v>
      </c>
      <c r="K31" s="4">
        <v>0</v>
      </c>
      <c r="L31" s="4">
        <v>0</v>
      </c>
      <c r="M31" s="4">
        <v>-111.685</v>
      </c>
      <c r="N31" s="4">
        <v>-14.928</v>
      </c>
      <c r="O31" s="4">
        <v>0</v>
      </c>
      <c r="P31" s="4">
        <v>-126.613</v>
      </c>
      <c r="Q31" s="16" t="s">
        <v>45</v>
      </c>
    </row>
    <row r="32" spans="1:17" ht="21">
      <c r="A32" s="5" t="s">
        <v>43</v>
      </c>
      <c r="B32" s="6">
        <v>-0.604</v>
      </c>
      <c r="C32" s="6">
        <v>-0.013</v>
      </c>
      <c r="D32" s="6">
        <v>-0.155</v>
      </c>
      <c r="E32" s="6">
        <v>-0.144</v>
      </c>
      <c r="F32" s="6">
        <v>0</v>
      </c>
      <c r="G32" s="6">
        <v>0</v>
      </c>
      <c r="H32" s="6">
        <v>0</v>
      </c>
      <c r="I32" s="6">
        <v>0</v>
      </c>
      <c r="J32" s="6">
        <v>0</v>
      </c>
      <c r="K32" s="6">
        <v>0.012</v>
      </c>
      <c r="L32" s="6">
        <v>0</v>
      </c>
      <c r="M32" s="6">
        <v>-0.904</v>
      </c>
      <c r="N32" s="6">
        <v>0.904</v>
      </c>
      <c r="O32" s="6">
        <v>0</v>
      </c>
      <c r="P32" s="6">
        <v>0</v>
      </c>
      <c r="Q32" s="17"/>
    </row>
    <row r="33" spans="1:17" ht="14.25">
      <c r="A33" s="3" t="s">
        <v>44</v>
      </c>
      <c r="B33" s="4">
        <v>-26.587</v>
      </c>
      <c r="C33" s="4">
        <v>-168.792</v>
      </c>
      <c r="D33" s="4">
        <v>-37.975</v>
      </c>
      <c r="E33" s="4">
        <v>-4.268</v>
      </c>
      <c r="F33" s="4">
        <v>0</v>
      </c>
      <c r="G33" s="4">
        <v>0</v>
      </c>
      <c r="H33" s="4">
        <v>0</v>
      </c>
      <c r="I33" s="4">
        <v>0</v>
      </c>
      <c r="J33" s="4">
        <v>0</v>
      </c>
      <c r="K33" s="4">
        <v>-0.249</v>
      </c>
      <c r="L33" s="4">
        <v>0</v>
      </c>
      <c r="M33" s="4">
        <v>-237.871</v>
      </c>
      <c r="N33" s="4">
        <v>237.871</v>
      </c>
      <c r="O33" s="4">
        <v>0</v>
      </c>
      <c r="P33" s="4">
        <v>0</v>
      </c>
      <c r="Q33" s="16"/>
    </row>
    <row r="34" spans="1:17" ht="14.25">
      <c r="A34" s="5" t="s">
        <v>46</v>
      </c>
      <c r="B34" s="6">
        <v>0</v>
      </c>
      <c r="C34" s="6">
        <v>0</v>
      </c>
      <c r="D34" s="13">
        <v>0</v>
      </c>
      <c r="E34" s="14">
        <v>0</v>
      </c>
      <c r="F34" s="6">
        <v>0</v>
      </c>
      <c r="G34" s="6">
        <v>-350.951</v>
      </c>
      <c r="H34" s="6">
        <v>0</v>
      </c>
      <c r="I34" s="6">
        <v>0</v>
      </c>
      <c r="J34" s="6">
        <v>-1.003</v>
      </c>
      <c r="K34" s="6">
        <v>0</v>
      </c>
      <c r="L34" s="6">
        <v>-2.109</v>
      </c>
      <c r="M34" s="6">
        <v>-354.063</v>
      </c>
      <c r="N34" s="6">
        <v>273.10750199999995</v>
      </c>
      <c r="O34" s="6">
        <v>-315.855502</v>
      </c>
      <c r="P34" s="6">
        <v>-396.811</v>
      </c>
      <c r="Q34" s="17" t="s">
        <v>61</v>
      </c>
    </row>
    <row r="35" spans="1:17" ht="14.25">
      <c r="A35" s="3" t="s">
        <v>47</v>
      </c>
      <c r="B35" s="4">
        <v>-167.662</v>
      </c>
      <c r="C35" s="4">
        <v>-736.119</v>
      </c>
      <c r="D35" s="4">
        <v>-166.991</v>
      </c>
      <c r="E35" s="4">
        <v>-49.34</v>
      </c>
      <c r="F35" s="4">
        <v>0</v>
      </c>
      <c r="G35" s="4">
        <v>0</v>
      </c>
      <c r="H35" s="4">
        <v>-2.073</v>
      </c>
      <c r="I35" s="4">
        <v>-26.6035455</v>
      </c>
      <c r="J35" s="4">
        <v>-121.17339100000001</v>
      </c>
      <c r="K35" s="4">
        <v>-2.465</v>
      </c>
      <c r="L35" s="4">
        <v>0</v>
      </c>
      <c r="M35" s="4">
        <v>-1272.4269365</v>
      </c>
      <c r="N35" s="4">
        <v>0</v>
      </c>
      <c r="O35" s="4">
        <v>19.753</v>
      </c>
      <c r="P35" s="4">
        <v>-1252.674</v>
      </c>
      <c r="Q35" s="16" t="s">
        <v>47</v>
      </c>
    </row>
    <row r="36" spans="1:17" ht="14.25">
      <c r="A36" s="5" t="s">
        <v>48</v>
      </c>
      <c r="B36" s="6">
        <v>-54.986</v>
      </c>
      <c r="C36" s="6">
        <v>-293.979</v>
      </c>
      <c r="D36" s="6">
        <v>-285.822</v>
      </c>
      <c r="E36" s="6">
        <v>-29.649</v>
      </c>
      <c r="F36" s="6">
        <v>0</v>
      </c>
      <c r="G36" s="6">
        <v>-502.058</v>
      </c>
      <c r="H36" s="6">
        <v>-17.272</v>
      </c>
      <c r="I36" s="6">
        <v>-10.042430499999998</v>
      </c>
      <c r="J36" s="6">
        <v>-61.173682500000005</v>
      </c>
      <c r="K36" s="6">
        <v>-4.856</v>
      </c>
      <c r="L36" s="6">
        <v>0</v>
      </c>
      <c r="M36" s="6">
        <v>-1259.838113</v>
      </c>
      <c r="N36" s="6">
        <v>0.001</v>
      </c>
      <c r="O36" s="6">
        <v>6.868</v>
      </c>
      <c r="P36" s="6">
        <v>-1252.969</v>
      </c>
      <c r="Q36" s="17" t="s">
        <v>48</v>
      </c>
    </row>
    <row r="37" spans="1:17" ht="14.25">
      <c r="A37" s="3" t="s">
        <v>49</v>
      </c>
      <c r="B37" s="4">
        <v>8.199</v>
      </c>
      <c r="C37" s="4">
        <v>-2.832</v>
      </c>
      <c r="D37" s="4">
        <v>-0.045</v>
      </c>
      <c r="E37" s="4">
        <v>0</v>
      </c>
      <c r="F37" s="4">
        <v>0</v>
      </c>
      <c r="G37" s="4">
        <v>0</v>
      </c>
      <c r="H37" s="4">
        <v>0</v>
      </c>
      <c r="I37" s="4">
        <v>10.07</v>
      </c>
      <c r="J37" s="4">
        <v>0.688</v>
      </c>
      <c r="K37" s="4">
        <v>0</v>
      </c>
      <c r="L37" s="4">
        <v>0</v>
      </c>
      <c r="M37" s="4">
        <v>16.08</v>
      </c>
      <c r="N37" s="4">
        <v>-16.08</v>
      </c>
      <c r="O37" s="4">
        <v>0</v>
      </c>
      <c r="P37" s="4">
        <v>0</v>
      </c>
      <c r="Q37" s="16"/>
    </row>
    <row r="38" spans="1:17" ht="14.25">
      <c r="A38" s="5" t="s">
        <v>50</v>
      </c>
      <c r="B38" s="6">
        <v>0</v>
      </c>
      <c r="C38" s="6">
        <v>0</v>
      </c>
      <c r="D38" s="6">
        <v>0</v>
      </c>
      <c r="E38" s="6">
        <v>0</v>
      </c>
      <c r="F38" s="6">
        <v>0</v>
      </c>
      <c r="G38" s="6">
        <v>0</v>
      </c>
      <c r="H38" s="6">
        <v>0</v>
      </c>
      <c r="I38" s="6">
        <v>0</v>
      </c>
      <c r="J38" s="6">
        <v>0</v>
      </c>
      <c r="K38" s="6">
        <v>0</v>
      </c>
      <c r="L38" s="6">
        <v>-346.791</v>
      </c>
      <c r="M38" s="6">
        <v>-346.791</v>
      </c>
      <c r="N38" s="6">
        <v>346.791</v>
      </c>
      <c r="O38" s="6">
        <v>0</v>
      </c>
      <c r="P38" s="6">
        <v>0</v>
      </c>
      <c r="Q38" s="17"/>
    </row>
    <row r="39" spans="1:17" ht="14.25">
      <c r="A39" s="3" t="s">
        <v>51</v>
      </c>
      <c r="B39" s="4">
        <v>0</v>
      </c>
      <c r="C39" s="4">
        <v>0</v>
      </c>
      <c r="D39" s="4">
        <v>0</v>
      </c>
      <c r="E39" s="4">
        <v>0</v>
      </c>
      <c r="F39" s="4">
        <v>0</v>
      </c>
      <c r="G39" s="4">
        <v>-163.758</v>
      </c>
      <c r="H39" s="4">
        <v>-0.182</v>
      </c>
      <c r="I39" s="4">
        <v>0</v>
      </c>
      <c r="J39" s="4">
        <v>0</v>
      </c>
      <c r="K39" s="4">
        <v>0</v>
      </c>
      <c r="L39" s="4">
        <v>-26.055</v>
      </c>
      <c r="M39" s="4">
        <v>-189.995</v>
      </c>
      <c r="N39" s="4">
        <v>-794.79</v>
      </c>
      <c r="O39" s="4">
        <v>-20.122917499999996</v>
      </c>
      <c r="P39" s="4">
        <v>-1004.908</v>
      </c>
      <c r="Q39" s="16" t="s">
        <v>59</v>
      </c>
    </row>
    <row r="40" spans="1:17" ht="14.25">
      <c r="A40" s="24" t="s">
        <v>52</v>
      </c>
      <c r="B40" s="25">
        <v>202.085</v>
      </c>
      <c r="C40" s="25">
        <v>306.547</v>
      </c>
      <c r="D40" s="25">
        <v>727.339</v>
      </c>
      <c r="E40" s="25">
        <v>113.23</v>
      </c>
      <c r="F40" s="25">
        <v>557.939</v>
      </c>
      <c r="G40" s="25">
        <v>217.064</v>
      </c>
      <c r="H40" s="25">
        <v>41.438</v>
      </c>
      <c r="I40" s="25">
        <v>8.904</v>
      </c>
      <c r="J40" s="25">
        <v>25.411</v>
      </c>
      <c r="K40" s="25">
        <v>0.051</v>
      </c>
      <c r="L40" s="25">
        <v>0.318</v>
      </c>
      <c r="M40" s="25">
        <v>2200.326</v>
      </c>
      <c r="N40" s="25">
        <v>-179.365</v>
      </c>
      <c r="O40" s="25">
        <v>-971.064</v>
      </c>
      <c r="P40" s="25">
        <v>1049.897</v>
      </c>
      <c r="Q40" s="26" t="s">
        <v>60</v>
      </c>
    </row>
    <row r="41" spans="1:17" ht="21">
      <c r="A41" s="29"/>
      <c r="P41" s="30">
        <v>-0.977</v>
      </c>
      <c r="Q41" s="266" t="s">
        <v>62</v>
      </c>
    </row>
    <row r="42" spans="1:17" ht="14.25">
      <c r="A42" s="32"/>
      <c r="P42" s="30">
        <v>1048.92</v>
      </c>
      <c r="Q42" s="267" t="s">
        <v>63</v>
      </c>
    </row>
    <row r="43" spans="1:17" ht="14.25">
      <c r="A43" s="29"/>
      <c r="P43" s="30">
        <v>-259.076</v>
      </c>
      <c r="Q43" s="266" t="s">
        <v>64</v>
      </c>
    </row>
    <row r="44" spans="1:17" ht="14.25">
      <c r="A44" s="32"/>
      <c r="P44" s="30">
        <v>789.844</v>
      </c>
      <c r="Q44" s="267" t="s">
        <v>65</v>
      </c>
    </row>
    <row r="45" ht="14.25">
      <c r="P45" s="30"/>
    </row>
    <row r="46" spans="1:16" ht="14.25">
      <c r="A46" s="34" t="s">
        <v>2</v>
      </c>
      <c r="B46" s="35">
        <f>(-B35-B47)/B11</f>
        <v>0.2014314424700846</v>
      </c>
      <c r="C46" s="35">
        <f>(-C35-C47)/C11</f>
        <v>0.20289502904419396</v>
      </c>
      <c r="N46" s="27"/>
      <c r="P46" s="30"/>
    </row>
    <row r="47" spans="1:16" ht="14.25">
      <c r="A47" s="34" t="s">
        <v>4</v>
      </c>
      <c r="B47" s="36">
        <f>B37</f>
        <v>8.199</v>
      </c>
      <c r="C47" s="36">
        <f>C37</f>
        <v>-2.832</v>
      </c>
      <c r="P47" s="30"/>
    </row>
    <row r="48" spans="1:16" ht="14.25">
      <c r="A48" s="37" t="s">
        <v>3</v>
      </c>
      <c r="B48" s="35">
        <f>(-B36/B11)</f>
        <v>0.06945755000006315</v>
      </c>
      <c r="C48" s="35">
        <f>(-C36/C11)</f>
        <v>0.0807183125043245</v>
      </c>
      <c r="P48" s="263"/>
    </row>
    <row r="49" spans="1:16" ht="14.25">
      <c r="A49" s="37" t="s">
        <v>1</v>
      </c>
      <c r="B49" s="35">
        <f>(-B29/B11)</f>
        <v>0.5545109006643095</v>
      </c>
      <c r="C49" s="35">
        <f>(-C29/C11)</f>
        <v>0.6704516374906784</v>
      </c>
      <c r="P49" s="276"/>
    </row>
    <row r="50" spans="1:3" ht="14.25">
      <c r="A50" s="39" t="s">
        <v>5</v>
      </c>
      <c r="B50" s="38">
        <f>B46+B48+B49</f>
        <v>0.8253998931344573</v>
      </c>
      <c r="C50" s="38">
        <f>C46+C48+C49</f>
        <v>0.9540649790391968</v>
      </c>
    </row>
  </sheetData>
  <mergeCells count="2">
    <mergeCell ref="A1:A2"/>
    <mergeCell ref="Q1:Q2"/>
  </mergeCells>
  <printOptions/>
  <pageMargins left="0.25" right="0.25" top="0.75" bottom="0.75" header="0.3" footer="0.3"/>
  <pageSetup fitToHeight="1" fitToWidth="1" horizontalDpi="600" verticalDpi="600" orientation="landscape" paperSize="8" scale="8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pageSetUpPr fitToPage="1"/>
  </sheetPr>
  <dimension ref="A1:Y67"/>
  <sheetViews>
    <sheetView showGridLines="0" zoomScale="85" zoomScaleNormal="85" workbookViewId="0" topLeftCell="A1">
      <pane xSplit="1" ySplit="2" topLeftCell="B24" activePane="bottomRight" state="frozen"/>
      <selection pane="topLeft" activeCell="B28" sqref="B28"/>
      <selection pane="topRight" activeCell="B28" sqref="B28"/>
      <selection pane="bottomLeft" activeCell="B28" sqref="B28"/>
      <selection pane="bottomRight" activeCell="B28" sqref="B28"/>
    </sheetView>
  </sheetViews>
  <sheetFormatPr defaultColWidth="9.00390625" defaultRowHeight="12.75" customHeight="1"/>
  <cols>
    <col min="1" max="1" width="44.375" style="132" customWidth="1"/>
    <col min="2" max="12" width="10.375" style="132" customWidth="1"/>
    <col min="13" max="14" width="10.375" style="132" hidden="1" customWidth="1"/>
    <col min="15" max="15" width="10.375" style="132" customWidth="1"/>
    <col min="16" max="16384" width="9.00390625" style="132" customWidth="1"/>
  </cols>
  <sheetData>
    <row r="1" spans="1:15" ht="41.25" customHeight="1">
      <c r="A1" s="692" t="s">
        <v>182</v>
      </c>
      <c r="B1" s="1" t="s">
        <v>6</v>
      </c>
      <c r="C1" s="1" t="s">
        <v>7</v>
      </c>
      <c r="D1" s="1" t="s">
        <v>8</v>
      </c>
      <c r="E1" s="1" t="s">
        <v>9</v>
      </c>
      <c r="F1" s="1" t="s">
        <v>10</v>
      </c>
      <c r="G1" s="1" t="s">
        <v>11</v>
      </c>
      <c r="H1" s="1" t="s">
        <v>12</v>
      </c>
      <c r="I1" s="1" t="s">
        <v>13</v>
      </c>
      <c r="J1" s="1" t="s">
        <v>14</v>
      </c>
      <c r="K1" s="1" t="s">
        <v>15</v>
      </c>
      <c r="L1" s="1" t="s">
        <v>16</v>
      </c>
      <c r="M1" s="1"/>
      <c r="N1" s="1"/>
      <c r="O1" s="1" t="s">
        <v>0</v>
      </c>
    </row>
    <row r="2" spans="1:15" ht="12.95" customHeight="1" thickBot="1">
      <c r="A2" s="693"/>
      <c r="B2" s="2" t="s">
        <v>21</v>
      </c>
      <c r="C2" s="2" t="s">
        <v>21</v>
      </c>
      <c r="D2" s="2" t="s">
        <v>21</v>
      </c>
      <c r="E2" s="2" t="s">
        <v>21</v>
      </c>
      <c r="F2" s="2" t="s">
        <v>21</v>
      </c>
      <c r="G2" s="2" t="s">
        <v>22</v>
      </c>
      <c r="H2" s="2" t="s">
        <v>21</v>
      </c>
      <c r="I2" s="2" t="s">
        <v>22</v>
      </c>
      <c r="J2" s="2" t="s">
        <v>22</v>
      </c>
      <c r="K2" s="2" t="s">
        <v>21</v>
      </c>
      <c r="L2" s="2" t="s">
        <v>21</v>
      </c>
      <c r="M2" s="2"/>
      <c r="N2" s="2"/>
      <c r="O2" s="2"/>
    </row>
    <row r="3" spans="1:18" ht="12.95" customHeight="1">
      <c r="A3" s="3" t="s">
        <v>24</v>
      </c>
      <c r="B3" s="4">
        <v>414.114</v>
      </c>
      <c r="C3" s="4">
        <v>2119.459</v>
      </c>
      <c r="D3" s="4">
        <v>1688.875</v>
      </c>
      <c r="E3" s="4">
        <v>246.531</v>
      </c>
      <c r="F3" s="4">
        <v>0</v>
      </c>
      <c r="G3" s="4">
        <v>0</v>
      </c>
      <c r="H3" s="4">
        <v>0</v>
      </c>
      <c r="I3" s="4">
        <v>57.958349999999996</v>
      </c>
      <c r="J3" s="4">
        <v>273.66712930000006</v>
      </c>
      <c r="K3" s="4">
        <v>47.356</v>
      </c>
      <c r="L3" s="4">
        <v>0</v>
      </c>
      <c r="M3" s="4">
        <v>0</v>
      </c>
      <c r="N3" s="4">
        <v>0</v>
      </c>
      <c r="O3" s="269">
        <v>4847.96</v>
      </c>
      <c r="Q3" s="133"/>
      <c r="R3" s="133"/>
    </row>
    <row r="4" spans="1:18" ht="12.75" customHeight="1">
      <c r="A4" s="5" t="s">
        <v>25</v>
      </c>
      <c r="B4" s="6">
        <v>60.507</v>
      </c>
      <c r="C4" s="6">
        <v>27.434</v>
      </c>
      <c r="D4" s="6">
        <v>0</v>
      </c>
      <c r="E4" s="6">
        <v>0</v>
      </c>
      <c r="F4" s="6">
        <v>0</v>
      </c>
      <c r="G4" s="6">
        <v>0</v>
      </c>
      <c r="H4" s="6">
        <v>0</v>
      </c>
      <c r="I4" s="6">
        <v>0</v>
      </c>
      <c r="J4" s="6">
        <v>0</v>
      </c>
      <c r="K4" s="6">
        <v>0</v>
      </c>
      <c r="L4" s="6">
        <v>0</v>
      </c>
      <c r="M4" s="6">
        <v>0</v>
      </c>
      <c r="N4" s="6">
        <v>0</v>
      </c>
      <c r="O4" s="268">
        <v>87.941</v>
      </c>
      <c r="Q4" s="133"/>
      <c r="R4" s="133"/>
    </row>
    <row r="5" spans="1:18" ht="12.95" customHeight="1">
      <c r="A5" s="7" t="s">
        <v>26</v>
      </c>
      <c r="B5" s="8">
        <v>474.621</v>
      </c>
      <c r="C5" s="8">
        <v>2146.893</v>
      </c>
      <c r="D5" s="8">
        <v>1688.875</v>
      </c>
      <c r="E5" s="8">
        <v>246.531</v>
      </c>
      <c r="F5" s="8">
        <v>0</v>
      </c>
      <c r="G5" s="8">
        <v>0</v>
      </c>
      <c r="H5" s="8">
        <v>0</v>
      </c>
      <c r="I5" s="8">
        <v>57.958</v>
      </c>
      <c r="J5" s="8">
        <v>273.667</v>
      </c>
      <c r="K5" s="8">
        <v>47.356</v>
      </c>
      <c r="L5" s="8">
        <v>0</v>
      </c>
      <c r="M5" s="8">
        <v>0</v>
      </c>
      <c r="N5" s="8">
        <v>0</v>
      </c>
      <c r="O5" s="270">
        <v>4935.901</v>
      </c>
      <c r="Q5" s="133"/>
      <c r="R5" s="133"/>
    </row>
    <row r="6" spans="1:18" ht="12.95" customHeight="1">
      <c r="A6" s="5" t="s">
        <v>27</v>
      </c>
      <c r="B6" s="6">
        <v>-25.84</v>
      </c>
      <c r="C6" s="6">
        <v>-3.721</v>
      </c>
      <c r="D6" s="6">
        <v>0.15</v>
      </c>
      <c r="E6" s="6">
        <v>0</v>
      </c>
      <c r="F6" s="6">
        <v>0</v>
      </c>
      <c r="G6" s="6">
        <v>0</v>
      </c>
      <c r="H6" s="6">
        <v>0</v>
      </c>
      <c r="I6" s="6">
        <v>-32.133868452</v>
      </c>
      <c r="J6" s="6">
        <v>-12.2008759</v>
      </c>
      <c r="K6" s="6">
        <v>0</v>
      </c>
      <c r="L6" s="6">
        <v>0</v>
      </c>
      <c r="M6" s="6">
        <v>0</v>
      </c>
      <c r="N6" s="6">
        <v>0</v>
      </c>
      <c r="O6" s="268">
        <v>-73.746</v>
      </c>
      <c r="Q6" s="133"/>
      <c r="R6" s="133"/>
    </row>
    <row r="7" spans="1:18" ht="12.95" customHeight="1">
      <c r="A7" s="7" t="s">
        <v>28</v>
      </c>
      <c r="B7" s="8">
        <v>448.781</v>
      </c>
      <c r="C7" s="8">
        <v>2143.172</v>
      </c>
      <c r="D7" s="8">
        <v>1689.025</v>
      </c>
      <c r="E7" s="8">
        <v>246.531</v>
      </c>
      <c r="F7" s="8">
        <v>0</v>
      </c>
      <c r="G7" s="8">
        <v>0</v>
      </c>
      <c r="H7" s="8">
        <v>0</v>
      </c>
      <c r="I7" s="8">
        <v>25.824</v>
      </c>
      <c r="J7" s="8">
        <v>261.466</v>
      </c>
      <c r="K7" s="8">
        <v>47.356</v>
      </c>
      <c r="L7" s="8">
        <v>0</v>
      </c>
      <c r="M7" s="8">
        <v>0</v>
      </c>
      <c r="N7" s="8">
        <v>0</v>
      </c>
      <c r="O7" s="270">
        <v>4862.155</v>
      </c>
      <c r="Q7" s="133"/>
      <c r="R7" s="133"/>
    </row>
    <row r="8" spans="1:18" ht="12.95" customHeight="1">
      <c r="A8" s="5"/>
      <c r="B8" s="6">
        <v>0</v>
      </c>
      <c r="C8" s="6">
        <v>0</v>
      </c>
      <c r="D8" s="6">
        <v>0</v>
      </c>
      <c r="E8" s="6">
        <v>0</v>
      </c>
      <c r="F8" s="6">
        <v>0</v>
      </c>
      <c r="G8" s="6">
        <v>0</v>
      </c>
      <c r="H8" s="6">
        <v>0</v>
      </c>
      <c r="I8" s="6">
        <v>0</v>
      </c>
      <c r="J8" s="6">
        <v>0</v>
      </c>
      <c r="K8" s="6">
        <v>0</v>
      </c>
      <c r="L8" s="6">
        <v>0</v>
      </c>
      <c r="M8" s="6">
        <v>0</v>
      </c>
      <c r="N8" s="6">
        <v>0</v>
      </c>
      <c r="O8" s="268">
        <v>0</v>
      </c>
      <c r="Q8" s="133"/>
      <c r="R8" s="133"/>
    </row>
    <row r="9" spans="1:18" ht="24" customHeight="1">
      <c r="A9" s="3" t="s">
        <v>29</v>
      </c>
      <c r="B9" s="4">
        <v>-44.074</v>
      </c>
      <c r="C9" s="4">
        <v>-400.29</v>
      </c>
      <c r="D9" s="4">
        <v>-0.021</v>
      </c>
      <c r="E9" s="4">
        <v>2.707</v>
      </c>
      <c r="F9" s="4">
        <v>0</v>
      </c>
      <c r="G9" s="4">
        <v>0</v>
      </c>
      <c r="H9" s="4">
        <v>0</v>
      </c>
      <c r="I9" s="4">
        <v>-16.22903421173671</v>
      </c>
      <c r="J9" s="4">
        <v>-4.7353578</v>
      </c>
      <c r="K9" s="4">
        <v>0.012</v>
      </c>
      <c r="L9" s="4">
        <v>0</v>
      </c>
      <c r="M9" s="4">
        <v>0</v>
      </c>
      <c r="N9" s="4">
        <v>0</v>
      </c>
      <c r="O9" s="269">
        <v>-462.63</v>
      </c>
      <c r="Q9" s="133"/>
      <c r="R9" s="133"/>
    </row>
    <row r="10" spans="1:18" ht="20.25" customHeight="1">
      <c r="A10" s="5" t="s">
        <v>30</v>
      </c>
      <c r="B10" s="6">
        <v>-39.925</v>
      </c>
      <c r="C10" s="6">
        <v>-10.676</v>
      </c>
      <c r="D10" s="6">
        <v>0</v>
      </c>
      <c r="E10" s="6">
        <v>0</v>
      </c>
      <c r="F10" s="6">
        <v>0</v>
      </c>
      <c r="G10" s="6">
        <v>0</v>
      </c>
      <c r="H10" s="6">
        <v>0</v>
      </c>
      <c r="I10" s="6">
        <v>14.194</v>
      </c>
      <c r="J10" s="6">
        <v>4.988</v>
      </c>
      <c r="K10" s="6">
        <v>0</v>
      </c>
      <c r="L10" s="6">
        <v>0</v>
      </c>
      <c r="M10" s="6">
        <v>0</v>
      </c>
      <c r="N10" s="6">
        <v>0</v>
      </c>
      <c r="O10" s="268">
        <v>-31.419</v>
      </c>
      <c r="Q10" s="133"/>
      <c r="R10" s="133"/>
    </row>
    <row r="11" spans="1:18" ht="12.95" customHeight="1">
      <c r="A11" s="7" t="s">
        <v>31</v>
      </c>
      <c r="B11" s="8">
        <v>364.782</v>
      </c>
      <c r="C11" s="8">
        <v>1732.206</v>
      </c>
      <c r="D11" s="8">
        <v>1689.004</v>
      </c>
      <c r="E11" s="8">
        <v>249.238</v>
      </c>
      <c r="F11" s="8">
        <v>0</v>
      </c>
      <c r="G11" s="8">
        <v>0</v>
      </c>
      <c r="H11" s="8">
        <v>0</v>
      </c>
      <c r="I11" s="8">
        <v>23.789</v>
      </c>
      <c r="J11" s="8">
        <v>261.719</v>
      </c>
      <c r="K11" s="8">
        <v>47.368</v>
      </c>
      <c r="L11" s="8">
        <v>0</v>
      </c>
      <c r="M11" s="8">
        <v>0</v>
      </c>
      <c r="N11" s="8">
        <v>0</v>
      </c>
      <c r="O11" s="270">
        <v>4368.106</v>
      </c>
      <c r="Q11" s="133"/>
      <c r="R11" s="133"/>
    </row>
    <row r="12" spans="1:18" ht="12.95" customHeight="1">
      <c r="A12" s="9"/>
      <c r="B12" s="6">
        <v>0</v>
      </c>
      <c r="C12" s="6">
        <v>0</v>
      </c>
      <c r="D12" s="6">
        <v>0</v>
      </c>
      <c r="E12" s="6">
        <v>0</v>
      </c>
      <c r="F12" s="6">
        <v>0</v>
      </c>
      <c r="G12" s="6">
        <v>0</v>
      </c>
      <c r="H12" s="6">
        <v>0</v>
      </c>
      <c r="I12" s="6">
        <v>0</v>
      </c>
      <c r="J12" s="6">
        <v>0</v>
      </c>
      <c r="K12" s="6">
        <v>0</v>
      </c>
      <c r="L12" s="6">
        <v>0</v>
      </c>
      <c r="M12" s="6">
        <v>0</v>
      </c>
      <c r="N12" s="6">
        <v>0</v>
      </c>
      <c r="O12" s="268">
        <v>0</v>
      </c>
      <c r="Q12" s="133"/>
      <c r="R12" s="133"/>
    </row>
    <row r="13" spans="1:18" ht="12.95" customHeight="1">
      <c r="A13" s="3" t="s">
        <v>32</v>
      </c>
      <c r="B13" s="4">
        <v>0</v>
      </c>
      <c r="C13" s="4">
        <v>0</v>
      </c>
      <c r="D13" s="4">
        <v>0</v>
      </c>
      <c r="E13" s="4">
        <v>0</v>
      </c>
      <c r="F13" s="4">
        <v>0</v>
      </c>
      <c r="G13" s="4">
        <v>137.97</v>
      </c>
      <c r="H13" s="4">
        <v>0</v>
      </c>
      <c r="I13" s="4">
        <v>0</v>
      </c>
      <c r="J13" s="4">
        <v>0</v>
      </c>
      <c r="K13" s="4">
        <v>0</v>
      </c>
      <c r="L13" s="4">
        <v>0</v>
      </c>
      <c r="M13" s="4">
        <v>0</v>
      </c>
      <c r="N13" s="4">
        <v>0</v>
      </c>
      <c r="O13" s="269">
        <v>137.97</v>
      </c>
      <c r="Q13" s="133"/>
      <c r="R13" s="133"/>
    </row>
    <row r="14" spans="1:18" ht="12.95" customHeight="1">
      <c r="A14" s="9" t="s">
        <v>33</v>
      </c>
      <c r="B14" s="6">
        <v>28.017</v>
      </c>
      <c r="C14" s="6">
        <v>126.829</v>
      </c>
      <c r="D14" s="6">
        <v>190.135</v>
      </c>
      <c r="E14" s="6">
        <v>12.461</v>
      </c>
      <c r="F14" s="6">
        <v>125.41876020000001</v>
      </c>
      <c r="G14" s="6">
        <v>564.718</v>
      </c>
      <c r="H14" s="6">
        <v>1.289</v>
      </c>
      <c r="I14" s="6">
        <v>7.5851999999999995</v>
      </c>
      <c r="J14" s="6">
        <v>4.0030721</v>
      </c>
      <c r="K14" s="6">
        <v>6.051</v>
      </c>
      <c r="L14" s="6">
        <v>-0.521</v>
      </c>
      <c r="M14" s="6">
        <v>0</v>
      </c>
      <c r="N14" s="6">
        <v>0</v>
      </c>
      <c r="O14" s="268">
        <v>1065.986</v>
      </c>
      <c r="Q14" s="133"/>
      <c r="R14" s="133"/>
    </row>
    <row r="15" spans="1:18" ht="12.95" customHeight="1">
      <c r="A15" s="10" t="s">
        <v>34</v>
      </c>
      <c r="B15" s="4">
        <v>28.017</v>
      </c>
      <c r="C15" s="4">
        <v>126.829</v>
      </c>
      <c r="D15" s="4">
        <v>190.135</v>
      </c>
      <c r="E15" s="4">
        <v>12.461</v>
      </c>
      <c r="F15" s="4">
        <v>119.447</v>
      </c>
      <c r="G15" s="4">
        <v>564.718</v>
      </c>
      <c r="H15" s="4">
        <v>1.289</v>
      </c>
      <c r="I15" s="4">
        <v>7.585</v>
      </c>
      <c r="J15" s="4">
        <v>4.003</v>
      </c>
      <c r="K15" s="4">
        <v>6.051</v>
      </c>
      <c r="L15" s="4">
        <v>-0.521</v>
      </c>
      <c r="M15" s="4">
        <v>0</v>
      </c>
      <c r="N15" s="4">
        <v>0</v>
      </c>
      <c r="O15" s="269">
        <v>1060.014</v>
      </c>
      <c r="Q15" s="133"/>
      <c r="R15" s="133"/>
    </row>
    <row r="16" spans="1:18" ht="12.95" customHeight="1">
      <c r="A16" s="5" t="s">
        <v>35</v>
      </c>
      <c r="B16" s="6">
        <v>0</v>
      </c>
      <c r="C16" s="6">
        <v>0</v>
      </c>
      <c r="D16" s="6">
        <v>0</v>
      </c>
      <c r="E16" s="6">
        <v>0</v>
      </c>
      <c r="F16" s="6">
        <v>5.972</v>
      </c>
      <c r="G16" s="6">
        <v>0</v>
      </c>
      <c r="H16" s="6">
        <v>0</v>
      </c>
      <c r="I16" s="6">
        <v>0</v>
      </c>
      <c r="J16" s="6">
        <v>0</v>
      </c>
      <c r="K16" s="6">
        <v>0</v>
      </c>
      <c r="L16" s="6">
        <v>0</v>
      </c>
      <c r="M16" s="6">
        <v>0</v>
      </c>
      <c r="N16" s="6">
        <v>0</v>
      </c>
      <c r="O16" s="268">
        <v>5.972</v>
      </c>
      <c r="Q16" s="133"/>
      <c r="R16" s="133"/>
    </row>
    <row r="17" spans="1:18" ht="12.95" customHeight="1">
      <c r="A17" s="3"/>
      <c r="B17" s="4">
        <v>0</v>
      </c>
      <c r="C17" s="4">
        <v>0</v>
      </c>
      <c r="D17" s="4">
        <v>0</v>
      </c>
      <c r="E17" s="4">
        <v>0</v>
      </c>
      <c r="F17" s="4">
        <v>0</v>
      </c>
      <c r="G17" s="4">
        <v>0</v>
      </c>
      <c r="H17" s="4">
        <v>0</v>
      </c>
      <c r="I17" s="4">
        <v>0</v>
      </c>
      <c r="J17" s="4">
        <v>0</v>
      </c>
      <c r="K17" s="4">
        <v>0</v>
      </c>
      <c r="L17" s="4">
        <v>0</v>
      </c>
      <c r="M17" s="4">
        <v>0</v>
      </c>
      <c r="N17" s="4">
        <v>0</v>
      </c>
      <c r="O17" s="269">
        <v>0</v>
      </c>
      <c r="Q17" s="133"/>
      <c r="R17" s="133"/>
    </row>
    <row r="18" spans="1:18" ht="12.95" customHeight="1">
      <c r="A18" s="11" t="s">
        <v>183</v>
      </c>
      <c r="B18" s="6">
        <v>9.75</v>
      </c>
      <c r="C18" s="6">
        <v>19.931</v>
      </c>
      <c r="D18" s="6">
        <v>0.23</v>
      </c>
      <c r="E18" s="6">
        <v>0.06</v>
      </c>
      <c r="F18" s="6">
        <v>0</v>
      </c>
      <c r="G18" s="6">
        <v>0</v>
      </c>
      <c r="H18" s="6">
        <v>0</v>
      </c>
      <c r="I18" s="6">
        <v>0</v>
      </c>
      <c r="J18" s="6">
        <v>0</v>
      </c>
      <c r="K18" s="6">
        <v>0.003</v>
      </c>
      <c r="L18" s="6">
        <v>0</v>
      </c>
      <c r="M18" s="6">
        <v>0</v>
      </c>
      <c r="N18" s="6">
        <v>0</v>
      </c>
      <c r="O18" s="268">
        <v>29.974</v>
      </c>
      <c r="Q18" s="133"/>
      <c r="R18" s="133"/>
    </row>
    <row r="19" spans="1:18" ht="12.95" customHeight="1">
      <c r="A19" s="3" t="s">
        <v>184</v>
      </c>
      <c r="B19" s="4">
        <v>0</v>
      </c>
      <c r="C19" s="4">
        <v>0</v>
      </c>
      <c r="D19" s="4">
        <v>0</v>
      </c>
      <c r="E19" s="4">
        <v>0</v>
      </c>
      <c r="F19" s="4">
        <v>0</v>
      </c>
      <c r="G19" s="4">
        <v>0</v>
      </c>
      <c r="H19" s="4">
        <v>23.934</v>
      </c>
      <c r="I19" s="4">
        <v>0</v>
      </c>
      <c r="J19" s="4">
        <v>0</v>
      </c>
      <c r="K19" s="4">
        <v>0</v>
      </c>
      <c r="L19" s="4">
        <v>144.234</v>
      </c>
      <c r="M19" s="4">
        <v>0</v>
      </c>
      <c r="N19" s="4">
        <v>0</v>
      </c>
      <c r="O19" s="269">
        <v>168.168</v>
      </c>
      <c r="Q19" s="133"/>
      <c r="R19" s="133"/>
    </row>
    <row r="20" spans="1:18" ht="21.75" customHeight="1">
      <c r="A20" s="5" t="s">
        <v>36</v>
      </c>
      <c r="B20" s="6">
        <v>0</v>
      </c>
      <c r="C20" s="6">
        <v>0</v>
      </c>
      <c r="D20" s="6">
        <v>0</v>
      </c>
      <c r="E20" s="6">
        <v>0</v>
      </c>
      <c r="F20" s="6">
        <v>0</v>
      </c>
      <c r="G20" s="6">
        <v>21.661</v>
      </c>
      <c r="H20" s="6">
        <v>2</v>
      </c>
      <c r="I20" s="6">
        <v>0</v>
      </c>
      <c r="J20" s="6">
        <v>0</v>
      </c>
      <c r="K20" s="6">
        <v>0</v>
      </c>
      <c r="L20" s="6">
        <v>3.731</v>
      </c>
      <c r="M20" s="6">
        <v>0</v>
      </c>
      <c r="N20" s="6">
        <v>0</v>
      </c>
      <c r="O20" s="268">
        <v>27.392</v>
      </c>
      <c r="Q20" s="133"/>
      <c r="R20" s="133"/>
    </row>
    <row r="21" spans="1:18" ht="12.95" customHeight="1">
      <c r="A21" s="3"/>
      <c r="B21" s="4">
        <v>0</v>
      </c>
      <c r="C21" s="4">
        <v>0</v>
      </c>
      <c r="D21" s="4">
        <v>0</v>
      </c>
      <c r="E21" s="4">
        <v>0</v>
      </c>
      <c r="F21" s="4">
        <v>0</v>
      </c>
      <c r="G21" s="4">
        <v>0</v>
      </c>
      <c r="H21" s="4">
        <v>0</v>
      </c>
      <c r="I21" s="4">
        <v>0</v>
      </c>
      <c r="J21" s="4">
        <v>0</v>
      </c>
      <c r="K21" s="4">
        <v>0</v>
      </c>
      <c r="L21" s="4">
        <v>0</v>
      </c>
      <c r="M21" s="4">
        <v>0</v>
      </c>
      <c r="N21" s="4">
        <v>0</v>
      </c>
      <c r="O21" s="269">
        <v>0</v>
      </c>
      <c r="Q21" s="133"/>
      <c r="R21" s="133"/>
    </row>
    <row r="22" spans="1:18" ht="12.95" customHeight="1">
      <c r="A22" s="5" t="s">
        <v>37</v>
      </c>
      <c r="B22" s="6">
        <v>-294.573</v>
      </c>
      <c r="C22" s="6">
        <v>-1324.576</v>
      </c>
      <c r="D22" s="6">
        <v>-1198.192</v>
      </c>
      <c r="E22" s="6">
        <v>-354.452</v>
      </c>
      <c r="F22" s="6">
        <v>0</v>
      </c>
      <c r="G22" s="6">
        <v>0</v>
      </c>
      <c r="H22" s="6">
        <v>0</v>
      </c>
      <c r="I22" s="6">
        <v>-19.3908</v>
      </c>
      <c r="J22" s="6">
        <v>-168.2771547</v>
      </c>
      <c r="K22" s="6">
        <v>-82.78</v>
      </c>
      <c r="L22" s="6">
        <v>0</v>
      </c>
      <c r="M22" s="6">
        <v>0</v>
      </c>
      <c r="N22" s="6">
        <v>0</v>
      </c>
      <c r="O22" s="268">
        <v>-3442.241</v>
      </c>
      <c r="Q22" s="133"/>
      <c r="R22" s="133"/>
    </row>
    <row r="23" spans="1:18" ht="12.75">
      <c r="A23" s="3" t="s">
        <v>38</v>
      </c>
      <c r="B23" s="4">
        <v>84.673</v>
      </c>
      <c r="C23" s="4">
        <v>101.965</v>
      </c>
      <c r="D23" s="4">
        <v>-14.963</v>
      </c>
      <c r="E23" s="4">
        <v>-5.084</v>
      </c>
      <c r="F23" s="4">
        <v>0</v>
      </c>
      <c r="G23" s="4">
        <v>0</v>
      </c>
      <c r="H23" s="4">
        <v>0</v>
      </c>
      <c r="I23" s="4">
        <v>-6.513</v>
      </c>
      <c r="J23" s="4">
        <v>-5.667</v>
      </c>
      <c r="K23" s="4">
        <v>-0.566</v>
      </c>
      <c r="L23" s="4">
        <v>0</v>
      </c>
      <c r="M23" s="4">
        <v>0</v>
      </c>
      <c r="N23" s="4">
        <v>0</v>
      </c>
      <c r="O23" s="269">
        <v>153.845</v>
      </c>
      <c r="Q23" s="133"/>
      <c r="R23" s="133"/>
    </row>
    <row r="24" spans="1:18" ht="21" customHeight="1">
      <c r="A24" s="5" t="s">
        <v>39</v>
      </c>
      <c r="B24" s="6">
        <v>23.2</v>
      </c>
      <c r="C24" s="6">
        <v>10.978</v>
      </c>
      <c r="D24" s="6">
        <v>0.024</v>
      </c>
      <c r="E24" s="6">
        <v>0</v>
      </c>
      <c r="F24" s="6">
        <v>0</v>
      </c>
      <c r="G24" s="6">
        <v>0</v>
      </c>
      <c r="H24" s="6">
        <v>0</v>
      </c>
      <c r="I24" s="6">
        <v>5.628609551499999</v>
      </c>
      <c r="J24" s="6">
        <v>4.7965058</v>
      </c>
      <c r="K24" s="6">
        <v>0</v>
      </c>
      <c r="L24" s="6">
        <v>0</v>
      </c>
      <c r="M24" s="6">
        <v>0</v>
      </c>
      <c r="N24" s="6">
        <v>0</v>
      </c>
      <c r="O24" s="268">
        <v>44.628</v>
      </c>
      <c r="Q24" s="133"/>
      <c r="R24" s="133"/>
    </row>
    <row r="25" spans="1:18" ht="12.95" customHeight="1">
      <c r="A25" s="3" t="s">
        <v>40</v>
      </c>
      <c r="B25" s="4">
        <v>16.087</v>
      </c>
      <c r="C25" s="4">
        <v>-11.937</v>
      </c>
      <c r="D25" s="4">
        <v>0</v>
      </c>
      <c r="E25" s="4">
        <v>0</v>
      </c>
      <c r="F25" s="4">
        <v>0</v>
      </c>
      <c r="G25" s="4">
        <v>0</v>
      </c>
      <c r="H25" s="4">
        <v>0</v>
      </c>
      <c r="I25" s="4">
        <v>2.639</v>
      </c>
      <c r="J25" s="4">
        <v>2.443</v>
      </c>
      <c r="K25" s="4">
        <v>0</v>
      </c>
      <c r="L25" s="4">
        <v>0</v>
      </c>
      <c r="M25" s="4">
        <v>0</v>
      </c>
      <c r="N25" s="4">
        <v>0</v>
      </c>
      <c r="O25" s="269">
        <v>9.232</v>
      </c>
      <c r="Q25" s="133"/>
      <c r="R25" s="133"/>
    </row>
    <row r="26" spans="1:18" ht="12.95" customHeight="1">
      <c r="A26" s="134" t="s">
        <v>41</v>
      </c>
      <c r="B26" s="6">
        <v>-170.613</v>
      </c>
      <c r="C26" s="6">
        <v>-1223.57</v>
      </c>
      <c r="D26" s="6">
        <v>-1213.131</v>
      </c>
      <c r="E26" s="6">
        <v>-359.536</v>
      </c>
      <c r="F26" s="6">
        <v>0</v>
      </c>
      <c r="G26" s="6">
        <v>0</v>
      </c>
      <c r="H26" s="6">
        <v>0</v>
      </c>
      <c r="I26" s="6">
        <v>-17.636</v>
      </c>
      <c r="J26" s="6">
        <v>-166.704</v>
      </c>
      <c r="K26" s="6">
        <v>-83.346</v>
      </c>
      <c r="L26" s="6">
        <v>0</v>
      </c>
      <c r="M26" s="6">
        <v>0</v>
      </c>
      <c r="N26" s="6">
        <v>0</v>
      </c>
      <c r="O26" s="268">
        <v>-3234.536</v>
      </c>
      <c r="Q26" s="133"/>
      <c r="R26" s="133"/>
    </row>
    <row r="27" spans="1:18" ht="31.5">
      <c r="A27" s="3" t="s">
        <v>42</v>
      </c>
      <c r="B27" s="4">
        <v>0</v>
      </c>
      <c r="C27" s="4">
        <v>0</v>
      </c>
      <c r="D27" s="4">
        <v>-101.712</v>
      </c>
      <c r="E27" s="4">
        <v>195.082</v>
      </c>
      <c r="F27" s="4">
        <v>0</v>
      </c>
      <c r="G27" s="4">
        <v>0</v>
      </c>
      <c r="H27" s="4">
        <v>0</v>
      </c>
      <c r="I27" s="4">
        <v>0</v>
      </c>
      <c r="J27" s="4">
        <v>0</v>
      </c>
      <c r="K27" s="4">
        <v>34.145</v>
      </c>
      <c r="L27" s="4">
        <v>0</v>
      </c>
      <c r="M27" s="4">
        <v>0</v>
      </c>
      <c r="N27" s="4">
        <v>0</v>
      </c>
      <c r="O27" s="269">
        <v>127.515</v>
      </c>
      <c r="Q27" s="133"/>
      <c r="R27" s="133"/>
    </row>
    <row r="28" spans="1:18" ht="24.75" customHeight="1">
      <c r="A28" s="5" t="s">
        <v>43</v>
      </c>
      <c r="B28" s="6">
        <v>0.052</v>
      </c>
      <c r="C28" s="6">
        <v>-0.006</v>
      </c>
      <c r="D28" s="6">
        <v>-0.076</v>
      </c>
      <c r="E28" s="6">
        <v>-0.079</v>
      </c>
      <c r="F28" s="6">
        <v>0</v>
      </c>
      <c r="G28" s="6">
        <v>0</v>
      </c>
      <c r="H28" s="6">
        <v>0</v>
      </c>
      <c r="I28" s="6">
        <v>0</v>
      </c>
      <c r="J28" s="6">
        <v>0</v>
      </c>
      <c r="K28" s="6">
        <v>0.008</v>
      </c>
      <c r="L28" s="6">
        <v>0</v>
      </c>
      <c r="M28" s="6">
        <v>0</v>
      </c>
      <c r="N28" s="6">
        <v>0</v>
      </c>
      <c r="O28" s="268">
        <v>-0.101</v>
      </c>
      <c r="Q28" s="133"/>
      <c r="R28" s="133"/>
    </row>
    <row r="29" spans="1:18" ht="12.95" customHeight="1">
      <c r="A29" s="3" t="s">
        <v>44</v>
      </c>
      <c r="B29" s="8">
        <v>-22.384</v>
      </c>
      <c r="C29" s="8">
        <v>-85.78</v>
      </c>
      <c r="D29" s="8">
        <v>-16.779</v>
      </c>
      <c r="E29" s="8">
        <v>-1.95</v>
      </c>
      <c r="F29" s="8">
        <v>0</v>
      </c>
      <c r="G29" s="8">
        <v>0</v>
      </c>
      <c r="H29" s="8">
        <v>0</v>
      </c>
      <c r="I29" s="8">
        <v>0</v>
      </c>
      <c r="J29" s="8">
        <v>0</v>
      </c>
      <c r="K29" s="8">
        <v>-0.152</v>
      </c>
      <c r="L29" s="8">
        <v>0</v>
      </c>
      <c r="M29" s="8">
        <v>0</v>
      </c>
      <c r="N29" s="8">
        <v>0</v>
      </c>
      <c r="O29" s="270">
        <v>-127.045</v>
      </c>
      <c r="Q29" s="133"/>
      <c r="R29" s="133"/>
    </row>
    <row r="30" spans="1:18" ht="12.95" customHeight="1">
      <c r="A30" s="5" t="s">
        <v>45</v>
      </c>
      <c r="B30" s="6">
        <v>0</v>
      </c>
      <c r="C30" s="6">
        <v>0</v>
      </c>
      <c r="D30" s="6">
        <v>0</v>
      </c>
      <c r="E30" s="6">
        <v>0</v>
      </c>
      <c r="F30" s="6">
        <v>0</v>
      </c>
      <c r="G30" s="6">
        <v>-50.709</v>
      </c>
      <c r="H30" s="6">
        <v>0</v>
      </c>
      <c r="I30" s="6">
        <v>0</v>
      </c>
      <c r="J30" s="6">
        <v>0</v>
      </c>
      <c r="K30" s="6">
        <v>0</v>
      </c>
      <c r="L30" s="6">
        <v>0</v>
      </c>
      <c r="M30" s="6">
        <v>0</v>
      </c>
      <c r="N30" s="6">
        <v>0</v>
      </c>
      <c r="O30" s="268">
        <v>-50.709</v>
      </c>
      <c r="Q30" s="133"/>
      <c r="R30" s="133"/>
    </row>
    <row r="31" spans="1:18" ht="12.95" customHeight="1">
      <c r="A31" s="3" t="s">
        <v>46</v>
      </c>
      <c r="B31" s="4">
        <v>0</v>
      </c>
      <c r="C31" s="4">
        <v>0</v>
      </c>
      <c r="D31" s="4">
        <v>0</v>
      </c>
      <c r="E31" s="4">
        <v>0</v>
      </c>
      <c r="F31" s="4">
        <v>0</v>
      </c>
      <c r="G31" s="4">
        <v>-250.748</v>
      </c>
      <c r="H31" s="4">
        <v>0</v>
      </c>
      <c r="I31" s="4">
        <v>0</v>
      </c>
      <c r="J31" s="4">
        <v>-0.505</v>
      </c>
      <c r="K31" s="4">
        <v>0</v>
      </c>
      <c r="L31" s="4">
        <v>-1.04</v>
      </c>
      <c r="M31" s="4">
        <v>0</v>
      </c>
      <c r="N31" s="4">
        <v>0</v>
      </c>
      <c r="O31" s="269">
        <v>-252.293</v>
      </c>
      <c r="Q31" s="133"/>
      <c r="R31" s="133"/>
    </row>
    <row r="32" spans="1:18" ht="12.95" customHeight="1">
      <c r="A32" s="5" t="s">
        <v>47</v>
      </c>
      <c r="B32" s="6">
        <v>-76.092</v>
      </c>
      <c r="C32" s="6">
        <v>-359.061</v>
      </c>
      <c r="D32" s="6">
        <v>-88.432</v>
      </c>
      <c r="E32" s="6">
        <v>-25.291</v>
      </c>
      <c r="F32" s="6">
        <v>0</v>
      </c>
      <c r="G32" s="6">
        <v>0</v>
      </c>
      <c r="H32" s="6">
        <v>-1.03</v>
      </c>
      <c r="I32" s="6">
        <v>-11.988299999999999</v>
      </c>
      <c r="J32" s="6">
        <v>-60.55136590000001</v>
      </c>
      <c r="K32" s="6">
        <v>-1.661</v>
      </c>
      <c r="L32" s="6">
        <v>0</v>
      </c>
      <c r="M32" s="6">
        <v>0</v>
      </c>
      <c r="N32" s="6">
        <v>0</v>
      </c>
      <c r="O32" s="268">
        <v>-624.106</v>
      </c>
      <c r="Q32" s="133"/>
      <c r="R32" s="133"/>
    </row>
    <row r="33" spans="1:18" ht="12.95" customHeight="1">
      <c r="A33" s="3" t="s">
        <v>48</v>
      </c>
      <c r="B33" s="4">
        <v>-25.741</v>
      </c>
      <c r="C33" s="4">
        <v>-145.955</v>
      </c>
      <c r="D33" s="4">
        <v>-144.142</v>
      </c>
      <c r="E33" s="4">
        <v>-14.885</v>
      </c>
      <c r="F33" s="4">
        <v>0</v>
      </c>
      <c r="G33" s="4">
        <v>-242.509</v>
      </c>
      <c r="H33" s="4">
        <v>-8.574</v>
      </c>
      <c r="I33" s="4">
        <v>-4.3533</v>
      </c>
      <c r="J33" s="4">
        <v>-30.2822168</v>
      </c>
      <c r="K33" s="4">
        <v>-2.716</v>
      </c>
      <c r="L33" s="4">
        <v>0</v>
      </c>
      <c r="M33" s="4">
        <v>0</v>
      </c>
      <c r="N33" s="4">
        <v>0</v>
      </c>
      <c r="O33" s="269">
        <v>-619.157</v>
      </c>
      <c r="Q33" s="133"/>
      <c r="R33" s="133"/>
    </row>
    <row r="34" spans="1:18" ht="12.95" customHeight="1">
      <c r="A34" s="5" t="s">
        <v>49</v>
      </c>
      <c r="B34" s="6">
        <v>4.669</v>
      </c>
      <c r="C34" s="6">
        <v>3.019</v>
      </c>
      <c r="D34" s="13">
        <v>-0.045</v>
      </c>
      <c r="E34" s="14">
        <v>0</v>
      </c>
      <c r="F34" s="6">
        <v>0</v>
      </c>
      <c r="G34" s="6">
        <v>0</v>
      </c>
      <c r="H34" s="6">
        <v>0</v>
      </c>
      <c r="I34" s="6">
        <v>4.716</v>
      </c>
      <c r="J34" s="6">
        <v>0.327</v>
      </c>
      <c r="K34" s="6">
        <v>0</v>
      </c>
      <c r="L34" s="6">
        <v>0</v>
      </c>
      <c r="M34" s="6">
        <v>0</v>
      </c>
      <c r="N34" s="6">
        <v>0</v>
      </c>
      <c r="O34" s="268">
        <v>12.686</v>
      </c>
      <c r="Q34" s="133"/>
      <c r="R34" s="133"/>
    </row>
    <row r="35" spans="1:18" ht="12.95" customHeight="1">
      <c r="A35" s="3" t="s">
        <v>50</v>
      </c>
      <c r="B35" s="4">
        <v>0</v>
      </c>
      <c r="C35" s="4">
        <v>0</v>
      </c>
      <c r="D35" s="4">
        <v>0</v>
      </c>
      <c r="E35" s="4">
        <v>0</v>
      </c>
      <c r="F35" s="4">
        <v>0</v>
      </c>
      <c r="G35" s="4">
        <v>0</v>
      </c>
      <c r="H35" s="4">
        <v>0</v>
      </c>
      <c r="I35" s="4">
        <v>0</v>
      </c>
      <c r="J35" s="4">
        <v>0</v>
      </c>
      <c r="K35" s="4">
        <v>0</v>
      </c>
      <c r="L35" s="4">
        <v>-146.069</v>
      </c>
      <c r="M35" s="4">
        <v>0</v>
      </c>
      <c r="N35" s="4">
        <v>0</v>
      </c>
      <c r="O35" s="269">
        <v>-146.069</v>
      </c>
      <c r="Q35" s="133"/>
      <c r="R35" s="133"/>
    </row>
    <row r="36" spans="1:18" ht="12.75">
      <c r="A36" s="5" t="s">
        <v>51</v>
      </c>
      <c r="B36" s="6">
        <v>0</v>
      </c>
      <c r="C36" s="6">
        <v>0</v>
      </c>
      <c r="D36" s="6">
        <v>0</v>
      </c>
      <c r="E36" s="6">
        <v>0</v>
      </c>
      <c r="F36" s="6">
        <v>0</v>
      </c>
      <c r="G36" s="6">
        <v>-74.122</v>
      </c>
      <c r="H36" s="6">
        <v>-0.046</v>
      </c>
      <c r="I36" s="6">
        <v>0</v>
      </c>
      <c r="J36" s="6">
        <v>0</v>
      </c>
      <c r="K36" s="6">
        <v>0</v>
      </c>
      <c r="L36" s="6">
        <v>-5.509</v>
      </c>
      <c r="M36" s="6">
        <v>0</v>
      </c>
      <c r="N36" s="6">
        <v>0</v>
      </c>
      <c r="O36" s="268">
        <v>-79.677</v>
      </c>
      <c r="Q36" s="133"/>
      <c r="R36" s="133"/>
    </row>
    <row r="37" spans="1:18" ht="18.75" customHeight="1">
      <c r="A37" s="7" t="s">
        <v>52</v>
      </c>
      <c r="B37" s="4">
        <v>112.44</v>
      </c>
      <c r="C37" s="4">
        <v>67.613</v>
      </c>
      <c r="D37" s="4">
        <v>315.052</v>
      </c>
      <c r="E37" s="4">
        <v>55.1</v>
      </c>
      <c r="F37" s="4">
        <v>125.419</v>
      </c>
      <c r="G37" s="4">
        <v>106.261</v>
      </c>
      <c r="H37" s="4">
        <v>17.573</v>
      </c>
      <c r="I37" s="4">
        <v>2.113</v>
      </c>
      <c r="J37" s="4">
        <v>8.007</v>
      </c>
      <c r="K37" s="4">
        <v>-0.3</v>
      </c>
      <c r="L37" s="4">
        <v>-5.174</v>
      </c>
      <c r="M37" s="4">
        <v>0</v>
      </c>
      <c r="N37" s="4">
        <v>0</v>
      </c>
      <c r="O37" s="269">
        <v>804.104</v>
      </c>
      <c r="Q37" s="133"/>
      <c r="R37" s="133"/>
    </row>
    <row r="38" spans="17:18" ht="12.95" customHeight="1">
      <c r="Q38" s="133"/>
      <c r="R38" s="133"/>
    </row>
    <row r="39" spans="1:3" ht="12.95" customHeight="1">
      <c r="A39" s="34" t="s">
        <v>185</v>
      </c>
      <c r="B39" s="135">
        <f>(-B32-B40)/B11</f>
        <v>0.19579639346239675</v>
      </c>
      <c r="C39" s="136">
        <f>(-C32-C40)/C11</f>
        <v>0.20554252785176821</v>
      </c>
    </row>
    <row r="40" spans="1:25" s="140" customFormat="1" ht="12.95" customHeight="1">
      <c r="A40" s="34" t="s">
        <v>49</v>
      </c>
      <c r="B40" s="137">
        <f>B34</f>
        <v>4.669</v>
      </c>
      <c r="C40" s="138">
        <f>C34</f>
        <v>3.019</v>
      </c>
      <c r="D40" s="139"/>
      <c r="E40" s="139"/>
      <c r="F40" s="139"/>
      <c r="G40" s="139"/>
      <c r="H40" s="139"/>
      <c r="I40" s="139"/>
      <c r="J40" s="139"/>
      <c r="K40" s="139"/>
      <c r="L40" s="139"/>
      <c r="M40" s="139"/>
      <c r="N40" s="139"/>
      <c r="O40" s="139"/>
      <c r="P40" s="139"/>
      <c r="Q40" s="139"/>
      <c r="R40" s="139"/>
      <c r="S40" s="139"/>
      <c r="X40" s="141"/>
      <c r="Y40" s="142"/>
    </row>
    <row r="41" spans="1:25" s="140" customFormat="1" ht="10.5" customHeight="1">
      <c r="A41" s="37" t="s">
        <v>186</v>
      </c>
      <c r="B41" s="135">
        <f>(-B33/B11)</f>
        <v>0.07056543360143867</v>
      </c>
      <c r="C41" s="136">
        <f>(-C33/C11)</f>
        <v>0.0842596088455992</v>
      </c>
      <c r="D41" s="143"/>
      <c r="E41" s="143"/>
      <c r="F41" s="143"/>
      <c r="G41" s="143"/>
      <c r="H41" s="143"/>
      <c r="I41" s="143"/>
      <c r="J41" s="143"/>
      <c r="K41" s="143"/>
      <c r="L41" s="143"/>
      <c r="M41" s="143"/>
      <c r="N41" s="143"/>
      <c r="O41" s="143"/>
      <c r="P41" s="143"/>
      <c r="Q41" s="143"/>
      <c r="R41" s="143"/>
      <c r="S41" s="143"/>
      <c r="X41" s="141"/>
      <c r="Y41" s="144"/>
    </row>
    <row r="42" spans="1:25" s="140" customFormat="1" ht="10.5" customHeight="1">
      <c r="A42" s="37" t="s">
        <v>1</v>
      </c>
      <c r="B42" s="135">
        <f>(-B26/B11)</f>
        <v>0.4677122226425646</v>
      </c>
      <c r="C42" s="136">
        <f>(-C26/C11)</f>
        <v>0.7063651782755631</v>
      </c>
      <c r="D42" s="139"/>
      <c r="E42" s="139"/>
      <c r="F42" s="139"/>
      <c r="G42" s="139"/>
      <c r="H42" s="139"/>
      <c r="I42" s="139"/>
      <c r="J42" s="139"/>
      <c r="K42" s="139"/>
      <c r="L42" s="139"/>
      <c r="M42" s="139"/>
      <c r="N42" s="139"/>
      <c r="O42" s="139"/>
      <c r="P42" s="139"/>
      <c r="Q42" s="139"/>
      <c r="R42" s="139"/>
      <c r="S42" s="139"/>
      <c r="X42" s="141"/>
      <c r="Y42" s="142"/>
    </row>
    <row r="43" spans="1:25" s="140" customFormat="1" ht="10.5" customHeight="1">
      <c r="A43" s="145" t="s">
        <v>187</v>
      </c>
      <c r="B43" s="146">
        <f>B39+B41+B42</f>
        <v>0.7340740497064</v>
      </c>
      <c r="C43" s="147">
        <f>C39+C41+C42</f>
        <v>0.9961673149729305</v>
      </c>
      <c r="X43" s="141"/>
      <c r="Y43" s="142"/>
    </row>
    <row r="44" spans="4:16" ht="12.95" customHeight="1">
      <c r="D44" s="133"/>
      <c r="E44" s="133"/>
      <c r="F44" s="133"/>
      <c r="G44" s="133"/>
      <c r="H44" s="133"/>
      <c r="I44" s="133"/>
      <c r="J44" s="133"/>
      <c r="K44" s="133"/>
      <c r="L44" s="133"/>
      <c r="M44" s="133"/>
      <c r="N44" s="133"/>
      <c r="O44" s="133"/>
      <c r="P44" s="133"/>
    </row>
    <row r="45" spans="4:16" ht="43.5" customHeight="1">
      <c r="D45" s="133"/>
      <c r="E45" s="133"/>
      <c r="F45" s="133"/>
      <c r="G45" s="133"/>
      <c r="H45" s="133"/>
      <c r="I45" s="133"/>
      <c r="J45" s="133"/>
      <c r="K45" s="133"/>
      <c r="L45" s="133"/>
      <c r="M45" s="133"/>
      <c r="N45" s="133"/>
      <c r="O45" s="133"/>
      <c r="P45" s="133"/>
    </row>
    <row r="46" spans="2:16" ht="12.95" customHeight="1">
      <c r="B46" s="133"/>
      <c r="C46" s="133"/>
      <c r="D46" s="133"/>
      <c r="E46" s="133"/>
      <c r="F46" s="133"/>
      <c r="G46" s="133"/>
      <c r="H46" s="133"/>
      <c r="I46" s="133"/>
      <c r="J46" s="133"/>
      <c r="K46" s="133"/>
      <c r="L46" s="133"/>
      <c r="M46" s="133"/>
      <c r="N46" s="133"/>
      <c r="O46" s="133"/>
      <c r="P46" s="133"/>
    </row>
    <row r="47" spans="2:16" ht="12.95" customHeight="1">
      <c r="B47" s="133"/>
      <c r="C47" s="133"/>
      <c r="D47" s="133"/>
      <c r="E47" s="133"/>
      <c r="F47" s="133"/>
      <c r="G47" s="133"/>
      <c r="H47" s="133"/>
      <c r="I47" s="133"/>
      <c r="J47" s="133"/>
      <c r="K47" s="133"/>
      <c r="L47" s="133"/>
      <c r="M47" s="133"/>
      <c r="N47" s="133"/>
      <c r="O47" s="133"/>
      <c r="P47" s="133"/>
    </row>
    <row r="48" spans="2:16" ht="12.95" customHeight="1">
      <c r="B48" s="133"/>
      <c r="C48" s="133"/>
      <c r="D48" s="133"/>
      <c r="E48" s="133"/>
      <c r="F48" s="133"/>
      <c r="G48" s="133"/>
      <c r="H48" s="133"/>
      <c r="I48" s="133"/>
      <c r="J48" s="133"/>
      <c r="K48" s="133"/>
      <c r="L48" s="133"/>
      <c r="M48" s="133"/>
      <c r="N48" s="133"/>
      <c r="O48" s="133"/>
      <c r="P48" s="133"/>
    </row>
    <row r="49" spans="2:16" ht="12.95" customHeight="1">
      <c r="B49" s="133"/>
      <c r="C49" s="133"/>
      <c r="D49" s="133"/>
      <c r="E49" s="133"/>
      <c r="F49" s="133"/>
      <c r="G49" s="133"/>
      <c r="H49" s="133"/>
      <c r="I49" s="133"/>
      <c r="J49" s="133"/>
      <c r="K49" s="133"/>
      <c r="L49" s="133"/>
      <c r="M49" s="133"/>
      <c r="N49" s="133"/>
      <c r="O49" s="133"/>
      <c r="P49" s="133"/>
    </row>
    <row r="50" spans="2:16" ht="12.95" customHeight="1">
      <c r="B50" s="133"/>
      <c r="C50" s="133"/>
      <c r="D50" s="133"/>
      <c r="E50" s="133"/>
      <c r="F50" s="133"/>
      <c r="G50" s="133"/>
      <c r="H50" s="133"/>
      <c r="I50" s="133"/>
      <c r="J50" s="133"/>
      <c r="K50" s="133"/>
      <c r="L50" s="133"/>
      <c r="M50" s="133"/>
      <c r="N50" s="133"/>
      <c r="O50" s="133"/>
      <c r="P50" s="133"/>
    </row>
    <row r="51" spans="2:16" ht="12.95" customHeight="1">
      <c r="B51" s="133"/>
      <c r="C51" s="133"/>
      <c r="D51" s="133"/>
      <c r="E51" s="133"/>
      <c r="F51" s="133"/>
      <c r="G51" s="133"/>
      <c r="H51" s="133"/>
      <c r="I51" s="133"/>
      <c r="J51" s="133"/>
      <c r="K51" s="133"/>
      <c r="L51" s="133"/>
      <c r="M51" s="133"/>
      <c r="N51" s="133"/>
      <c r="O51" s="133"/>
      <c r="P51" s="133"/>
    </row>
    <row r="52" spans="2:16" ht="12.95" customHeight="1">
      <c r="B52" s="133"/>
      <c r="C52" s="133"/>
      <c r="D52" s="133"/>
      <c r="E52" s="133"/>
      <c r="F52" s="133"/>
      <c r="G52" s="133"/>
      <c r="H52" s="133"/>
      <c r="I52" s="133"/>
      <c r="J52" s="133"/>
      <c r="K52" s="133"/>
      <c r="L52" s="133"/>
      <c r="M52" s="133"/>
      <c r="N52" s="133"/>
      <c r="O52" s="133"/>
      <c r="P52" s="133"/>
    </row>
    <row r="53" spans="2:16" ht="12.95" customHeight="1">
      <c r="B53" s="133"/>
      <c r="C53" s="133"/>
      <c r="D53" s="133"/>
      <c r="E53" s="133"/>
      <c r="F53" s="133"/>
      <c r="G53" s="133"/>
      <c r="H53" s="133"/>
      <c r="I53" s="133"/>
      <c r="J53" s="133"/>
      <c r="K53" s="133"/>
      <c r="L53" s="133"/>
      <c r="M53" s="133"/>
      <c r="N53" s="133"/>
      <c r="O53" s="133"/>
      <c r="P53" s="133"/>
    </row>
    <row r="54" spans="2:16" ht="12.95" customHeight="1">
      <c r="B54" s="133"/>
      <c r="C54" s="133"/>
      <c r="D54" s="133"/>
      <c r="E54" s="133"/>
      <c r="F54" s="133"/>
      <c r="G54" s="133"/>
      <c r="H54" s="133"/>
      <c r="I54" s="133"/>
      <c r="J54" s="133"/>
      <c r="K54" s="133"/>
      <c r="L54" s="133"/>
      <c r="M54" s="133"/>
      <c r="N54" s="133"/>
      <c r="O54" s="133"/>
      <c r="P54" s="133"/>
    </row>
    <row r="55" spans="2:16" ht="12.95" customHeight="1">
      <c r="B55" s="133"/>
      <c r="C55" s="133"/>
      <c r="D55" s="133"/>
      <c r="E55" s="133"/>
      <c r="F55" s="133"/>
      <c r="G55" s="133"/>
      <c r="H55" s="133"/>
      <c r="I55" s="133"/>
      <c r="J55" s="133"/>
      <c r="K55" s="133"/>
      <c r="L55" s="133"/>
      <c r="M55" s="133"/>
      <c r="N55" s="133"/>
      <c r="O55" s="133"/>
      <c r="P55" s="133"/>
    </row>
    <row r="56" spans="2:16" ht="12.95" customHeight="1">
      <c r="B56" s="133"/>
      <c r="C56" s="133"/>
      <c r="D56" s="133"/>
      <c r="E56" s="133"/>
      <c r="F56" s="133"/>
      <c r="G56" s="133"/>
      <c r="H56" s="133"/>
      <c r="I56" s="133"/>
      <c r="J56" s="133"/>
      <c r="K56" s="133"/>
      <c r="L56" s="133"/>
      <c r="M56" s="133"/>
      <c r="N56" s="133"/>
      <c r="O56" s="133"/>
      <c r="P56" s="133"/>
    </row>
    <row r="57" spans="2:16" ht="12.95" customHeight="1">
      <c r="B57" s="133"/>
      <c r="C57" s="133"/>
      <c r="D57" s="133"/>
      <c r="E57" s="133"/>
      <c r="F57" s="133"/>
      <c r="G57" s="133"/>
      <c r="H57" s="133"/>
      <c r="I57" s="133"/>
      <c r="J57" s="133"/>
      <c r="K57" s="133"/>
      <c r="L57" s="133"/>
      <c r="M57" s="133"/>
      <c r="N57" s="133"/>
      <c r="O57" s="133"/>
      <c r="P57" s="133"/>
    </row>
    <row r="58" spans="2:16" ht="12.95" customHeight="1">
      <c r="B58" s="133"/>
      <c r="C58" s="133"/>
      <c r="D58" s="133"/>
      <c r="E58" s="133"/>
      <c r="F58" s="133"/>
      <c r="G58" s="133"/>
      <c r="H58" s="133"/>
      <c r="I58" s="133"/>
      <c r="J58" s="133"/>
      <c r="K58" s="133"/>
      <c r="L58" s="133"/>
      <c r="M58" s="133"/>
      <c r="N58" s="133"/>
      <c r="O58" s="133"/>
      <c r="P58" s="133"/>
    </row>
    <row r="59" spans="2:16" ht="12.95" customHeight="1">
      <c r="B59" s="133"/>
      <c r="C59" s="133"/>
      <c r="D59" s="133"/>
      <c r="E59" s="133"/>
      <c r="F59" s="133"/>
      <c r="G59" s="133"/>
      <c r="H59" s="133"/>
      <c r="I59" s="133"/>
      <c r="J59" s="133"/>
      <c r="K59" s="133"/>
      <c r="L59" s="133"/>
      <c r="M59" s="133"/>
      <c r="N59" s="133"/>
      <c r="O59" s="133"/>
      <c r="P59" s="133"/>
    </row>
    <row r="60" spans="2:16" ht="12.95" customHeight="1">
      <c r="B60" s="133"/>
      <c r="C60" s="133"/>
      <c r="D60" s="133"/>
      <c r="E60" s="133"/>
      <c r="F60" s="133"/>
      <c r="G60" s="133"/>
      <c r="H60" s="133"/>
      <c r="I60" s="133"/>
      <c r="J60" s="133"/>
      <c r="K60" s="133"/>
      <c r="L60" s="133"/>
      <c r="M60" s="133"/>
      <c r="N60" s="133"/>
      <c r="O60" s="133"/>
      <c r="P60" s="133"/>
    </row>
    <row r="61" spans="2:16" ht="12.95" customHeight="1">
      <c r="B61" s="133"/>
      <c r="C61" s="133"/>
      <c r="D61" s="133"/>
      <c r="E61" s="133"/>
      <c r="F61" s="133"/>
      <c r="G61" s="133"/>
      <c r="H61" s="133"/>
      <c r="I61" s="133"/>
      <c r="J61" s="133"/>
      <c r="K61" s="133"/>
      <c r="L61" s="133"/>
      <c r="M61" s="133"/>
      <c r="N61" s="133"/>
      <c r="O61" s="133"/>
      <c r="P61" s="133"/>
    </row>
    <row r="62" spans="2:16" ht="12.95" customHeight="1">
      <c r="B62" s="133"/>
      <c r="C62" s="133"/>
      <c r="D62" s="133"/>
      <c r="E62" s="133"/>
      <c r="F62" s="133"/>
      <c r="G62" s="133"/>
      <c r="H62" s="133"/>
      <c r="I62" s="133"/>
      <c r="J62" s="133"/>
      <c r="K62" s="133"/>
      <c r="L62" s="133"/>
      <c r="M62" s="133"/>
      <c r="N62" s="133"/>
      <c r="O62" s="133"/>
      <c r="P62" s="133"/>
    </row>
    <row r="63" spans="2:16" ht="12.95" customHeight="1">
      <c r="B63" s="133"/>
      <c r="C63" s="133"/>
      <c r="D63" s="133"/>
      <c r="E63" s="133"/>
      <c r="F63" s="133"/>
      <c r="G63" s="133"/>
      <c r="H63" s="133"/>
      <c r="I63" s="133"/>
      <c r="J63" s="133"/>
      <c r="K63" s="133"/>
      <c r="L63" s="133"/>
      <c r="M63" s="133"/>
      <c r="N63" s="133"/>
      <c r="O63" s="133"/>
      <c r="P63" s="133"/>
    </row>
    <row r="64" spans="2:16" ht="12.95" customHeight="1">
      <c r="B64" s="133"/>
      <c r="C64" s="133"/>
      <c r="D64" s="133"/>
      <c r="E64" s="133"/>
      <c r="F64" s="133"/>
      <c r="G64" s="133"/>
      <c r="H64" s="133"/>
      <c r="I64" s="133"/>
      <c r="J64" s="133"/>
      <c r="K64" s="133"/>
      <c r="L64" s="133"/>
      <c r="M64" s="133"/>
      <c r="N64" s="133"/>
      <c r="O64" s="133"/>
      <c r="P64" s="133"/>
    </row>
    <row r="65" spans="2:16" ht="12.95" customHeight="1">
      <c r="B65" s="133"/>
      <c r="C65" s="133"/>
      <c r="D65" s="133"/>
      <c r="E65" s="133"/>
      <c r="F65" s="133"/>
      <c r="G65" s="133"/>
      <c r="H65" s="133"/>
      <c r="I65" s="133"/>
      <c r="J65" s="133"/>
      <c r="K65" s="133"/>
      <c r="L65" s="133"/>
      <c r="M65" s="133"/>
      <c r="N65" s="133"/>
      <c r="O65" s="133"/>
      <c r="P65" s="133"/>
    </row>
    <row r="66" spans="2:16" ht="12.95" customHeight="1">
      <c r="B66" s="133"/>
      <c r="C66" s="133"/>
      <c r="D66" s="133"/>
      <c r="E66" s="133"/>
      <c r="F66" s="133"/>
      <c r="G66" s="133"/>
      <c r="H66" s="133"/>
      <c r="I66" s="133"/>
      <c r="J66" s="133"/>
      <c r="K66" s="133"/>
      <c r="L66" s="133"/>
      <c r="M66" s="133"/>
      <c r="N66" s="133"/>
      <c r="O66" s="133"/>
      <c r="P66" s="133"/>
    </row>
    <row r="67" spans="2:16" ht="12.95" customHeight="1">
      <c r="B67" s="133"/>
      <c r="C67" s="133"/>
      <c r="D67" s="133"/>
      <c r="E67" s="133"/>
      <c r="F67" s="133"/>
      <c r="G67" s="133"/>
      <c r="H67" s="133"/>
      <c r="I67" s="133"/>
      <c r="J67" s="133"/>
      <c r="K67" s="133"/>
      <c r="L67" s="133"/>
      <c r="M67" s="133"/>
      <c r="N67" s="133"/>
      <c r="O67" s="133"/>
      <c r="P67" s="133"/>
    </row>
  </sheetData>
  <mergeCells count="1">
    <mergeCell ref="A1:A2"/>
  </mergeCells>
  <printOptions/>
  <pageMargins left="0.25" right="0.25" top="0.75" bottom="0.75" header="0.3" footer="0.3"/>
  <pageSetup fitToHeight="1" fitToWidth="1" horizontalDpi="600" verticalDpi="600" orientation="landscape" paperSize="9" scale="7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5999900102615356"/>
    <pageSetUpPr fitToPage="1"/>
  </sheetPr>
  <dimension ref="A1:K35"/>
  <sheetViews>
    <sheetView showGridLines="0" zoomScale="90" zoomScaleNormal="90" workbookViewId="0" topLeftCell="A1">
      <pane xSplit="3" ySplit="5" topLeftCell="D9" activePane="bottomRight" state="frozen"/>
      <selection pane="topLeft" activeCell="B28" sqref="B28"/>
      <selection pane="topRight" activeCell="B28" sqref="B28"/>
      <selection pane="bottomLeft" activeCell="B28" sqref="B28"/>
      <selection pane="bottomRight" activeCell="C32" sqref="C32"/>
    </sheetView>
  </sheetViews>
  <sheetFormatPr defaultColWidth="9.00390625" defaultRowHeight="14.25"/>
  <cols>
    <col min="1" max="1" width="6.50390625" style="53" customWidth="1"/>
    <col min="2" max="2" width="43.875" style="54" customWidth="1"/>
    <col min="3" max="3" width="14.75390625" style="51" customWidth="1"/>
    <col min="4" max="4" width="14.125" style="51" customWidth="1" collapsed="1"/>
    <col min="5" max="5" width="14.125" style="51" customWidth="1"/>
    <col min="6" max="6" width="14.75390625" style="51" customWidth="1"/>
    <col min="7" max="7" width="14.75390625" style="51" customWidth="1" collapsed="1"/>
    <col min="8" max="8" width="14.75390625" style="51" customWidth="1"/>
    <col min="9" max="9" width="20.75390625" style="51" customWidth="1" collapsed="1"/>
    <col min="10" max="16384" width="9.00390625" style="76" customWidth="1"/>
  </cols>
  <sheetData>
    <row r="1" spans="1:9" ht="14.25" customHeight="1">
      <c r="A1" s="74"/>
      <c r="B1" s="15"/>
      <c r="C1" s="75"/>
      <c r="D1" s="75"/>
      <c r="E1" s="75"/>
      <c r="F1" s="75"/>
      <c r="G1" s="75"/>
      <c r="H1" s="75"/>
      <c r="I1" s="75"/>
    </row>
    <row r="2" spans="1:9" ht="9" customHeight="1">
      <c r="A2" s="74"/>
      <c r="B2" s="74"/>
      <c r="C2" s="75"/>
      <c r="D2" s="75"/>
      <c r="E2" s="75"/>
      <c r="F2" s="76"/>
      <c r="G2" s="75"/>
      <c r="H2" s="75"/>
      <c r="I2" s="75"/>
    </row>
    <row r="3" spans="1:9" ht="42">
      <c r="A3" s="74"/>
      <c r="B3" s="47"/>
      <c r="C3" s="47" t="s">
        <v>70</v>
      </c>
      <c r="D3" s="47" t="s">
        <v>71</v>
      </c>
      <c r="E3" s="47" t="s">
        <v>196</v>
      </c>
      <c r="F3" s="47" t="s">
        <v>205</v>
      </c>
      <c r="G3" s="47" t="s">
        <v>73</v>
      </c>
      <c r="H3" s="47" t="s">
        <v>204</v>
      </c>
      <c r="I3" s="47" t="s">
        <v>208</v>
      </c>
    </row>
    <row r="4" spans="1:9" ht="14.25">
      <c r="A4" s="74"/>
      <c r="B4" s="74"/>
      <c r="C4" s="78"/>
      <c r="D4" s="80"/>
      <c r="E4" s="80"/>
      <c r="G4" s="116">
        <v>0.3218</v>
      </c>
      <c r="H4" s="116">
        <v>0.2</v>
      </c>
      <c r="I4" s="80"/>
    </row>
    <row r="5" ht="9" customHeight="1"/>
    <row r="6" spans="1:2" ht="6" customHeight="1">
      <c r="A6" s="82"/>
      <c r="B6" s="54" t="s">
        <v>75</v>
      </c>
    </row>
    <row r="7" spans="1:9" ht="21" customHeight="1" thickBot="1">
      <c r="A7" s="82"/>
      <c r="B7" s="208" t="s">
        <v>219</v>
      </c>
      <c r="C7" s="208" t="s">
        <v>303</v>
      </c>
      <c r="D7" s="208" t="s">
        <v>303</v>
      </c>
      <c r="E7" s="208" t="s">
        <v>303</v>
      </c>
      <c r="F7" s="208" t="s">
        <v>303</v>
      </c>
      <c r="G7" s="208" t="s">
        <v>303</v>
      </c>
      <c r="H7" s="208" t="s">
        <v>303</v>
      </c>
      <c r="I7" s="208" t="s">
        <v>303</v>
      </c>
    </row>
    <row r="8" spans="1:9" ht="14.25">
      <c r="A8" s="82"/>
      <c r="B8" s="98" t="s">
        <v>77</v>
      </c>
      <c r="C8" s="112">
        <v>5831</v>
      </c>
      <c r="D8" s="58"/>
      <c r="E8" s="58"/>
      <c r="F8" s="58">
        <f aca="true" t="shared" si="0" ref="F8:F34">C8-D8-E8</f>
        <v>5831</v>
      </c>
      <c r="G8" s="58">
        <f>D8*$G$4</f>
        <v>0</v>
      </c>
      <c r="H8" s="58">
        <f>E8*$H$4</f>
        <v>0</v>
      </c>
      <c r="I8" s="58">
        <f>F8+G8+H8</f>
        <v>5831</v>
      </c>
    </row>
    <row r="9" spans="1:9" ht="14.25">
      <c r="A9" s="82"/>
      <c r="B9" s="99" t="s">
        <v>78</v>
      </c>
      <c r="C9" s="112">
        <v>-51</v>
      </c>
      <c r="D9" s="61"/>
      <c r="E9" s="61"/>
      <c r="F9" s="61">
        <f t="shared" si="0"/>
        <v>-51</v>
      </c>
      <c r="G9" s="61">
        <f aca="true" t="shared" si="1" ref="G9:G33">D9*$G$4</f>
        <v>0</v>
      </c>
      <c r="H9" s="61">
        <f aca="true" t="shared" si="2" ref="H9:H33">E9*$H$4</f>
        <v>0</v>
      </c>
      <c r="I9" s="61">
        <f aca="true" t="shared" si="3" ref="I9:I33">F9+G9+H9</f>
        <v>-51</v>
      </c>
    </row>
    <row r="10" spans="1:9" ht="14.25">
      <c r="A10" s="82"/>
      <c r="B10" s="98" t="s">
        <v>28</v>
      </c>
      <c r="C10" s="112">
        <v>5780</v>
      </c>
      <c r="D10" s="58"/>
      <c r="E10" s="58"/>
      <c r="F10" s="58">
        <f t="shared" si="0"/>
        <v>5780</v>
      </c>
      <c r="G10" s="58">
        <f t="shared" si="1"/>
        <v>0</v>
      </c>
      <c r="H10" s="58">
        <f t="shared" si="2"/>
        <v>0</v>
      </c>
      <c r="I10" s="58">
        <f t="shared" si="3"/>
        <v>5780</v>
      </c>
    </row>
    <row r="11" spans="1:9" ht="14.25">
      <c r="A11" s="82"/>
      <c r="B11" s="99" t="s">
        <v>79</v>
      </c>
      <c r="C11" s="112">
        <v>-322</v>
      </c>
      <c r="D11" s="61"/>
      <c r="E11" s="61"/>
      <c r="F11" s="61">
        <f t="shared" si="0"/>
        <v>-322</v>
      </c>
      <c r="G11" s="61">
        <f t="shared" si="1"/>
        <v>0</v>
      </c>
      <c r="H11" s="61">
        <f t="shared" si="2"/>
        <v>0</v>
      </c>
      <c r="I11" s="61">
        <f t="shared" si="3"/>
        <v>-322</v>
      </c>
    </row>
    <row r="12" spans="1:9" ht="14.25">
      <c r="A12" s="82"/>
      <c r="B12" s="99" t="s">
        <v>80</v>
      </c>
      <c r="C12" s="112">
        <v>5458</v>
      </c>
      <c r="D12" s="61"/>
      <c r="E12" s="61"/>
      <c r="F12" s="61">
        <f t="shared" si="0"/>
        <v>5458</v>
      </c>
      <c r="G12" s="61">
        <f t="shared" si="1"/>
        <v>0</v>
      </c>
      <c r="H12" s="61">
        <f t="shared" si="2"/>
        <v>0</v>
      </c>
      <c r="I12" s="61">
        <f t="shared" si="3"/>
        <v>5458</v>
      </c>
    </row>
    <row r="13" spans="1:9" ht="14.25">
      <c r="A13" s="82"/>
      <c r="B13" s="98"/>
      <c r="C13" s="112"/>
      <c r="D13" s="58"/>
      <c r="E13" s="58"/>
      <c r="F13" s="58">
        <f t="shared" si="0"/>
        <v>0</v>
      </c>
      <c r="G13" s="58">
        <f t="shared" si="1"/>
        <v>0</v>
      </c>
      <c r="H13" s="58">
        <f t="shared" si="2"/>
        <v>0</v>
      </c>
      <c r="I13" s="58">
        <f t="shared" si="3"/>
        <v>0</v>
      </c>
    </row>
    <row r="14" spans="1:9" ht="14.25">
      <c r="A14" s="82"/>
      <c r="B14" s="99" t="s">
        <v>32</v>
      </c>
      <c r="C14" s="112">
        <v>830</v>
      </c>
      <c r="D14" s="61">
        <f>'Alior_PEO P&amp;L'!K4</f>
        <v>267</v>
      </c>
      <c r="E14" s="61">
        <f>'Alior_PEO P&amp;L'!K26</f>
        <v>677</v>
      </c>
      <c r="F14" s="61">
        <f t="shared" si="0"/>
        <v>-114</v>
      </c>
      <c r="G14" s="61">
        <f t="shared" si="1"/>
        <v>85.9206</v>
      </c>
      <c r="H14" s="61">
        <f t="shared" si="2"/>
        <v>135.4</v>
      </c>
      <c r="I14" s="61">
        <f t="shared" si="3"/>
        <v>107.3206</v>
      </c>
    </row>
    <row r="15" spans="1:9" ht="14.25">
      <c r="A15" s="82"/>
      <c r="B15" s="98" t="s">
        <v>81</v>
      </c>
      <c r="C15" s="112">
        <v>2893</v>
      </c>
      <c r="D15" s="58">
        <f>'Alior_PEO P&amp;L'!K5</f>
        <v>927</v>
      </c>
      <c r="E15" s="58">
        <f>'Alior_PEO P&amp;L'!K27</f>
        <v>1433</v>
      </c>
      <c r="F15" s="58">
        <f t="shared" si="0"/>
        <v>533</v>
      </c>
      <c r="G15" s="58">
        <f t="shared" si="1"/>
        <v>298.30859999999996</v>
      </c>
      <c r="H15" s="58">
        <f t="shared" si="2"/>
        <v>286.6</v>
      </c>
      <c r="I15" s="58">
        <f t="shared" si="3"/>
        <v>1117.9086</v>
      </c>
    </row>
    <row r="16" spans="1:9" ht="14.25">
      <c r="A16" s="82"/>
      <c r="B16" s="99" t="s">
        <v>316</v>
      </c>
      <c r="C16" s="112">
        <v>65</v>
      </c>
      <c r="D16" s="61">
        <f>'Alior_PEO P&amp;L'!K6</f>
        <v>12</v>
      </c>
      <c r="E16" s="61">
        <f>'Alior_PEO P&amp;L'!K28</f>
        <v>33</v>
      </c>
      <c r="F16" s="61">
        <f t="shared" si="0"/>
        <v>20</v>
      </c>
      <c r="G16" s="61">
        <f t="shared" si="1"/>
        <v>3.8615999999999997</v>
      </c>
      <c r="H16" s="61">
        <f t="shared" si="2"/>
        <v>6.6000000000000005</v>
      </c>
      <c r="I16" s="61">
        <f t="shared" si="3"/>
        <v>30.4616</v>
      </c>
    </row>
    <row r="17" spans="1:9" ht="21">
      <c r="A17" s="82"/>
      <c r="B17" s="99" t="s">
        <v>317</v>
      </c>
      <c r="C17" s="112">
        <v>-421</v>
      </c>
      <c r="D17" s="61">
        <f>'Alior_PEO P&amp;L'!K7</f>
        <v>-266</v>
      </c>
      <c r="E17" s="61">
        <f>'Alior_PEO P&amp;L'!K29</f>
        <v>-145</v>
      </c>
      <c r="F17" s="61">
        <v>-26</v>
      </c>
      <c r="G17" s="61">
        <f aca="true" t="shared" si="4" ref="G17">D17*$G$4</f>
        <v>-85.5988</v>
      </c>
      <c r="H17" s="61">
        <f aca="true" t="shared" si="5" ref="H17">E17*$H$4</f>
        <v>-29</v>
      </c>
      <c r="I17" s="61">
        <f aca="true" t="shared" si="6" ref="I17">F17+G17+H17</f>
        <v>-140.59879999999998</v>
      </c>
    </row>
    <row r="18" spans="1:9" ht="21">
      <c r="A18" s="82"/>
      <c r="B18" s="98" t="s">
        <v>318</v>
      </c>
      <c r="C18" s="112">
        <v>-63</v>
      </c>
      <c r="D18" s="58">
        <f>'Alior_PEO P&amp;L'!K8</f>
        <v>29</v>
      </c>
      <c r="E18" s="58">
        <f>'Alior_PEO P&amp;L'!K30</f>
        <v>12</v>
      </c>
      <c r="F18" s="58">
        <f t="shared" si="0"/>
        <v>-104</v>
      </c>
      <c r="G18" s="58">
        <f t="shared" si="1"/>
        <v>9.332199999999998</v>
      </c>
      <c r="H18" s="58">
        <f t="shared" si="2"/>
        <v>2.4000000000000004</v>
      </c>
      <c r="I18" s="58">
        <f t="shared" si="3"/>
        <v>-92.2678</v>
      </c>
    </row>
    <row r="19" spans="1:9" ht="14.25">
      <c r="A19" s="82"/>
      <c r="B19" s="99" t="s">
        <v>55</v>
      </c>
      <c r="C19" s="112">
        <v>495</v>
      </c>
      <c r="D19" s="61">
        <f>'Alior_PEO P&amp;L'!K9</f>
        <v>146</v>
      </c>
      <c r="E19" s="61">
        <f>'Alior_PEO P&amp;L'!K31</f>
        <v>143</v>
      </c>
      <c r="F19" s="61">
        <f t="shared" si="0"/>
        <v>206</v>
      </c>
      <c r="G19" s="61">
        <f t="shared" si="1"/>
        <v>46.9828</v>
      </c>
      <c r="H19" s="61">
        <f t="shared" si="2"/>
        <v>28.6</v>
      </c>
      <c r="I19" s="61">
        <f t="shared" si="3"/>
        <v>281.5828</v>
      </c>
    </row>
    <row r="20" spans="1:9" ht="14.25">
      <c r="A20" s="82"/>
      <c r="B20" s="98"/>
      <c r="C20" s="112"/>
      <c r="D20" s="58"/>
      <c r="E20" s="58"/>
      <c r="F20" s="58">
        <f t="shared" si="0"/>
        <v>0</v>
      </c>
      <c r="G20" s="58">
        <f t="shared" si="1"/>
        <v>0</v>
      </c>
      <c r="H20" s="58">
        <f t="shared" si="2"/>
        <v>0</v>
      </c>
      <c r="I20" s="58">
        <f t="shared" si="3"/>
        <v>0</v>
      </c>
    </row>
    <row r="21" spans="1:9" ht="14.25">
      <c r="A21" s="82"/>
      <c r="B21" s="99" t="s">
        <v>84</v>
      </c>
      <c r="C21" s="112">
        <v>-3731</v>
      </c>
      <c r="D21" s="61"/>
      <c r="E21" s="61"/>
      <c r="F21" s="61">
        <f t="shared" si="0"/>
        <v>-3731</v>
      </c>
      <c r="G21" s="61">
        <f t="shared" si="1"/>
        <v>0</v>
      </c>
      <c r="H21" s="61">
        <f t="shared" si="2"/>
        <v>0</v>
      </c>
      <c r="I21" s="61">
        <f t="shared" si="3"/>
        <v>-3731</v>
      </c>
    </row>
    <row r="22" spans="1:9" ht="23.25" customHeight="1">
      <c r="A22" s="82"/>
      <c r="B22" s="98" t="s">
        <v>85</v>
      </c>
      <c r="C22" s="112">
        <v>105</v>
      </c>
      <c r="D22" s="58"/>
      <c r="E22" s="58"/>
      <c r="F22" s="58">
        <f t="shared" si="0"/>
        <v>105</v>
      </c>
      <c r="G22" s="58">
        <f t="shared" si="1"/>
        <v>0</v>
      </c>
      <c r="H22" s="58">
        <f t="shared" si="2"/>
        <v>0</v>
      </c>
      <c r="I22" s="58">
        <f t="shared" si="3"/>
        <v>105</v>
      </c>
    </row>
    <row r="23" spans="1:9" ht="14.25">
      <c r="A23" s="82"/>
      <c r="B23" s="99" t="s">
        <v>110</v>
      </c>
      <c r="C23" s="112">
        <v>-3626</v>
      </c>
      <c r="D23" s="61"/>
      <c r="E23" s="61"/>
      <c r="F23" s="61">
        <f t="shared" si="0"/>
        <v>-3626</v>
      </c>
      <c r="G23" s="61">
        <f t="shared" si="1"/>
        <v>0</v>
      </c>
      <c r="H23" s="61">
        <f t="shared" si="2"/>
        <v>0</v>
      </c>
      <c r="I23" s="61">
        <f t="shared" si="3"/>
        <v>-3626</v>
      </c>
    </row>
    <row r="24" spans="1:9" s="89" customFormat="1" ht="14.25">
      <c r="A24" s="88"/>
      <c r="B24" s="99" t="s">
        <v>45</v>
      </c>
      <c r="C24" s="112">
        <v>-171</v>
      </c>
      <c r="D24" s="61">
        <f>'Alior_PEO P&amp;L'!K11</f>
        <v>-80</v>
      </c>
      <c r="E24" s="61">
        <f>'Alior_PEO P&amp;L'!K33</f>
        <v>-90</v>
      </c>
      <c r="F24" s="61">
        <f t="shared" si="0"/>
        <v>-1</v>
      </c>
      <c r="G24" s="61">
        <f t="shared" si="1"/>
        <v>-25.744</v>
      </c>
      <c r="H24" s="61">
        <f t="shared" si="2"/>
        <v>-18</v>
      </c>
      <c r="I24" s="61">
        <f t="shared" si="3"/>
        <v>-44.744</v>
      </c>
    </row>
    <row r="25" spans="1:9" s="89" customFormat="1" ht="14.25">
      <c r="A25" s="88"/>
      <c r="B25" s="98" t="s">
        <v>46</v>
      </c>
      <c r="C25" s="112">
        <v>-499</v>
      </c>
      <c r="D25" s="58">
        <f>'Alior_PEO P&amp;L'!K12</f>
        <v>-186</v>
      </c>
      <c r="E25" s="58">
        <f>'Alior_PEO P&amp;L'!K34</f>
        <v>-273</v>
      </c>
      <c r="F25" s="58">
        <f t="shared" si="0"/>
        <v>-40</v>
      </c>
      <c r="G25" s="58">
        <f t="shared" si="1"/>
        <v>-59.8548</v>
      </c>
      <c r="H25" s="58">
        <f t="shared" si="2"/>
        <v>-54.6</v>
      </c>
      <c r="I25" s="58">
        <f t="shared" si="3"/>
        <v>-154.4548</v>
      </c>
    </row>
    <row r="26" spans="1:9" ht="14.25">
      <c r="A26" s="82"/>
      <c r="B26" s="99" t="s">
        <v>87</v>
      </c>
      <c r="C26" s="112">
        <v>-751</v>
      </c>
      <c r="D26" s="61"/>
      <c r="E26" s="61"/>
      <c r="F26" s="61">
        <f t="shared" si="0"/>
        <v>-751</v>
      </c>
      <c r="G26" s="61">
        <f t="shared" si="1"/>
        <v>0</v>
      </c>
      <c r="H26" s="61">
        <f t="shared" si="2"/>
        <v>0</v>
      </c>
      <c r="I26" s="61">
        <f t="shared" si="3"/>
        <v>-751</v>
      </c>
    </row>
    <row r="27" spans="1:9" ht="14.25">
      <c r="A27" s="82"/>
      <c r="B27" s="98" t="s">
        <v>48</v>
      </c>
      <c r="C27" s="112">
        <v>-1615</v>
      </c>
      <c r="D27" s="58">
        <f>'Alior_PEO P&amp;L'!K13</f>
        <v>-403</v>
      </c>
      <c r="E27" s="58">
        <f>'Alior_PEO P&amp;L'!K35</f>
        <v>-833</v>
      </c>
      <c r="F27" s="58">
        <f t="shared" si="0"/>
        <v>-379</v>
      </c>
      <c r="G27" s="58">
        <f t="shared" si="1"/>
        <v>-129.6854</v>
      </c>
      <c r="H27" s="58">
        <f t="shared" si="2"/>
        <v>-166.60000000000002</v>
      </c>
      <c r="I27" s="58">
        <f t="shared" si="3"/>
        <v>-675.2854</v>
      </c>
    </row>
    <row r="28" spans="1:9" ht="14.25">
      <c r="A28" s="82"/>
      <c r="B28" s="99" t="s">
        <v>59</v>
      </c>
      <c r="C28" s="112">
        <v>-1196</v>
      </c>
      <c r="D28" s="61">
        <f>'Alior_PEO P&amp;L'!K14</f>
        <v>-214</v>
      </c>
      <c r="E28" s="61">
        <f>'Alior_PEO P&amp;L'!K36</f>
        <v>-519</v>
      </c>
      <c r="F28" s="61">
        <f t="shared" si="0"/>
        <v>-463</v>
      </c>
      <c r="G28" s="61">
        <f t="shared" si="1"/>
        <v>-68.8652</v>
      </c>
      <c r="H28" s="61">
        <f t="shared" si="2"/>
        <v>-103.80000000000001</v>
      </c>
      <c r="I28" s="61">
        <f t="shared" si="3"/>
        <v>-635.6651999999999</v>
      </c>
    </row>
    <row r="29" spans="1:9" ht="14.25">
      <c r="A29" s="82"/>
      <c r="B29" s="99" t="s">
        <v>114</v>
      </c>
      <c r="C29" s="112">
        <v>1399</v>
      </c>
      <c r="D29" s="61">
        <f>'Alior_PEO P&amp;L'!K15</f>
        <v>232</v>
      </c>
      <c r="E29" s="61">
        <f>'Alior_PEO P&amp;L'!K37</f>
        <v>438</v>
      </c>
      <c r="F29" s="61">
        <f t="shared" si="0"/>
        <v>729</v>
      </c>
      <c r="G29" s="61">
        <f t="shared" si="1"/>
        <v>74.65759999999999</v>
      </c>
      <c r="H29" s="61">
        <f t="shared" si="2"/>
        <v>87.60000000000001</v>
      </c>
      <c r="I29" s="61">
        <f t="shared" si="3"/>
        <v>891.2576</v>
      </c>
    </row>
    <row r="30" spans="1:9" ht="21">
      <c r="A30" s="82"/>
      <c r="B30" s="98" t="s">
        <v>319</v>
      </c>
      <c r="C30" s="112" t="s">
        <v>69</v>
      </c>
      <c r="D30" s="58"/>
      <c r="E30" s="58"/>
      <c r="F30" s="58"/>
      <c r="G30" s="58">
        <f t="shared" si="1"/>
        <v>0</v>
      </c>
      <c r="H30" s="58">
        <f t="shared" si="2"/>
        <v>0</v>
      </c>
      <c r="I30" s="58">
        <f t="shared" si="3"/>
        <v>0</v>
      </c>
    </row>
    <row r="31" spans="1:9" ht="15" customHeight="1">
      <c r="A31" s="82"/>
      <c r="B31" s="99" t="s">
        <v>90</v>
      </c>
      <c r="C31" s="112">
        <v>1399</v>
      </c>
      <c r="D31" s="61">
        <f>'Alior_PEO P&amp;L'!K17</f>
        <v>232</v>
      </c>
      <c r="E31" s="61">
        <f>'Alior_PEO P&amp;L'!K39</f>
        <v>438</v>
      </c>
      <c r="F31" s="61">
        <f t="shared" si="0"/>
        <v>729</v>
      </c>
      <c r="G31" s="61">
        <f t="shared" si="1"/>
        <v>74.65759999999999</v>
      </c>
      <c r="H31" s="61">
        <f t="shared" si="2"/>
        <v>87.60000000000001</v>
      </c>
      <c r="I31" s="61">
        <f t="shared" si="3"/>
        <v>891.2576</v>
      </c>
    </row>
    <row r="32" spans="1:9" ht="14.25">
      <c r="A32" s="82"/>
      <c r="B32" s="99" t="s">
        <v>91</v>
      </c>
      <c r="C32" s="112">
        <v>-356</v>
      </c>
      <c r="D32" s="61">
        <f>'Alior_PEO P&amp;L'!K18</f>
        <v>-60</v>
      </c>
      <c r="E32" s="61">
        <f>'Alior_PEO P&amp;L'!K40</f>
        <v>-147</v>
      </c>
      <c r="F32" s="61">
        <f t="shared" si="0"/>
        <v>-149</v>
      </c>
      <c r="G32" s="61">
        <f t="shared" si="1"/>
        <v>-19.308</v>
      </c>
      <c r="H32" s="61">
        <f t="shared" si="2"/>
        <v>-29.400000000000002</v>
      </c>
      <c r="I32" s="61">
        <f t="shared" si="3"/>
        <v>-197.708</v>
      </c>
    </row>
    <row r="33" spans="1:11" s="96" customFormat="1" ht="18" customHeight="1">
      <c r="A33" s="92"/>
      <c r="B33" s="103" t="s">
        <v>96</v>
      </c>
      <c r="C33" s="113">
        <v>1043</v>
      </c>
      <c r="D33" s="68">
        <f>'Alior_PEO P&amp;L'!K21</f>
        <v>172</v>
      </c>
      <c r="E33" s="68">
        <f>'Alior_PEO P&amp;L'!K43</f>
        <v>291</v>
      </c>
      <c r="F33" s="68">
        <f t="shared" si="0"/>
        <v>580</v>
      </c>
      <c r="G33" s="68">
        <f t="shared" si="1"/>
        <v>55.349599999999995</v>
      </c>
      <c r="H33" s="228">
        <f t="shared" si="2"/>
        <v>58.2</v>
      </c>
      <c r="I33" s="228">
        <f t="shared" si="3"/>
        <v>693.5496</v>
      </c>
      <c r="K33" s="97"/>
    </row>
    <row r="34" spans="3:6" ht="14.25">
      <c r="C34" s="114"/>
      <c r="F34" s="51">
        <f t="shared" si="0"/>
        <v>0</v>
      </c>
    </row>
    <row r="35" spans="1:9" s="96" customFormat="1" ht="14.25">
      <c r="A35" s="72"/>
      <c r="B35" s="72" t="s">
        <v>97</v>
      </c>
      <c r="C35" s="115">
        <f>C15+C16+C17+C18+C25</f>
        <v>1975</v>
      </c>
      <c r="D35" s="115">
        <f aca="true" t="shared" si="7" ref="D35:I35">D15+D16+D17+D18+D25</f>
        <v>516</v>
      </c>
      <c r="E35" s="115">
        <f t="shared" si="7"/>
        <v>1060</v>
      </c>
      <c r="F35" s="115">
        <f t="shared" si="7"/>
        <v>383</v>
      </c>
      <c r="G35" s="115">
        <f t="shared" si="7"/>
        <v>166.04879999999997</v>
      </c>
      <c r="H35" s="115">
        <f t="shared" si="7"/>
        <v>212.00000000000003</v>
      </c>
      <c r="I35" s="115">
        <f t="shared" si="7"/>
        <v>761.0488000000001</v>
      </c>
    </row>
  </sheetData>
  <printOptions/>
  <pageMargins left="0.25" right="0.25" top="0.75" bottom="0.75" header="0.3" footer="0.3"/>
  <pageSetup fitToHeight="1" fitToWidth="1" horizontalDpi="600" verticalDpi="600" orientation="landscape" scale="7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00102615356"/>
    <pageSetUpPr fitToPage="1"/>
  </sheetPr>
  <dimension ref="A1:K42"/>
  <sheetViews>
    <sheetView showGridLines="0" zoomScale="85" zoomScaleNormal="85" workbookViewId="0" topLeftCell="A1">
      <pane xSplit="3" ySplit="5" topLeftCell="D6" activePane="bottomRight" state="frozen"/>
      <selection pane="topLeft" activeCell="B28" sqref="B28"/>
      <selection pane="topRight" activeCell="B28" sqref="B28"/>
      <selection pane="bottomLeft" activeCell="B28" sqref="B28"/>
      <selection pane="bottomRight" activeCell="I46" sqref="I46"/>
    </sheetView>
  </sheetViews>
  <sheetFormatPr defaultColWidth="9.00390625" defaultRowHeight="14.25"/>
  <cols>
    <col min="1" max="1" width="6.50390625" style="53" customWidth="1"/>
    <col min="2" max="2" width="43.875" style="54" customWidth="1"/>
    <col min="3" max="3" width="14.75390625" style="51" customWidth="1"/>
    <col min="4" max="4" width="14.125" style="51" customWidth="1" collapsed="1"/>
    <col min="5" max="5" width="14.125" style="51" customWidth="1"/>
    <col min="6" max="6" width="14.75390625" style="51" customWidth="1"/>
    <col min="7" max="7" width="14.75390625" style="51" customWidth="1" collapsed="1"/>
    <col min="8" max="8" width="14.75390625" style="51" customWidth="1"/>
    <col min="9" max="9" width="20.75390625" style="51" customWidth="1" collapsed="1"/>
    <col min="10" max="16384" width="9.00390625" style="76" customWidth="1"/>
  </cols>
  <sheetData>
    <row r="1" spans="1:9" ht="14.25" customHeight="1">
      <c r="A1" s="74"/>
      <c r="B1" s="15"/>
      <c r="C1" s="75"/>
      <c r="D1" s="75"/>
      <c r="E1" s="75"/>
      <c r="F1" s="75"/>
      <c r="G1" s="75"/>
      <c r="H1" s="75"/>
      <c r="I1" s="75"/>
    </row>
    <row r="2" spans="1:9" ht="9" customHeight="1">
      <c r="A2" s="74"/>
      <c r="B2" s="74"/>
      <c r="C2" s="75"/>
      <c r="D2" s="75"/>
      <c r="E2" s="75"/>
      <c r="F2" s="76"/>
      <c r="G2" s="75"/>
      <c r="H2" s="75"/>
      <c r="I2" s="75"/>
    </row>
    <row r="3" spans="1:9" ht="42">
      <c r="A3" s="74"/>
      <c r="B3" s="47"/>
      <c r="C3" s="47" t="s">
        <v>70</v>
      </c>
      <c r="D3" s="47" t="s">
        <v>71</v>
      </c>
      <c r="E3" s="47" t="s">
        <v>196</v>
      </c>
      <c r="F3" s="47" t="s">
        <v>205</v>
      </c>
      <c r="G3" s="47" t="s">
        <v>73</v>
      </c>
      <c r="H3" s="47" t="s">
        <v>204</v>
      </c>
      <c r="I3" s="47" t="s">
        <v>208</v>
      </c>
    </row>
    <row r="4" spans="1:9" ht="14.25">
      <c r="A4" s="74"/>
      <c r="B4" s="74"/>
      <c r="C4" s="78"/>
      <c r="D4" s="80"/>
      <c r="E4" s="80"/>
      <c r="G4" s="116">
        <v>0.3223</v>
      </c>
      <c r="H4" s="116">
        <v>0.2002</v>
      </c>
      <c r="I4" s="80"/>
    </row>
    <row r="5" ht="9" customHeight="1"/>
    <row r="6" spans="1:2" ht="6" customHeight="1">
      <c r="A6" s="82"/>
      <c r="B6" s="54" t="s">
        <v>75</v>
      </c>
    </row>
    <row r="7" spans="1:9" ht="21" customHeight="1" thickBot="1">
      <c r="A7" s="82"/>
      <c r="B7" s="208" t="s">
        <v>219</v>
      </c>
      <c r="C7" s="208" t="s">
        <v>291</v>
      </c>
      <c r="D7" s="208" t="s">
        <v>291</v>
      </c>
      <c r="E7" s="208" t="s">
        <v>291</v>
      </c>
      <c r="F7" s="208" t="s">
        <v>291</v>
      </c>
      <c r="G7" s="208" t="s">
        <v>291</v>
      </c>
      <c r="H7" s="208" t="s">
        <v>291</v>
      </c>
      <c r="I7" s="208" t="s">
        <v>291</v>
      </c>
    </row>
    <row r="8" spans="1:9" ht="14.25">
      <c r="A8" s="82"/>
      <c r="B8" s="98" t="s">
        <v>77</v>
      </c>
      <c r="C8" s="112">
        <f>'P&amp;L_Group'!W4</f>
        <v>22847</v>
      </c>
      <c r="D8" s="58">
        <v>0</v>
      </c>
      <c r="E8" s="58"/>
      <c r="F8" s="58">
        <f aca="true" t="shared" si="0" ref="F8:F42">C8-D8-E8</f>
        <v>22847</v>
      </c>
      <c r="G8" s="58">
        <f>D8*$G$4</f>
        <v>0</v>
      </c>
      <c r="H8" s="58">
        <f>E8*$H$4</f>
        <v>0</v>
      </c>
      <c r="I8" s="58">
        <f>F8+G8+H8</f>
        <v>22847</v>
      </c>
    </row>
    <row r="9" spans="1:9" ht="14.25">
      <c r="A9" s="82"/>
      <c r="B9" s="99" t="s">
        <v>78</v>
      </c>
      <c r="C9" s="112">
        <f>'P&amp;L_Group'!W5</f>
        <v>-612</v>
      </c>
      <c r="D9" s="61">
        <v>0</v>
      </c>
      <c r="E9" s="61"/>
      <c r="F9" s="61">
        <f t="shared" si="0"/>
        <v>-612</v>
      </c>
      <c r="G9" s="61">
        <f aca="true" t="shared" si="1" ref="G9:G40">D9*$G$4</f>
        <v>0</v>
      </c>
      <c r="H9" s="61">
        <f aca="true" t="shared" si="2" ref="H9:H40">E9*$H$4</f>
        <v>0</v>
      </c>
      <c r="I9" s="61">
        <f aca="true" t="shared" si="3" ref="I9:I40">F9+G9+H9</f>
        <v>-612</v>
      </c>
    </row>
    <row r="10" spans="1:9" ht="14.25">
      <c r="A10" s="82"/>
      <c r="B10" s="98" t="s">
        <v>28</v>
      </c>
      <c r="C10" s="112">
        <f>'P&amp;L_Group'!W6</f>
        <v>22235</v>
      </c>
      <c r="D10" s="58">
        <v>0</v>
      </c>
      <c r="E10" s="58"/>
      <c r="F10" s="58">
        <f t="shared" si="0"/>
        <v>22235</v>
      </c>
      <c r="G10" s="58">
        <f t="shared" si="1"/>
        <v>0</v>
      </c>
      <c r="H10" s="58">
        <f t="shared" si="2"/>
        <v>0</v>
      </c>
      <c r="I10" s="58">
        <f t="shared" si="3"/>
        <v>22235</v>
      </c>
    </row>
    <row r="11" spans="1:9" ht="14.25">
      <c r="A11" s="82"/>
      <c r="B11" s="99"/>
      <c r="C11" s="112"/>
      <c r="D11" s="61">
        <v>0</v>
      </c>
      <c r="E11" s="61"/>
      <c r="F11" s="61">
        <f t="shared" si="0"/>
        <v>0</v>
      </c>
      <c r="G11" s="61">
        <f t="shared" si="1"/>
        <v>0</v>
      </c>
      <c r="H11" s="61">
        <f t="shared" si="2"/>
        <v>0</v>
      </c>
      <c r="I11" s="61">
        <f t="shared" si="3"/>
        <v>0</v>
      </c>
    </row>
    <row r="12" spans="1:9" ht="14.25">
      <c r="A12" s="82"/>
      <c r="B12" s="98" t="s">
        <v>79</v>
      </c>
      <c r="C12" s="112">
        <f>'P&amp;L_Group'!W7</f>
        <v>-881</v>
      </c>
      <c r="D12" s="58">
        <v>0</v>
      </c>
      <c r="E12" s="58"/>
      <c r="F12" s="58">
        <f t="shared" si="0"/>
        <v>-881</v>
      </c>
      <c r="G12" s="58">
        <f t="shared" si="1"/>
        <v>0</v>
      </c>
      <c r="H12" s="58">
        <f t="shared" si="2"/>
        <v>0</v>
      </c>
      <c r="I12" s="58">
        <f t="shared" si="3"/>
        <v>-881</v>
      </c>
    </row>
    <row r="13" spans="1:9" ht="14.25">
      <c r="A13" s="82"/>
      <c r="B13" s="99" t="s">
        <v>80</v>
      </c>
      <c r="C13" s="112">
        <f>'P&amp;L_Group'!W8</f>
        <v>21354</v>
      </c>
      <c r="D13" s="61">
        <v>0</v>
      </c>
      <c r="E13" s="61"/>
      <c r="F13" s="61">
        <f t="shared" si="0"/>
        <v>21354</v>
      </c>
      <c r="G13" s="61">
        <f t="shared" si="1"/>
        <v>0</v>
      </c>
      <c r="H13" s="61">
        <f t="shared" si="2"/>
        <v>0</v>
      </c>
      <c r="I13" s="61">
        <f t="shared" si="3"/>
        <v>21354</v>
      </c>
    </row>
    <row r="14" spans="1:9" ht="14.25">
      <c r="A14" s="82"/>
      <c r="B14" s="98"/>
      <c r="C14" s="112"/>
      <c r="D14" s="58">
        <v>0</v>
      </c>
      <c r="E14" s="58"/>
      <c r="F14" s="58">
        <f t="shared" si="0"/>
        <v>0</v>
      </c>
      <c r="G14" s="58">
        <f t="shared" si="1"/>
        <v>0</v>
      </c>
      <c r="H14" s="58">
        <f t="shared" si="2"/>
        <v>0</v>
      </c>
      <c r="I14" s="58">
        <f t="shared" si="3"/>
        <v>0</v>
      </c>
    </row>
    <row r="15" spans="1:9" ht="14.25">
      <c r="A15" s="82"/>
      <c r="B15" s="99" t="s">
        <v>32</v>
      </c>
      <c r="C15" s="112">
        <f>'P&amp;L_Group'!W10</f>
        <v>2319</v>
      </c>
      <c r="D15" s="61">
        <f>'Alior_PEO P&amp;L (prev.)'!P4</f>
        <v>853</v>
      </c>
      <c r="E15" s="61">
        <f>'Alior_PEO P&amp;L (prev.)'!P23</f>
        <v>1279</v>
      </c>
      <c r="F15" s="61">
        <f t="shared" si="0"/>
        <v>187</v>
      </c>
      <c r="G15" s="61">
        <f t="shared" si="1"/>
        <v>274.9219</v>
      </c>
      <c r="H15" s="61">
        <f t="shared" si="2"/>
        <v>256.0558</v>
      </c>
      <c r="I15" s="61">
        <f t="shared" si="3"/>
        <v>717.9776999999999</v>
      </c>
    </row>
    <row r="16" spans="1:9" ht="14.25">
      <c r="A16" s="82"/>
      <c r="B16" s="98" t="s">
        <v>81</v>
      </c>
      <c r="C16" s="112">
        <f>'P&amp;L_Group'!W11</f>
        <v>9051</v>
      </c>
      <c r="D16" s="58">
        <f>'Alior_PEO P&amp;L (prev.)'!P5</f>
        <v>3900</v>
      </c>
      <c r="E16" s="58">
        <f>'Alior_PEO P&amp;L (prev.)'!P24</f>
        <v>3677</v>
      </c>
      <c r="F16" s="58">
        <f t="shared" si="0"/>
        <v>1474</v>
      </c>
      <c r="G16" s="58">
        <f t="shared" si="1"/>
        <v>1256.9699999999998</v>
      </c>
      <c r="H16" s="58">
        <f t="shared" si="2"/>
        <v>736.1354</v>
      </c>
      <c r="I16" s="58">
        <f t="shared" si="3"/>
        <v>3467.1054</v>
      </c>
    </row>
    <row r="17" spans="1:9" ht="14.25">
      <c r="A17" s="82"/>
      <c r="B17" s="99" t="s">
        <v>82</v>
      </c>
      <c r="C17" s="112" t="e">
        <f>#REF!</f>
        <v>#REF!</v>
      </c>
      <c r="D17" s="61">
        <f>'Alior_PEO P&amp;L (prev.)'!P6</f>
        <v>-901</v>
      </c>
      <c r="E17" s="61">
        <f>'Alior_PEO P&amp;L (prev.)'!P25</f>
        <v>-209</v>
      </c>
      <c r="F17" s="61" t="e">
        <f t="shared" si="0"/>
        <v>#REF!</v>
      </c>
      <c r="G17" s="61">
        <f t="shared" si="1"/>
        <v>-290.3923</v>
      </c>
      <c r="H17" s="61">
        <f t="shared" si="2"/>
        <v>-41.8418</v>
      </c>
      <c r="I17" s="61" t="e">
        <f t="shared" si="3"/>
        <v>#REF!</v>
      </c>
    </row>
    <row r="18" spans="1:9" ht="21">
      <c r="A18" s="82"/>
      <c r="B18" s="98" t="s">
        <v>83</v>
      </c>
      <c r="C18" s="112">
        <f>'P&amp;L_Group'!W14</f>
        <v>380</v>
      </c>
      <c r="D18" s="58">
        <f>'Alior_PEO P&amp;L (prev.)'!P7</f>
        <v>67</v>
      </c>
      <c r="E18" s="58">
        <f>'Alior_PEO P&amp;L (prev.)'!P26</f>
        <v>5</v>
      </c>
      <c r="F18" s="58">
        <f t="shared" si="0"/>
        <v>308</v>
      </c>
      <c r="G18" s="58">
        <f t="shared" si="1"/>
        <v>21.594099999999997</v>
      </c>
      <c r="H18" s="58">
        <f t="shared" si="2"/>
        <v>1.001</v>
      </c>
      <c r="I18" s="58">
        <f t="shared" si="3"/>
        <v>330.5951</v>
      </c>
    </row>
    <row r="19" spans="1:9" ht="14.25">
      <c r="A19" s="82"/>
      <c r="B19" s="99" t="s">
        <v>55</v>
      </c>
      <c r="C19" s="112">
        <f>'P&amp;L_Group'!W15</f>
        <v>1178</v>
      </c>
      <c r="D19" s="61">
        <f>'Alior_PEO P&amp;L (prev.)'!P8</f>
        <v>169</v>
      </c>
      <c r="E19" s="61">
        <f>'Alior_PEO P&amp;L (prev.)'!P27</f>
        <v>185</v>
      </c>
      <c r="F19" s="61">
        <f t="shared" si="0"/>
        <v>824</v>
      </c>
      <c r="G19" s="61">
        <f t="shared" si="1"/>
        <v>54.4687</v>
      </c>
      <c r="H19" s="61">
        <f t="shared" si="2"/>
        <v>37.037</v>
      </c>
      <c r="I19" s="61">
        <f t="shared" si="3"/>
        <v>915.5057</v>
      </c>
    </row>
    <row r="20" spans="1:9" ht="14.25">
      <c r="A20" s="82"/>
      <c r="B20" s="98"/>
      <c r="C20" s="112"/>
      <c r="D20" s="58"/>
      <c r="E20" s="58"/>
      <c r="F20" s="58">
        <f t="shared" si="0"/>
        <v>0</v>
      </c>
      <c r="G20" s="58">
        <f t="shared" si="1"/>
        <v>0</v>
      </c>
      <c r="H20" s="58">
        <f t="shared" si="2"/>
        <v>0</v>
      </c>
      <c r="I20" s="58">
        <f t="shared" si="3"/>
        <v>0</v>
      </c>
    </row>
    <row r="21" spans="1:9" ht="14.25">
      <c r="A21" s="82"/>
      <c r="B21" s="99" t="s">
        <v>84</v>
      </c>
      <c r="C21" s="112">
        <f>'P&amp;L_Group'!W17</f>
        <v>-15376</v>
      </c>
      <c r="D21" s="61">
        <v>0</v>
      </c>
      <c r="E21" s="61"/>
      <c r="F21" s="61">
        <f t="shared" si="0"/>
        <v>-15376</v>
      </c>
      <c r="G21" s="61">
        <f t="shared" si="1"/>
        <v>0</v>
      </c>
      <c r="H21" s="61">
        <f t="shared" si="2"/>
        <v>0</v>
      </c>
      <c r="I21" s="61">
        <f t="shared" si="3"/>
        <v>-15376</v>
      </c>
    </row>
    <row r="22" spans="1:9" ht="15.75" customHeight="1">
      <c r="A22" s="82"/>
      <c r="B22" s="98" t="s">
        <v>85</v>
      </c>
      <c r="C22" s="112">
        <f>'P&amp;L_Group'!W18</f>
        <v>435</v>
      </c>
      <c r="D22" s="58">
        <v>0</v>
      </c>
      <c r="E22" s="58"/>
      <c r="F22" s="58">
        <f t="shared" si="0"/>
        <v>435</v>
      </c>
      <c r="G22" s="58">
        <f t="shared" si="1"/>
        <v>0</v>
      </c>
      <c r="H22" s="58">
        <f t="shared" si="2"/>
        <v>0</v>
      </c>
      <c r="I22" s="58">
        <f t="shared" si="3"/>
        <v>435</v>
      </c>
    </row>
    <row r="23" spans="1:9" ht="14.25">
      <c r="A23" s="82"/>
      <c r="B23" s="99" t="s">
        <v>86</v>
      </c>
      <c r="C23" s="112">
        <f>'P&amp;L_Group'!W19</f>
        <v>-14941</v>
      </c>
      <c r="D23" s="61">
        <v>0</v>
      </c>
      <c r="E23" s="61"/>
      <c r="F23" s="61">
        <f t="shared" si="0"/>
        <v>-14941</v>
      </c>
      <c r="G23" s="61">
        <f t="shared" si="1"/>
        <v>0</v>
      </c>
      <c r="H23" s="61">
        <f t="shared" si="2"/>
        <v>0</v>
      </c>
      <c r="I23" s="61">
        <f t="shared" si="3"/>
        <v>-14941</v>
      </c>
    </row>
    <row r="24" spans="1:9" ht="14.25">
      <c r="A24" s="82"/>
      <c r="B24" s="98"/>
      <c r="C24" s="112"/>
      <c r="D24" s="58">
        <v>0</v>
      </c>
      <c r="E24" s="58"/>
      <c r="F24" s="58">
        <f t="shared" si="0"/>
        <v>0</v>
      </c>
      <c r="G24" s="58">
        <f t="shared" si="1"/>
        <v>0</v>
      </c>
      <c r="H24" s="58">
        <f t="shared" si="2"/>
        <v>0</v>
      </c>
      <c r="I24" s="58">
        <f t="shared" si="3"/>
        <v>0</v>
      </c>
    </row>
    <row r="25" spans="1:9" s="89" customFormat="1" ht="14.25">
      <c r="A25" s="88"/>
      <c r="B25" s="99" t="s">
        <v>45</v>
      </c>
      <c r="C25" s="112">
        <f>'P&amp;L_Group'!W21</f>
        <v>-557</v>
      </c>
      <c r="D25" s="61">
        <f>'Alior_PEO P&amp;L (prev.)'!P10</f>
        <v>-343</v>
      </c>
      <c r="E25" s="61">
        <f>'Alior_PEO P&amp;L (prev.)'!P29</f>
        <v>-196</v>
      </c>
      <c r="F25" s="61">
        <f t="shared" si="0"/>
        <v>-18</v>
      </c>
      <c r="G25" s="61">
        <f t="shared" si="1"/>
        <v>-110.54889999999999</v>
      </c>
      <c r="H25" s="61">
        <f t="shared" si="2"/>
        <v>-39.2392</v>
      </c>
      <c r="I25" s="61">
        <f t="shared" si="3"/>
        <v>-167.7881</v>
      </c>
    </row>
    <row r="26" spans="1:9" s="89" customFormat="1" ht="14.25">
      <c r="A26" s="88"/>
      <c r="B26" s="98" t="s">
        <v>46</v>
      </c>
      <c r="C26" s="112">
        <f>'P&amp;L_Group'!W22</f>
        <v>-1350</v>
      </c>
      <c r="D26" s="58">
        <f>'Alior_PEO P&amp;L (prev.)'!P11</f>
        <v>-650</v>
      </c>
      <c r="E26" s="58">
        <f>'Alior_PEO P&amp;L (prev.)'!P30</f>
        <v>-607</v>
      </c>
      <c r="F26" s="58">
        <f t="shared" si="0"/>
        <v>-93</v>
      </c>
      <c r="G26" s="58">
        <f t="shared" si="1"/>
        <v>-209.49499999999998</v>
      </c>
      <c r="H26" s="58">
        <f t="shared" si="2"/>
        <v>-121.5214</v>
      </c>
      <c r="I26" s="58">
        <f t="shared" si="3"/>
        <v>-424.0164</v>
      </c>
    </row>
    <row r="27" spans="1:9" ht="14.25">
      <c r="A27" s="82"/>
      <c r="B27" s="99" t="s">
        <v>87</v>
      </c>
      <c r="C27" s="112">
        <f>'P&amp;L_Group'!W23</f>
        <v>-2901</v>
      </c>
      <c r="D27" s="61">
        <v>0</v>
      </c>
      <c r="E27" s="61"/>
      <c r="F27" s="61">
        <f t="shared" si="0"/>
        <v>-2901</v>
      </c>
      <c r="G27" s="61">
        <f t="shared" si="1"/>
        <v>0</v>
      </c>
      <c r="H27" s="61">
        <f t="shared" si="2"/>
        <v>0</v>
      </c>
      <c r="I27" s="61">
        <f t="shared" si="3"/>
        <v>-2901</v>
      </c>
    </row>
    <row r="28" spans="1:9" ht="14.25">
      <c r="A28" s="82"/>
      <c r="B28" s="98" t="s">
        <v>48</v>
      </c>
      <c r="C28" s="112">
        <f>'P&amp;L_Group'!W24</f>
        <v>-5357</v>
      </c>
      <c r="D28" s="58">
        <f>'Alior_PEO P&amp;L (prev.)'!P12</f>
        <v>-1806</v>
      </c>
      <c r="E28" s="58">
        <f>'Alior_PEO P&amp;L (prev.)'!P31</f>
        <v>-1911</v>
      </c>
      <c r="F28" s="58">
        <f t="shared" si="0"/>
        <v>-1640</v>
      </c>
      <c r="G28" s="58">
        <f t="shared" si="1"/>
        <v>-582.0738</v>
      </c>
      <c r="H28" s="58">
        <f t="shared" si="2"/>
        <v>-382.5822</v>
      </c>
      <c r="I28" s="58">
        <f t="shared" si="3"/>
        <v>-2604.656</v>
      </c>
    </row>
    <row r="29" spans="1:9" ht="14.25">
      <c r="A29" s="82"/>
      <c r="B29" s="99" t="s">
        <v>59</v>
      </c>
      <c r="C29" s="112">
        <f>'P&amp;L_Group'!W25</f>
        <v>-2758</v>
      </c>
      <c r="D29" s="61">
        <f>'Alior_PEO P&amp;L (prev.)'!P13</f>
        <v>-479</v>
      </c>
      <c r="E29" s="61">
        <f>'Alior_PEO P&amp;L (prev.)'!P32</f>
        <v>-721</v>
      </c>
      <c r="F29" s="61">
        <f t="shared" si="0"/>
        <v>-1558</v>
      </c>
      <c r="G29" s="61">
        <f t="shared" si="1"/>
        <v>-154.3817</v>
      </c>
      <c r="H29" s="61">
        <f t="shared" si="2"/>
        <v>-144.3442</v>
      </c>
      <c r="I29" s="61">
        <f t="shared" si="3"/>
        <v>-1856.7259</v>
      </c>
    </row>
    <row r="30" spans="1:9" ht="8.25" customHeight="1">
      <c r="A30" s="82"/>
      <c r="B30" s="98"/>
      <c r="C30" s="112"/>
      <c r="D30" s="58"/>
      <c r="E30" s="58"/>
      <c r="F30" s="58">
        <f t="shared" si="0"/>
        <v>0</v>
      </c>
      <c r="G30" s="58">
        <f t="shared" si="1"/>
        <v>0</v>
      </c>
      <c r="H30" s="58">
        <f t="shared" si="2"/>
        <v>0</v>
      </c>
      <c r="I30" s="58">
        <f t="shared" si="3"/>
        <v>0</v>
      </c>
    </row>
    <row r="31" spans="1:9" ht="14.25">
      <c r="A31" s="82"/>
      <c r="B31" s="99" t="s">
        <v>88</v>
      </c>
      <c r="C31" s="112">
        <f>'P&amp;L_Group'!W26</f>
        <v>5458</v>
      </c>
      <c r="D31" s="61">
        <f>'Alior_PEO P&amp;L (prev.)'!P14</f>
        <v>810</v>
      </c>
      <c r="E31" s="61">
        <f>'Alior_PEO P&amp;L (prev.)'!P33</f>
        <v>1502</v>
      </c>
      <c r="F31" s="61">
        <f t="shared" si="0"/>
        <v>3146</v>
      </c>
      <c r="G31" s="61">
        <f t="shared" si="1"/>
        <v>261.063</v>
      </c>
      <c r="H31" s="61">
        <f t="shared" si="2"/>
        <v>300.7004</v>
      </c>
      <c r="I31" s="61">
        <f t="shared" si="3"/>
        <v>3707.7634000000003</v>
      </c>
    </row>
    <row r="32" spans="1:9" ht="14.25">
      <c r="A32" s="82"/>
      <c r="B32" s="98" t="s">
        <v>89</v>
      </c>
      <c r="C32" s="112">
        <v>0</v>
      </c>
      <c r="D32" s="58"/>
      <c r="E32" s="58">
        <f>'Alior_PEO P&amp;L (prev.)'!P34</f>
        <v>22</v>
      </c>
      <c r="F32" s="58">
        <f t="shared" si="0"/>
        <v>-22</v>
      </c>
      <c r="G32" s="58">
        <f t="shared" si="1"/>
        <v>0</v>
      </c>
      <c r="H32" s="58">
        <f t="shared" si="2"/>
        <v>4.4044</v>
      </c>
      <c r="I32" s="58">
        <f t="shared" si="3"/>
        <v>-17.5956</v>
      </c>
    </row>
    <row r="33" spans="1:9" ht="14.25">
      <c r="A33" s="82"/>
      <c r="B33" s="99" t="s">
        <v>90</v>
      </c>
      <c r="C33" s="112">
        <f>'P&amp;L_Group'!W28</f>
        <v>5474</v>
      </c>
      <c r="D33" s="61">
        <f>'Alior_PEO P&amp;L (prev.)'!P16</f>
        <v>810</v>
      </c>
      <c r="E33" s="61">
        <f>'Alior_PEO P&amp;L (prev.)'!P35</f>
        <v>1524</v>
      </c>
      <c r="F33" s="61">
        <f t="shared" si="0"/>
        <v>3140</v>
      </c>
      <c r="G33" s="61">
        <f t="shared" si="1"/>
        <v>261.063</v>
      </c>
      <c r="H33" s="61">
        <f t="shared" si="2"/>
        <v>305.1048</v>
      </c>
      <c r="I33" s="61">
        <f t="shared" si="3"/>
        <v>3706.1678</v>
      </c>
    </row>
    <row r="34" spans="1:9" ht="7.5" customHeight="1">
      <c r="A34" s="82"/>
      <c r="B34" s="98"/>
      <c r="C34" s="112"/>
      <c r="D34" s="58"/>
      <c r="E34" s="58"/>
      <c r="F34" s="58">
        <f t="shared" si="0"/>
        <v>0</v>
      </c>
      <c r="G34" s="58">
        <f t="shared" si="1"/>
        <v>0</v>
      </c>
      <c r="H34" s="58">
        <f t="shared" si="2"/>
        <v>0</v>
      </c>
      <c r="I34" s="58">
        <f t="shared" si="3"/>
        <v>0</v>
      </c>
    </row>
    <row r="35" spans="1:9" ht="14.25">
      <c r="A35" s="82"/>
      <c r="B35" s="99" t="s">
        <v>91</v>
      </c>
      <c r="C35" s="112">
        <f>'P&amp;L_Group'!W29</f>
        <v>-1289</v>
      </c>
      <c r="D35" s="61">
        <f>'Alior_PEO P&amp;L (prev.)'!P17</f>
        <v>-235</v>
      </c>
      <c r="E35" s="61">
        <f>'Alior_PEO P&amp;L (prev.)'!P36</f>
        <v>-368</v>
      </c>
      <c r="F35" s="61">
        <f t="shared" si="0"/>
        <v>-686</v>
      </c>
      <c r="G35" s="61">
        <f t="shared" si="1"/>
        <v>-75.7405</v>
      </c>
      <c r="H35" s="61">
        <f t="shared" si="2"/>
        <v>-73.6736</v>
      </c>
      <c r="I35" s="61">
        <f t="shared" si="3"/>
        <v>-835.4141</v>
      </c>
    </row>
    <row r="36" spans="1:9" ht="14.25" hidden="1">
      <c r="A36" s="82"/>
      <c r="B36" s="101" t="s">
        <v>92</v>
      </c>
      <c r="C36" s="112"/>
      <c r="D36" s="58">
        <f>Alior_impact_FY2016!E36-Alior_impact_3q2016!E36</f>
        <v>0</v>
      </c>
      <c r="E36" s="58"/>
      <c r="F36" s="58">
        <f t="shared" si="0"/>
        <v>0</v>
      </c>
      <c r="G36" s="58">
        <f t="shared" si="1"/>
        <v>0</v>
      </c>
      <c r="H36" s="58">
        <f t="shared" si="2"/>
        <v>0</v>
      </c>
      <c r="I36" s="58">
        <f t="shared" si="3"/>
        <v>0</v>
      </c>
    </row>
    <row r="37" spans="1:9" ht="14.25" hidden="1">
      <c r="A37" s="82"/>
      <c r="B37" s="102" t="s">
        <v>93</v>
      </c>
      <c r="C37" s="112"/>
      <c r="D37" s="61">
        <f>Alior_impact_FY2016!E37-Alior_impact_3q2016!E37</f>
        <v>0</v>
      </c>
      <c r="E37" s="61"/>
      <c r="F37" s="61">
        <f t="shared" si="0"/>
        <v>0</v>
      </c>
      <c r="G37" s="61">
        <f t="shared" si="1"/>
        <v>0</v>
      </c>
      <c r="H37" s="61">
        <f t="shared" si="2"/>
        <v>0</v>
      </c>
      <c r="I37" s="61">
        <f t="shared" si="3"/>
        <v>0</v>
      </c>
    </row>
    <row r="38" spans="1:9" ht="15" customHeight="1">
      <c r="A38" s="82"/>
      <c r="B38" s="98" t="s">
        <v>94</v>
      </c>
      <c r="C38" s="112"/>
      <c r="D38" s="58"/>
      <c r="E38" s="58"/>
      <c r="F38" s="58">
        <f t="shared" si="0"/>
        <v>0</v>
      </c>
      <c r="G38" s="58">
        <f t="shared" si="1"/>
        <v>0</v>
      </c>
      <c r="H38" s="58">
        <f t="shared" si="2"/>
        <v>0</v>
      </c>
      <c r="I38" s="58">
        <f t="shared" si="3"/>
        <v>0</v>
      </c>
    </row>
    <row r="39" spans="1:9" ht="21">
      <c r="A39" s="82"/>
      <c r="B39" s="99" t="s">
        <v>95</v>
      </c>
      <c r="C39" s="112"/>
      <c r="D39" s="61"/>
      <c r="E39" s="61"/>
      <c r="F39" s="61">
        <f t="shared" si="0"/>
        <v>0</v>
      </c>
      <c r="G39" s="61">
        <f t="shared" si="1"/>
        <v>0</v>
      </c>
      <c r="H39" s="61">
        <f t="shared" si="2"/>
        <v>0</v>
      </c>
      <c r="I39" s="61">
        <f t="shared" si="3"/>
        <v>0</v>
      </c>
    </row>
    <row r="40" spans="1:11" s="96" customFormat="1" ht="18" customHeight="1">
      <c r="A40" s="92"/>
      <c r="B40" s="103" t="s">
        <v>96</v>
      </c>
      <c r="C40" s="113">
        <f>'P&amp;L_Group'!W32</f>
        <v>4185</v>
      </c>
      <c r="D40" s="68">
        <f>'Alior_PEO P&amp;L (prev.)'!P18</f>
        <v>575</v>
      </c>
      <c r="E40" s="68">
        <f>'Alior_PEO P&amp;L (prev.)'!P37</f>
        <v>1156</v>
      </c>
      <c r="F40" s="68">
        <f t="shared" si="0"/>
        <v>2454</v>
      </c>
      <c r="G40" s="68">
        <f t="shared" si="1"/>
        <v>185.3225</v>
      </c>
      <c r="H40" s="228">
        <f t="shared" si="2"/>
        <v>231.4312</v>
      </c>
      <c r="I40" s="228">
        <f t="shared" si="3"/>
        <v>2870.7537</v>
      </c>
      <c r="K40" s="97"/>
    </row>
    <row r="41" spans="3:6" ht="14.25">
      <c r="C41" s="114"/>
      <c r="F41" s="51">
        <f t="shared" si="0"/>
        <v>0</v>
      </c>
    </row>
    <row r="42" spans="1:9" s="96" customFormat="1" ht="14.25">
      <c r="A42" s="72"/>
      <c r="B42" s="72" t="s">
        <v>97</v>
      </c>
      <c r="C42" s="115" t="e">
        <f aca="true" t="shared" si="4" ref="C42:I42">C16+C17+C18+C26</f>
        <v>#REF!</v>
      </c>
      <c r="D42" s="73">
        <f t="shared" si="4"/>
        <v>2416</v>
      </c>
      <c r="E42" s="73">
        <f t="shared" si="4"/>
        <v>2866</v>
      </c>
      <c r="F42" s="73" t="e">
        <f t="shared" si="0"/>
        <v>#REF!</v>
      </c>
      <c r="G42" s="73">
        <f t="shared" si="4"/>
        <v>778.6767999999998</v>
      </c>
      <c r="H42" s="73">
        <f t="shared" si="4"/>
        <v>573.7732</v>
      </c>
      <c r="I42" s="73" t="e">
        <f t="shared" si="4"/>
        <v>#REF!</v>
      </c>
    </row>
  </sheetData>
  <printOptions/>
  <pageMargins left="0.25" right="0.25" top="0.75" bottom="0.75" header="0.3" footer="0.3"/>
  <pageSetup fitToHeight="1" fitToWidth="1" horizontalDpi="600" verticalDpi="600" orientation="landscape" scale="7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00102615356"/>
    <pageSetUpPr fitToPage="1"/>
  </sheetPr>
  <dimension ref="A1:K42"/>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14.125" style="51" customWidth="1" collapsed="1"/>
    <col min="5" max="5" width="14.125" style="51" customWidth="1"/>
    <col min="6" max="6" width="14.75390625" style="51" customWidth="1"/>
    <col min="7" max="7" width="14.75390625" style="51" customWidth="1" collapsed="1"/>
    <col min="8" max="8" width="14.75390625" style="51" customWidth="1"/>
    <col min="9" max="9" width="20.75390625" style="51" customWidth="1" collapsed="1"/>
    <col min="10" max="16384" width="9.00390625" style="76" customWidth="1"/>
  </cols>
  <sheetData>
    <row r="1" spans="1:9" ht="14.25" customHeight="1">
      <c r="A1" s="74"/>
      <c r="B1" s="15"/>
      <c r="C1" s="75"/>
      <c r="D1" s="75"/>
      <c r="E1" s="75"/>
      <c r="F1" s="75"/>
      <c r="G1" s="75"/>
      <c r="H1" s="75"/>
      <c r="I1" s="75"/>
    </row>
    <row r="2" spans="1:9" ht="9" customHeight="1">
      <c r="A2" s="74"/>
      <c r="B2" s="74"/>
      <c r="C2" s="75"/>
      <c r="D2" s="75"/>
      <c r="E2" s="75"/>
      <c r="F2" s="76"/>
      <c r="G2" s="75"/>
      <c r="H2" s="75"/>
      <c r="I2" s="75"/>
    </row>
    <row r="3" spans="1:9" ht="42">
      <c r="A3" s="74"/>
      <c r="B3" s="47"/>
      <c r="C3" s="47" t="s">
        <v>70</v>
      </c>
      <c r="D3" s="47" t="s">
        <v>71</v>
      </c>
      <c r="E3" s="47" t="s">
        <v>196</v>
      </c>
      <c r="F3" s="47" t="s">
        <v>205</v>
      </c>
      <c r="G3" s="47" t="s">
        <v>73</v>
      </c>
      <c r="H3" s="47" t="s">
        <v>204</v>
      </c>
      <c r="I3" s="47" t="s">
        <v>208</v>
      </c>
    </row>
    <row r="4" spans="1:9" ht="14.25">
      <c r="A4" s="74"/>
      <c r="B4" s="74"/>
      <c r="C4" s="78"/>
      <c r="D4" s="80"/>
      <c r="E4" s="80"/>
      <c r="G4" s="116">
        <v>0.3223</v>
      </c>
      <c r="H4" s="116">
        <v>0.2002</v>
      </c>
      <c r="I4" s="80"/>
    </row>
    <row r="5" ht="9" customHeight="1"/>
    <row r="6" spans="1:2" ht="6" customHeight="1">
      <c r="A6" s="82"/>
      <c r="B6" s="54" t="s">
        <v>75</v>
      </c>
    </row>
    <row r="7" spans="1:9" ht="21" customHeight="1" thickBot="1">
      <c r="A7" s="82"/>
      <c r="B7" s="208" t="s">
        <v>219</v>
      </c>
      <c r="C7" s="208" t="s">
        <v>290</v>
      </c>
      <c r="D7" s="208" t="s">
        <v>290</v>
      </c>
      <c r="E7" s="208" t="s">
        <v>290</v>
      </c>
      <c r="F7" s="208" t="s">
        <v>290</v>
      </c>
      <c r="G7" s="208" t="s">
        <v>290</v>
      </c>
      <c r="H7" s="208" t="s">
        <v>290</v>
      </c>
      <c r="I7" s="208" t="s">
        <v>290</v>
      </c>
    </row>
    <row r="8" spans="1:9" ht="14.25">
      <c r="A8" s="82"/>
      <c r="B8" s="98" t="s">
        <v>77</v>
      </c>
      <c r="C8" s="112">
        <f>'P&amp;L_Group'!V4</f>
        <v>5914</v>
      </c>
      <c r="D8" s="58">
        <v>0</v>
      </c>
      <c r="E8" s="58"/>
      <c r="F8" s="58">
        <f aca="true" t="shared" si="0" ref="F8:F42">C8-D8-E8</f>
        <v>5914</v>
      </c>
      <c r="G8" s="58">
        <f>D8*$G$4</f>
        <v>0</v>
      </c>
      <c r="H8" s="58">
        <f>E8*$H$4</f>
        <v>0</v>
      </c>
      <c r="I8" s="58">
        <f>F8+G8+H8</f>
        <v>5914</v>
      </c>
    </row>
    <row r="9" spans="1:9" ht="14.25">
      <c r="A9" s="82"/>
      <c r="B9" s="99" t="s">
        <v>78</v>
      </c>
      <c r="C9" s="112">
        <f>'P&amp;L_Group'!V5</f>
        <v>-310</v>
      </c>
      <c r="D9" s="61">
        <v>0</v>
      </c>
      <c r="E9" s="61"/>
      <c r="F9" s="61">
        <f t="shared" si="0"/>
        <v>-310</v>
      </c>
      <c r="G9" s="61">
        <f aca="true" t="shared" si="1" ref="G9:G40">D9*$G$4</f>
        <v>0</v>
      </c>
      <c r="H9" s="61">
        <f aca="true" t="shared" si="2" ref="H9:H40">E9*$H$4</f>
        <v>0</v>
      </c>
      <c r="I9" s="61">
        <f aca="true" t="shared" si="3" ref="I9:I40">F9+G9+H9</f>
        <v>-310</v>
      </c>
    </row>
    <row r="10" spans="1:9" ht="14.25">
      <c r="A10" s="82"/>
      <c r="B10" s="98" t="s">
        <v>28</v>
      </c>
      <c r="C10" s="112">
        <f>'P&amp;L_Group'!V6</f>
        <v>5604</v>
      </c>
      <c r="D10" s="58">
        <v>0</v>
      </c>
      <c r="E10" s="58"/>
      <c r="F10" s="58">
        <f t="shared" si="0"/>
        <v>5604</v>
      </c>
      <c r="G10" s="58">
        <f t="shared" si="1"/>
        <v>0</v>
      </c>
      <c r="H10" s="58">
        <f t="shared" si="2"/>
        <v>0</v>
      </c>
      <c r="I10" s="58">
        <f t="shared" si="3"/>
        <v>5604</v>
      </c>
    </row>
    <row r="11" spans="1:9" ht="14.25">
      <c r="A11" s="82"/>
      <c r="B11" s="99"/>
      <c r="C11" s="112"/>
      <c r="D11" s="61">
        <v>0</v>
      </c>
      <c r="E11" s="61"/>
      <c r="F11" s="61">
        <f t="shared" si="0"/>
        <v>0</v>
      </c>
      <c r="G11" s="61">
        <f t="shared" si="1"/>
        <v>0</v>
      </c>
      <c r="H11" s="61">
        <f t="shared" si="2"/>
        <v>0</v>
      </c>
      <c r="I11" s="61">
        <f t="shared" si="3"/>
        <v>0</v>
      </c>
    </row>
    <row r="12" spans="1:9" ht="14.25">
      <c r="A12" s="82"/>
      <c r="B12" s="98" t="s">
        <v>79</v>
      </c>
      <c r="C12" s="112">
        <f>'P&amp;L_Group'!V7</f>
        <v>-99</v>
      </c>
      <c r="D12" s="58">
        <v>0</v>
      </c>
      <c r="E12" s="58"/>
      <c r="F12" s="58">
        <f t="shared" si="0"/>
        <v>-99</v>
      </c>
      <c r="G12" s="58">
        <f t="shared" si="1"/>
        <v>0</v>
      </c>
      <c r="H12" s="58">
        <f t="shared" si="2"/>
        <v>0</v>
      </c>
      <c r="I12" s="58">
        <f t="shared" si="3"/>
        <v>-99</v>
      </c>
    </row>
    <row r="13" spans="1:9" ht="14.25">
      <c r="A13" s="82"/>
      <c r="B13" s="99" t="s">
        <v>80</v>
      </c>
      <c r="C13" s="112">
        <f>'P&amp;L_Group'!V8</f>
        <v>5505</v>
      </c>
      <c r="D13" s="61">
        <v>0</v>
      </c>
      <c r="E13" s="61"/>
      <c r="F13" s="61">
        <f t="shared" si="0"/>
        <v>5505</v>
      </c>
      <c r="G13" s="61">
        <f t="shared" si="1"/>
        <v>0</v>
      </c>
      <c r="H13" s="61">
        <f t="shared" si="2"/>
        <v>0</v>
      </c>
      <c r="I13" s="61">
        <f t="shared" si="3"/>
        <v>5505</v>
      </c>
    </row>
    <row r="14" spans="1:9" ht="14.25">
      <c r="A14" s="82"/>
      <c r="B14" s="98"/>
      <c r="C14" s="112"/>
      <c r="D14" s="58">
        <v>0</v>
      </c>
      <c r="E14" s="58"/>
      <c r="F14" s="58">
        <f t="shared" si="0"/>
        <v>0</v>
      </c>
      <c r="G14" s="58">
        <f t="shared" si="1"/>
        <v>0</v>
      </c>
      <c r="H14" s="58">
        <f t="shared" si="2"/>
        <v>0</v>
      </c>
      <c r="I14" s="58">
        <f t="shared" si="3"/>
        <v>0</v>
      </c>
    </row>
    <row r="15" spans="1:9" ht="14.25">
      <c r="A15" s="82"/>
      <c r="B15" s="99" t="s">
        <v>32</v>
      </c>
      <c r="C15" s="112">
        <f>'P&amp;L_Group'!V10</f>
        <v>832</v>
      </c>
      <c r="D15" s="61">
        <f>'Alior_PEO P&amp;L (prev.)'!O4</f>
        <v>225</v>
      </c>
      <c r="E15" s="61">
        <f>'Alior_PEO P&amp;L (prev.)'!O23</f>
        <v>550</v>
      </c>
      <c r="F15" s="61">
        <f t="shared" si="0"/>
        <v>57</v>
      </c>
      <c r="G15" s="61">
        <f t="shared" si="1"/>
        <v>72.5175</v>
      </c>
      <c r="H15" s="61">
        <f t="shared" si="2"/>
        <v>110.11</v>
      </c>
      <c r="I15" s="61">
        <f t="shared" si="3"/>
        <v>239.6275</v>
      </c>
    </row>
    <row r="16" spans="1:9" ht="14.25">
      <c r="A16" s="82"/>
      <c r="B16" s="98" t="s">
        <v>81</v>
      </c>
      <c r="C16" s="112">
        <f>'P&amp;L_Group'!V11</f>
        <v>2859</v>
      </c>
      <c r="D16" s="58">
        <f>'Alior_PEO P&amp;L (prev.)'!O5</f>
        <v>835</v>
      </c>
      <c r="E16" s="58">
        <f>'Alior_PEO P&amp;L (prev.)'!O24</f>
        <v>1665</v>
      </c>
      <c r="F16" s="58">
        <f t="shared" si="0"/>
        <v>359</v>
      </c>
      <c r="G16" s="58">
        <f t="shared" si="1"/>
        <v>269.1205</v>
      </c>
      <c r="H16" s="58">
        <f t="shared" si="2"/>
        <v>333.33299999999997</v>
      </c>
      <c r="I16" s="58">
        <f t="shared" si="3"/>
        <v>961.4535</v>
      </c>
    </row>
    <row r="17" spans="1:9" ht="14.25">
      <c r="A17" s="82"/>
      <c r="B17" s="99" t="s">
        <v>82</v>
      </c>
      <c r="C17" s="112">
        <f>'P&amp;L_Group'!V12</f>
        <v>28</v>
      </c>
      <c r="D17" s="61">
        <f>'Alior_PEO P&amp;L (prev.)'!O6</f>
        <v>-250</v>
      </c>
      <c r="E17" s="61">
        <f>'Alior_PEO P&amp;L (prev.)'!O25</f>
        <v>-69</v>
      </c>
      <c r="F17" s="61">
        <f t="shared" si="0"/>
        <v>347</v>
      </c>
      <c r="G17" s="61">
        <f t="shared" si="1"/>
        <v>-80.57499999999999</v>
      </c>
      <c r="H17" s="61">
        <f t="shared" si="2"/>
        <v>-13.813799999999999</v>
      </c>
      <c r="I17" s="61">
        <f t="shared" si="3"/>
        <v>252.61120000000003</v>
      </c>
    </row>
    <row r="18" spans="1:9" ht="21">
      <c r="A18" s="82"/>
      <c r="B18" s="98" t="s">
        <v>83</v>
      </c>
      <c r="C18" s="112">
        <f>'P&amp;L_Group'!V14</f>
        <v>70</v>
      </c>
      <c r="D18" s="58">
        <f>'Alior_PEO P&amp;L (prev.)'!O7</f>
        <v>225</v>
      </c>
      <c r="E18" s="58">
        <f>'Alior_PEO P&amp;L (prev.)'!O26</f>
        <v>-15</v>
      </c>
      <c r="F18" s="58">
        <f t="shared" si="0"/>
        <v>-140</v>
      </c>
      <c r="G18" s="58">
        <f t="shared" si="1"/>
        <v>72.5175</v>
      </c>
      <c r="H18" s="58">
        <f t="shared" si="2"/>
        <v>-3.0029999999999997</v>
      </c>
      <c r="I18" s="58">
        <f t="shared" si="3"/>
        <v>-70.4855</v>
      </c>
    </row>
    <row r="19" spans="1:9" ht="14.25">
      <c r="A19" s="82"/>
      <c r="B19" s="99" t="s">
        <v>55</v>
      </c>
      <c r="C19" s="112">
        <f>'P&amp;L_Group'!V15</f>
        <v>327</v>
      </c>
      <c r="D19" s="61">
        <f>'Alior_PEO P&amp;L (prev.)'!O8</f>
        <v>43</v>
      </c>
      <c r="E19" s="61">
        <f>'Alior_PEO P&amp;L (prev.)'!O27</f>
        <v>93</v>
      </c>
      <c r="F19" s="61">
        <f t="shared" si="0"/>
        <v>191</v>
      </c>
      <c r="G19" s="61">
        <f t="shared" si="1"/>
        <v>13.858899999999998</v>
      </c>
      <c r="H19" s="61">
        <f t="shared" si="2"/>
        <v>18.6186</v>
      </c>
      <c r="I19" s="61">
        <f t="shared" si="3"/>
        <v>223.47750000000002</v>
      </c>
    </row>
    <row r="20" spans="1:9" ht="14.25">
      <c r="A20" s="82"/>
      <c r="B20" s="98"/>
      <c r="C20" s="112"/>
      <c r="D20" s="58"/>
      <c r="E20" s="58"/>
      <c r="F20" s="58">
        <f t="shared" si="0"/>
        <v>0</v>
      </c>
      <c r="G20" s="58">
        <f t="shared" si="1"/>
        <v>0</v>
      </c>
      <c r="H20" s="58">
        <f t="shared" si="2"/>
        <v>0</v>
      </c>
      <c r="I20" s="58">
        <f t="shared" si="3"/>
        <v>0</v>
      </c>
    </row>
    <row r="21" spans="1:9" ht="14.25">
      <c r="A21" s="82"/>
      <c r="B21" s="99" t="s">
        <v>84</v>
      </c>
      <c r="C21" s="112">
        <f>'P&amp;L_Group'!V17</f>
        <v>-3810</v>
      </c>
      <c r="D21" s="61">
        <v>0</v>
      </c>
      <c r="E21" s="61"/>
      <c r="F21" s="61">
        <f t="shared" si="0"/>
        <v>-3810</v>
      </c>
      <c r="G21" s="61">
        <f t="shared" si="1"/>
        <v>0</v>
      </c>
      <c r="H21" s="61">
        <f t="shared" si="2"/>
        <v>0</v>
      </c>
      <c r="I21" s="61">
        <f t="shared" si="3"/>
        <v>-3810</v>
      </c>
    </row>
    <row r="22" spans="1:9" ht="15.75" customHeight="1">
      <c r="A22" s="82"/>
      <c r="B22" s="98" t="s">
        <v>85</v>
      </c>
      <c r="C22" s="112">
        <f>'P&amp;L_Group'!V18</f>
        <v>121</v>
      </c>
      <c r="D22" s="58">
        <v>0</v>
      </c>
      <c r="E22" s="58"/>
      <c r="F22" s="58">
        <f t="shared" si="0"/>
        <v>121</v>
      </c>
      <c r="G22" s="58">
        <f t="shared" si="1"/>
        <v>0</v>
      </c>
      <c r="H22" s="58">
        <f t="shared" si="2"/>
        <v>0</v>
      </c>
      <c r="I22" s="58">
        <f t="shared" si="3"/>
        <v>121</v>
      </c>
    </row>
    <row r="23" spans="1:9" ht="14.25">
      <c r="A23" s="82"/>
      <c r="B23" s="99" t="s">
        <v>86</v>
      </c>
      <c r="C23" s="112">
        <f>'P&amp;L_Group'!V19</f>
        <v>-3689</v>
      </c>
      <c r="D23" s="61">
        <v>0</v>
      </c>
      <c r="E23" s="61"/>
      <c r="F23" s="61">
        <f t="shared" si="0"/>
        <v>-3689</v>
      </c>
      <c r="G23" s="61">
        <f t="shared" si="1"/>
        <v>0</v>
      </c>
      <c r="H23" s="61">
        <f t="shared" si="2"/>
        <v>0</v>
      </c>
      <c r="I23" s="61">
        <f t="shared" si="3"/>
        <v>-3689</v>
      </c>
    </row>
    <row r="24" spans="1:9" ht="14.25">
      <c r="A24" s="82"/>
      <c r="B24" s="98"/>
      <c r="C24" s="112"/>
      <c r="D24" s="58">
        <v>0</v>
      </c>
      <c r="E24" s="58"/>
      <c r="F24" s="58">
        <f t="shared" si="0"/>
        <v>0</v>
      </c>
      <c r="G24" s="58">
        <f t="shared" si="1"/>
        <v>0</v>
      </c>
      <c r="H24" s="58">
        <f t="shared" si="2"/>
        <v>0</v>
      </c>
      <c r="I24" s="58">
        <f t="shared" si="3"/>
        <v>0</v>
      </c>
    </row>
    <row r="25" spans="1:9" s="89" customFormat="1" ht="14.25">
      <c r="A25" s="88"/>
      <c r="B25" s="99" t="s">
        <v>45</v>
      </c>
      <c r="C25" s="112">
        <f>'P&amp;L_Group'!V21</f>
        <v>-187</v>
      </c>
      <c r="D25" s="61">
        <f>'Alior_PEO P&amp;L (prev.)'!O10</f>
        <v>-93</v>
      </c>
      <c r="E25" s="61">
        <f>'Alior_PEO P&amp;L (prev.)'!O29</f>
        <v>-92</v>
      </c>
      <c r="F25" s="61">
        <f t="shared" si="0"/>
        <v>-2</v>
      </c>
      <c r="G25" s="61">
        <f t="shared" si="1"/>
        <v>-29.973899999999997</v>
      </c>
      <c r="H25" s="61">
        <f t="shared" si="2"/>
        <v>-18.4184</v>
      </c>
      <c r="I25" s="61">
        <f t="shared" si="3"/>
        <v>-50.39229999999999</v>
      </c>
    </row>
    <row r="26" spans="1:9" s="89" customFormat="1" ht="14.25">
      <c r="A26" s="88"/>
      <c r="B26" s="98" t="s">
        <v>46</v>
      </c>
      <c r="C26" s="112">
        <f>'P&amp;L_Group'!V22</f>
        <v>-480</v>
      </c>
      <c r="D26" s="58">
        <f>'Alior_PEO P&amp;L (prev.)'!O11</f>
        <v>-181</v>
      </c>
      <c r="E26" s="58">
        <f>'Alior_PEO P&amp;L (prev.)'!O30</f>
        <v>-262</v>
      </c>
      <c r="F26" s="58">
        <f t="shared" si="0"/>
        <v>-37</v>
      </c>
      <c r="G26" s="58">
        <f t="shared" si="1"/>
        <v>-58.336299999999994</v>
      </c>
      <c r="H26" s="58">
        <f t="shared" si="2"/>
        <v>-52.4524</v>
      </c>
      <c r="I26" s="58">
        <f t="shared" si="3"/>
        <v>-147.7887</v>
      </c>
    </row>
    <row r="27" spans="1:9" ht="14.25">
      <c r="A27" s="82"/>
      <c r="B27" s="99" t="s">
        <v>87</v>
      </c>
      <c r="C27" s="112">
        <f>'P&amp;L_Group'!V23</f>
        <v>-759</v>
      </c>
      <c r="D27" s="61">
        <v>0</v>
      </c>
      <c r="E27" s="61"/>
      <c r="F27" s="61">
        <f t="shared" si="0"/>
        <v>-759</v>
      </c>
      <c r="G27" s="61">
        <f t="shared" si="1"/>
        <v>0</v>
      </c>
      <c r="H27" s="61">
        <f t="shared" si="2"/>
        <v>0</v>
      </c>
      <c r="I27" s="61">
        <f t="shared" si="3"/>
        <v>-759</v>
      </c>
    </row>
    <row r="28" spans="1:9" ht="14.25">
      <c r="A28" s="82"/>
      <c r="B28" s="98" t="s">
        <v>48</v>
      </c>
      <c r="C28" s="112">
        <f>'P&amp;L_Group'!V24</f>
        <v>-1729</v>
      </c>
      <c r="D28" s="58">
        <f>'Alior_PEO P&amp;L (prev.)'!O12</f>
        <v>-418</v>
      </c>
      <c r="E28" s="58">
        <f>'Alior_PEO P&amp;L (prev.)'!O31</f>
        <v>-837</v>
      </c>
      <c r="F28" s="58">
        <f t="shared" si="0"/>
        <v>-474</v>
      </c>
      <c r="G28" s="58">
        <f t="shared" si="1"/>
        <v>-134.7214</v>
      </c>
      <c r="H28" s="58">
        <f t="shared" si="2"/>
        <v>-167.5674</v>
      </c>
      <c r="I28" s="58">
        <f t="shared" si="3"/>
        <v>-776.2888</v>
      </c>
    </row>
    <row r="29" spans="1:9" ht="14.25">
      <c r="A29" s="82"/>
      <c r="B29" s="99" t="s">
        <v>59</v>
      </c>
      <c r="C29" s="112">
        <f>'P&amp;L_Group'!V25</f>
        <v>-772</v>
      </c>
      <c r="D29" s="61">
        <f>'Alior_PEO P&amp;L (prev.)'!O13</f>
        <v>-144</v>
      </c>
      <c r="E29" s="61">
        <f>'Alior_PEO P&amp;L (prev.)'!O32</f>
        <v>-449</v>
      </c>
      <c r="F29" s="61">
        <f t="shared" si="0"/>
        <v>-179</v>
      </c>
      <c r="G29" s="61">
        <f t="shared" si="1"/>
        <v>-46.411199999999994</v>
      </c>
      <c r="H29" s="61">
        <f t="shared" si="2"/>
        <v>-89.8898</v>
      </c>
      <c r="I29" s="61">
        <f t="shared" si="3"/>
        <v>-315.301</v>
      </c>
    </row>
    <row r="30" spans="1:9" ht="8.25" customHeight="1">
      <c r="A30" s="82"/>
      <c r="B30" s="98"/>
      <c r="C30" s="112"/>
      <c r="D30" s="58"/>
      <c r="E30" s="58"/>
      <c r="F30" s="58">
        <f t="shared" si="0"/>
        <v>0</v>
      </c>
      <c r="G30" s="58">
        <f t="shared" si="1"/>
        <v>0</v>
      </c>
      <c r="H30" s="58">
        <f t="shared" si="2"/>
        <v>0</v>
      </c>
      <c r="I30" s="58">
        <f t="shared" si="3"/>
        <v>0</v>
      </c>
    </row>
    <row r="31" spans="1:9" ht="14.25">
      <c r="A31" s="82"/>
      <c r="B31" s="99" t="s">
        <v>88</v>
      </c>
      <c r="C31" s="112">
        <f>'P&amp;L_Group'!V26</f>
        <v>1691</v>
      </c>
      <c r="D31" s="61">
        <f>'Alior_PEO P&amp;L (prev.)'!O14</f>
        <v>242</v>
      </c>
      <c r="E31" s="61">
        <f>'Alior_PEO P&amp;L (prev.)'!O33</f>
        <v>584</v>
      </c>
      <c r="F31" s="61">
        <f t="shared" si="0"/>
        <v>865</v>
      </c>
      <c r="G31" s="61">
        <f t="shared" si="1"/>
        <v>77.9966</v>
      </c>
      <c r="H31" s="61">
        <f t="shared" si="2"/>
        <v>116.9168</v>
      </c>
      <c r="I31" s="61">
        <f t="shared" si="3"/>
        <v>1059.9134</v>
      </c>
    </row>
    <row r="32" spans="1:9" ht="14.25">
      <c r="A32" s="82"/>
      <c r="B32" s="98" t="s">
        <v>89</v>
      </c>
      <c r="C32" s="112">
        <v>0</v>
      </c>
      <c r="D32" s="58"/>
      <c r="E32" s="58">
        <f>'Alior_PEO P&amp;L (prev.)'!O34</f>
        <v>8</v>
      </c>
      <c r="F32" s="58">
        <f t="shared" si="0"/>
        <v>-8</v>
      </c>
      <c r="G32" s="58">
        <f t="shared" si="1"/>
        <v>0</v>
      </c>
      <c r="H32" s="58">
        <f t="shared" si="2"/>
        <v>1.6016</v>
      </c>
      <c r="I32" s="58">
        <f t="shared" si="3"/>
        <v>-6.3984000000000005</v>
      </c>
    </row>
    <row r="33" spans="1:9" ht="14.25">
      <c r="A33" s="82"/>
      <c r="B33" s="99" t="s">
        <v>90</v>
      </c>
      <c r="C33" s="112">
        <f>'P&amp;L_Group'!V28</f>
        <v>1698</v>
      </c>
      <c r="D33" s="61">
        <f>'Alior_PEO P&amp;L (prev.)'!O16</f>
        <v>242</v>
      </c>
      <c r="E33" s="61">
        <f>'Alior_PEO P&amp;L (prev.)'!O35</f>
        <v>592</v>
      </c>
      <c r="F33" s="61">
        <f t="shared" si="0"/>
        <v>864</v>
      </c>
      <c r="G33" s="61">
        <f t="shared" si="1"/>
        <v>77.9966</v>
      </c>
      <c r="H33" s="61">
        <f t="shared" si="2"/>
        <v>118.5184</v>
      </c>
      <c r="I33" s="61">
        <f t="shared" si="3"/>
        <v>1060.5149999999999</v>
      </c>
    </row>
    <row r="34" spans="1:9" ht="7.5" customHeight="1">
      <c r="A34" s="82"/>
      <c r="B34" s="98"/>
      <c r="C34" s="112"/>
      <c r="D34" s="58"/>
      <c r="E34" s="58"/>
      <c r="F34" s="58">
        <f t="shared" si="0"/>
        <v>0</v>
      </c>
      <c r="G34" s="58">
        <f t="shared" si="1"/>
        <v>0</v>
      </c>
      <c r="H34" s="58">
        <f t="shared" si="2"/>
        <v>0</v>
      </c>
      <c r="I34" s="58">
        <f t="shared" si="3"/>
        <v>0</v>
      </c>
    </row>
    <row r="35" spans="1:9" ht="14.25">
      <c r="A35" s="82"/>
      <c r="B35" s="99" t="s">
        <v>91</v>
      </c>
      <c r="C35" s="112">
        <f>'P&amp;L_Group'!V29</f>
        <v>-412</v>
      </c>
      <c r="D35" s="61">
        <f>'Alior_PEO P&amp;L (prev.)'!O17</f>
        <v>-77</v>
      </c>
      <c r="E35" s="61">
        <f>'Alior_PEO P&amp;L (prev.)'!O36</f>
        <v>-150</v>
      </c>
      <c r="F35" s="61">
        <f t="shared" si="0"/>
        <v>-185</v>
      </c>
      <c r="G35" s="61">
        <f t="shared" si="1"/>
        <v>-24.817099999999996</v>
      </c>
      <c r="H35" s="61">
        <f t="shared" si="2"/>
        <v>-30.029999999999998</v>
      </c>
      <c r="I35" s="61">
        <f t="shared" si="3"/>
        <v>-239.84709999999998</v>
      </c>
    </row>
    <row r="36" spans="1:9" ht="14.25" hidden="1">
      <c r="A36" s="82"/>
      <c r="B36" s="101" t="s">
        <v>92</v>
      </c>
      <c r="C36" s="112"/>
      <c r="D36" s="58">
        <f>Alior_impact_FY2016!E36-Alior_impact_3q2016!E36</f>
        <v>0</v>
      </c>
      <c r="E36" s="58"/>
      <c r="F36" s="58">
        <f t="shared" si="0"/>
        <v>0</v>
      </c>
      <c r="G36" s="58">
        <f t="shared" si="1"/>
        <v>0</v>
      </c>
      <c r="H36" s="58">
        <f t="shared" si="2"/>
        <v>0</v>
      </c>
      <c r="I36" s="58">
        <f t="shared" si="3"/>
        <v>0</v>
      </c>
    </row>
    <row r="37" spans="1:9" ht="14.25" hidden="1">
      <c r="A37" s="82"/>
      <c r="B37" s="102" t="s">
        <v>93</v>
      </c>
      <c r="C37" s="112"/>
      <c r="D37" s="61">
        <f>Alior_impact_FY2016!E37-Alior_impact_3q2016!E37</f>
        <v>0</v>
      </c>
      <c r="E37" s="61"/>
      <c r="F37" s="61">
        <f t="shared" si="0"/>
        <v>0</v>
      </c>
      <c r="G37" s="61">
        <f t="shared" si="1"/>
        <v>0</v>
      </c>
      <c r="H37" s="61">
        <f t="shared" si="2"/>
        <v>0</v>
      </c>
      <c r="I37" s="61">
        <f t="shared" si="3"/>
        <v>0</v>
      </c>
    </row>
    <row r="38" spans="1:9" ht="15" customHeight="1">
      <c r="A38" s="82"/>
      <c r="B38" s="98" t="s">
        <v>94</v>
      </c>
      <c r="C38" s="112"/>
      <c r="D38" s="58"/>
      <c r="E38" s="58"/>
      <c r="F38" s="58">
        <f t="shared" si="0"/>
        <v>0</v>
      </c>
      <c r="G38" s="58">
        <f t="shared" si="1"/>
        <v>0</v>
      </c>
      <c r="H38" s="58">
        <f t="shared" si="2"/>
        <v>0</v>
      </c>
      <c r="I38" s="58">
        <f t="shared" si="3"/>
        <v>0</v>
      </c>
    </row>
    <row r="39" spans="1:9" ht="21">
      <c r="A39" s="82"/>
      <c r="B39" s="99" t="s">
        <v>95</v>
      </c>
      <c r="C39" s="112"/>
      <c r="D39" s="61"/>
      <c r="E39" s="61"/>
      <c r="F39" s="61">
        <f t="shared" si="0"/>
        <v>0</v>
      </c>
      <c r="G39" s="61">
        <f t="shared" si="1"/>
        <v>0</v>
      </c>
      <c r="H39" s="61">
        <f t="shared" si="2"/>
        <v>0</v>
      </c>
      <c r="I39" s="61">
        <f t="shared" si="3"/>
        <v>0</v>
      </c>
    </row>
    <row r="40" spans="1:11" s="96" customFormat="1" ht="18" customHeight="1">
      <c r="A40" s="92"/>
      <c r="B40" s="103" t="s">
        <v>96</v>
      </c>
      <c r="C40" s="113">
        <f>'P&amp;L_Group'!V32</f>
        <v>1286</v>
      </c>
      <c r="D40" s="68">
        <f>'Alior_PEO P&amp;L (prev.)'!O18</f>
        <v>165</v>
      </c>
      <c r="E40" s="68">
        <f>'Alior_PEO P&amp;L (prev.)'!O37</f>
        <v>442</v>
      </c>
      <c r="F40" s="68">
        <f t="shared" si="0"/>
        <v>679</v>
      </c>
      <c r="G40" s="68">
        <f t="shared" si="1"/>
        <v>53.1795</v>
      </c>
      <c r="H40" s="228">
        <f t="shared" si="2"/>
        <v>88.4884</v>
      </c>
      <c r="I40" s="228">
        <f t="shared" si="3"/>
        <v>820.6678999999999</v>
      </c>
      <c r="K40" s="97"/>
    </row>
    <row r="41" spans="3:6" ht="14.25">
      <c r="C41" s="114"/>
      <c r="F41" s="51">
        <f t="shared" si="0"/>
        <v>0</v>
      </c>
    </row>
    <row r="42" spans="1:9" s="96" customFormat="1" ht="14.25">
      <c r="A42" s="72"/>
      <c r="B42" s="72" t="s">
        <v>97</v>
      </c>
      <c r="C42" s="115">
        <f aca="true" t="shared" si="4" ref="C42:I42">C16+C17+C18+C26</f>
        <v>2477</v>
      </c>
      <c r="D42" s="73">
        <f t="shared" si="4"/>
        <v>629</v>
      </c>
      <c r="E42" s="73">
        <f t="shared" si="4"/>
        <v>1319</v>
      </c>
      <c r="F42" s="73">
        <f t="shared" si="0"/>
        <v>529</v>
      </c>
      <c r="G42" s="73">
        <f t="shared" si="4"/>
        <v>202.7267</v>
      </c>
      <c r="H42" s="73">
        <f t="shared" si="4"/>
        <v>264.06379999999996</v>
      </c>
      <c r="I42" s="73">
        <f t="shared" si="4"/>
        <v>995.7904999999998</v>
      </c>
    </row>
  </sheetData>
  <printOptions/>
  <pageMargins left="0.25" right="0.25" top="0.75" bottom="0.75" header="0.3" footer="0.3"/>
  <pageSetup fitToHeight="1" fitToWidth="1" horizontalDpi="600" verticalDpi="600" orientation="landscape" scale="7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76575-F9E5-4518-A830-F11F65442A78}">
  <sheetPr>
    <outlinePr summaryRight="0"/>
  </sheetPr>
  <dimension ref="A1:CQ38"/>
  <sheetViews>
    <sheetView tabSelected="1" zoomScale="70" zoomScaleNormal="70" workbookViewId="0" topLeftCell="A1">
      <pane xSplit="3" ySplit="2" topLeftCell="BB3" activePane="bottomRight" state="frozen"/>
      <selection pane="topLeft" activeCell="R16" sqref="R16"/>
      <selection pane="topRight" activeCell="R16" sqref="R16"/>
      <selection pane="bottomLeft" activeCell="R16" sqref="R16"/>
      <selection pane="bottomRight" activeCell="R16" sqref="R16"/>
    </sheetView>
  </sheetViews>
  <sheetFormatPr defaultColWidth="9.00390625" defaultRowHeight="14.25" outlineLevelCol="1"/>
  <cols>
    <col min="1" max="1" width="45.875" style="499" customWidth="1"/>
    <col min="2" max="2" width="2.875" style="499" customWidth="1" collapsed="1"/>
    <col min="3" max="3" width="47.625" style="0" hidden="1" customWidth="1" outlineLevel="1"/>
    <col min="4" max="12" width="12.625" style="499" customWidth="1"/>
    <col min="13" max="13" width="12.625" style="499" customWidth="1" collapsed="1"/>
    <col min="14" max="18" width="12.75390625" style="499" hidden="1" customWidth="1" outlineLevel="1"/>
    <col min="19" max="22" width="12.75390625" style="499" customWidth="1"/>
    <col min="23" max="23" width="12.75390625" style="499" customWidth="1" collapsed="1"/>
    <col min="24" max="28" width="12.75390625" style="499" hidden="1" customWidth="1" outlineLevel="1"/>
    <col min="29" max="32" width="12.625" style="497" customWidth="1"/>
    <col min="33" max="33" width="12.625" style="497" customWidth="1" collapsed="1"/>
    <col min="34" max="38" width="12.625" style="497" hidden="1" customWidth="1" outlineLevel="1"/>
    <col min="39" max="39" width="12.00390625" style="499" customWidth="1"/>
    <col min="40" max="40" width="13.50390625" style="499" customWidth="1"/>
    <col min="41" max="41" width="11.625" style="499" customWidth="1"/>
    <col min="42" max="42" width="11.125" style="499" customWidth="1"/>
    <col min="43" max="43" width="12.625" style="499" customWidth="1"/>
    <col min="44" max="44" width="12.00390625" style="497" customWidth="1"/>
    <col min="45" max="45" width="13.50390625" style="497" customWidth="1"/>
    <col min="46" max="46" width="11.625" style="497" customWidth="1"/>
    <col min="47" max="47" width="11.125" style="497" customWidth="1"/>
    <col min="48" max="48" width="12.625" style="497" customWidth="1" collapsed="1"/>
    <col min="49" max="49" width="12.00390625" style="497" hidden="1" customWidth="1" outlineLevel="1"/>
    <col min="50" max="50" width="13.50390625" style="497" hidden="1" customWidth="1" outlineLevel="1"/>
    <col min="51" max="51" width="11.625" style="497" hidden="1" customWidth="1" outlineLevel="1"/>
    <col min="52" max="52" width="11.125" style="497" hidden="1" customWidth="1" outlineLevel="1"/>
    <col min="53" max="53" width="12.625" style="497" hidden="1" customWidth="1" outlineLevel="1"/>
    <col min="54" max="57" width="12.625" style="497" customWidth="1"/>
    <col min="58" max="58" width="12.625" style="497" customWidth="1" collapsed="1"/>
    <col min="59" max="63" width="12.625" style="497" hidden="1" customWidth="1" outlineLevel="1"/>
    <col min="64" max="68" width="12.625" style="497" customWidth="1"/>
    <col min="69" max="73" width="12.625" style="497" customWidth="1" outlineLevel="1"/>
    <col min="74" max="74" width="22.50390625" style="497" customWidth="1"/>
    <col min="75" max="95" width="9.00390625" style="497" customWidth="1"/>
    <col min="96" max="16384" width="9.00390625" style="499" customWidth="1"/>
  </cols>
  <sheetData>
    <row r="1" spans="1:73" ht="21" customHeight="1">
      <c r="A1" s="502"/>
      <c r="B1" s="502"/>
      <c r="C1" s="340"/>
      <c r="D1" s="654" t="s">
        <v>649</v>
      </c>
      <c r="E1" s="655"/>
      <c r="F1" s="655"/>
      <c r="G1" s="655"/>
      <c r="H1" s="656"/>
      <c r="I1" s="654" t="s">
        <v>849</v>
      </c>
      <c r="J1" s="655"/>
      <c r="K1" s="655"/>
      <c r="L1" s="655"/>
      <c r="M1" s="656"/>
      <c r="N1" s="654" t="s">
        <v>856</v>
      </c>
      <c r="O1" s="655"/>
      <c r="P1" s="655"/>
      <c r="Q1" s="655"/>
      <c r="R1" s="656"/>
      <c r="S1" s="654" t="s">
        <v>863</v>
      </c>
      <c r="T1" s="655"/>
      <c r="U1" s="655"/>
      <c r="V1" s="655"/>
      <c r="W1" s="656"/>
      <c r="X1" s="654" t="s">
        <v>864</v>
      </c>
      <c r="Y1" s="655"/>
      <c r="Z1" s="655"/>
      <c r="AA1" s="655"/>
      <c r="AB1" s="656"/>
      <c r="AC1" s="654" t="s">
        <v>876</v>
      </c>
      <c r="AD1" s="655"/>
      <c r="AE1" s="655"/>
      <c r="AF1" s="655"/>
      <c r="AG1" s="656"/>
      <c r="AH1" s="654" t="s">
        <v>880</v>
      </c>
      <c r="AI1" s="655"/>
      <c r="AJ1" s="655"/>
      <c r="AK1" s="655"/>
      <c r="AL1" s="656"/>
      <c r="AM1" s="657" t="s">
        <v>650</v>
      </c>
      <c r="AN1" s="658"/>
      <c r="AO1" s="658"/>
      <c r="AP1" s="658"/>
      <c r="AQ1" s="659"/>
      <c r="AR1" s="657" t="s">
        <v>847</v>
      </c>
      <c r="AS1" s="658"/>
      <c r="AT1" s="658"/>
      <c r="AU1" s="658"/>
      <c r="AV1" s="659"/>
      <c r="AW1" s="654" t="s">
        <v>855</v>
      </c>
      <c r="AX1" s="655"/>
      <c r="AY1" s="655"/>
      <c r="AZ1" s="655"/>
      <c r="BA1" s="656"/>
      <c r="BB1" s="654" t="s">
        <v>859</v>
      </c>
      <c r="BC1" s="655"/>
      <c r="BD1" s="655"/>
      <c r="BE1" s="655"/>
      <c r="BF1" s="656"/>
      <c r="BG1" s="654" t="s">
        <v>865</v>
      </c>
      <c r="BH1" s="655"/>
      <c r="BI1" s="655"/>
      <c r="BJ1" s="655"/>
      <c r="BK1" s="656"/>
      <c r="BL1" s="660" t="s">
        <v>877</v>
      </c>
      <c r="BM1" s="661"/>
      <c r="BN1" s="661"/>
      <c r="BO1" s="661"/>
      <c r="BP1" s="662"/>
      <c r="BQ1" s="660" t="s">
        <v>879</v>
      </c>
      <c r="BR1" s="661"/>
      <c r="BS1" s="661"/>
      <c r="BT1" s="661"/>
      <c r="BU1" s="662"/>
    </row>
    <row r="2" spans="1:73" ht="35.25" customHeight="1" thickBot="1">
      <c r="A2" s="632" t="s">
        <v>645</v>
      </c>
      <c r="B2" s="611" t="s">
        <v>781</v>
      </c>
      <c r="C2" s="520"/>
      <c r="D2" s="634" t="s">
        <v>367</v>
      </c>
      <c r="E2" s="635" t="s">
        <v>646</v>
      </c>
      <c r="F2" s="635" t="s">
        <v>647</v>
      </c>
      <c r="G2" s="635" t="s">
        <v>648</v>
      </c>
      <c r="H2" s="636" t="s">
        <v>651</v>
      </c>
      <c r="I2" s="634" t="s">
        <v>367</v>
      </c>
      <c r="J2" s="635" t="s">
        <v>646</v>
      </c>
      <c r="K2" s="635" t="s">
        <v>647</v>
      </c>
      <c r="L2" s="635" t="s">
        <v>648</v>
      </c>
      <c r="M2" s="636" t="s">
        <v>651</v>
      </c>
      <c r="N2" s="634" t="s">
        <v>367</v>
      </c>
      <c r="O2" s="635" t="s">
        <v>646</v>
      </c>
      <c r="P2" s="635" t="s">
        <v>647</v>
      </c>
      <c r="Q2" s="635" t="s">
        <v>648</v>
      </c>
      <c r="R2" s="636" t="s">
        <v>651</v>
      </c>
      <c r="S2" s="634" t="s">
        <v>367</v>
      </c>
      <c r="T2" s="635" t="s">
        <v>646</v>
      </c>
      <c r="U2" s="635" t="s">
        <v>647</v>
      </c>
      <c r="V2" s="635" t="s">
        <v>648</v>
      </c>
      <c r="W2" s="636" t="s">
        <v>651</v>
      </c>
      <c r="X2" s="634" t="s">
        <v>367</v>
      </c>
      <c r="Y2" s="635" t="s">
        <v>646</v>
      </c>
      <c r="Z2" s="635" t="s">
        <v>647</v>
      </c>
      <c r="AA2" s="635" t="s">
        <v>648</v>
      </c>
      <c r="AB2" s="636" t="s">
        <v>651</v>
      </c>
      <c r="AC2" s="634" t="s">
        <v>367</v>
      </c>
      <c r="AD2" s="635" t="s">
        <v>646</v>
      </c>
      <c r="AE2" s="635" t="s">
        <v>647</v>
      </c>
      <c r="AF2" s="635" t="s">
        <v>648</v>
      </c>
      <c r="AG2" s="636" t="s">
        <v>651</v>
      </c>
      <c r="AH2" s="634" t="s">
        <v>367</v>
      </c>
      <c r="AI2" s="635" t="s">
        <v>646</v>
      </c>
      <c r="AJ2" s="635" t="s">
        <v>647</v>
      </c>
      <c r="AK2" s="635" t="s">
        <v>648</v>
      </c>
      <c r="AL2" s="636" t="s">
        <v>651</v>
      </c>
      <c r="AM2" s="634" t="s">
        <v>367</v>
      </c>
      <c r="AN2" s="635" t="s">
        <v>646</v>
      </c>
      <c r="AO2" s="635" t="s">
        <v>647</v>
      </c>
      <c r="AP2" s="635" t="s">
        <v>648</v>
      </c>
      <c r="AQ2" s="636" t="s">
        <v>651</v>
      </c>
      <c r="AR2" s="634" t="s">
        <v>367</v>
      </c>
      <c r="AS2" s="635" t="s">
        <v>646</v>
      </c>
      <c r="AT2" s="635" t="s">
        <v>647</v>
      </c>
      <c r="AU2" s="635" t="s">
        <v>648</v>
      </c>
      <c r="AV2" s="636" t="s">
        <v>651</v>
      </c>
      <c r="AW2" s="634" t="s">
        <v>367</v>
      </c>
      <c r="AX2" s="635" t="s">
        <v>646</v>
      </c>
      <c r="AY2" s="635" t="s">
        <v>647</v>
      </c>
      <c r="AZ2" s="635" t="s">
        <v>648</v>
      </c>
      <c r="BA2" s="636" t="s">
        <v>651</v>
      </c>
      <c r="BB2" s="634" t="s">
        <v>367</v>
      </c>
      <c r="BC2" s="635" t="s">
        <v>646</v>
      </c>
      <c r="BD2" s="635" t="s">
        <v>647</v>
      </c>
      <c r="BE2" s="635" t="s">
        <v>648</v>
      </c>
      <c r="BF2" s="636" t="s">
        <v>651</v>
      </c>
      <c r="BG2" s="634" t="s">
        <v>367</v>
      </c>
      <c r="BH2" s="635" t="s">
        <v>646</v>
      </c>
      <c r="BI2" s="635" t="s">
        <v>647</v>
      </c>
      <c r="BJ2" s="635" t="s">
        <v>648</v>
      </c>
      <c r="BK2" s="636" t="s">
        <v>651</v>
      </c>
      <c r="BL2" s="634" t="s">
        <v>367</v>
      </c>
      <c r="BM2" s="635" t="s">
        <v>646</v>
      </c>
      <c r="BN2" s="635" t="s">
        <v>647</v>
      </c>
      <c r="BO2" s="635" t="s">
        <v>648</v>
      </c>
      <c r="BP2" s="636" t="s">
        <v>651</v>
      </c>
      <c r="BQ2" s="634" t="s">
        <v>367</v>
      </c>
      <c r="BR2" s="635" t="s">
        <v>646</v>
      </c>
      <c r="BS2" s="635" t="s">
        <v>647</v>
      </c>
      <c r="BT2" s="635" t="s">
        <v>648</v>
      </c>
      <c r="BU2" s="636" t="s">
        <v>651</v>
      </c>
    </row>
    <row r="3" spans="1:73" ht="13.5">
      <c r="A3" s="503" t="s">
        <v>655</v>
      </c>
      <c r="B3" s="576"/>
      <c r="C3" s="503" t="s">
        <v>760</v>
      </c>
      <c r="D3" s="623">
        <v>975</v>
      </c>
      <c r="E3" s="594">
        <v>0</v>
      </c>
      <c r="F3" s="594">
        <v>0</v>
      </c>
      <c r="G3" s="594">
        <v>-1</v>
      </c>
      <c r="H3" s="624">
        <v>974</v>
      </c>
      <c r="I3" s="623">
        <v>1186</v>
      </c>
      <c r="J3" s="594">
        <v>0</v>
      </c>
      <c r="K3" s="594">
        <v>0</v>
      </c>
      <c r="L3" s="594">
        <v>1</v>
      </c>
      <c r="M3" s="624">
        <v>1187</v>
      </c>
      <c r="N3" s="623">
        <v>2161</v>
      </c>
      <c r="O3" s="594">
        <v>0</v>
      </c>
      <c r="P3" s="594">
        <v>0</v>
      </c>
      <c r="Q3" s="594">
        <v>0</v>
      </c>
      <c r="R3" s="624">
        <v>2161</v>
      </c>
      <c r="S3" s="623">
        <f>X3-N3</f>
        <v>1249</v>
      </c>
      <c r="T3" s="594">
        <f aca="true" t="shared" si="0" ref="T3:W3">Y3-O3</f>
        <v>0</v>
      </c>
      <c r="U3" s="594">
        <f t="shared" si="0"/>
        <v>0</v>
      </c>
      <c r="V3" s="594">
        <f t="shared" si="0"/>
        <v>-4</v>
      </c>
      <c r="W3" s="624">
        <f t="shared" si="0"/>
        <v>1245</v>
      </c>
      <c r="X3" s="623">
        <v>3410</v>
      </c>
      <c r="Y3" s="594">
        <v>0</v>
      </c>
      <c r="Z3" s="594">
        <v>0</v>
      </c>
      <c r="AA3" s="594">
        <v>-4</v>
      </c>
      <c r="AB3" s="624">
        <v>3406</v>
      </c>
      <c r="AC3" s="623">
        <v>173</v>
      </c>
      <c r="AD3" s="594"/>
      <c r="AE3" s="594"/>
      <c r="AF3" s="594"/>
      <c r="AG3" s="624">
        <v>173</v>
      </c>
      <c r="AH3" s="623">
        <v>3600</v>
      </c>
      <c r="AI3" s="594" t="s">
        <v>69</v>
      </c>
      <c r="AJ3" s="594" t="s">
        <v>69</v>
      </c>
      <c r="AK3" s="594" t="s">
        <v>69</v>
      </c>
      <c r="AL3" s="624">
        <v>3600</v>
      </c>
      <c r="AM3" s="623">
        <v>-125</v>
      </c>
      <c r="AN3" s="594">
        <v>0</v>
      </c>
      <c r="AO3" s="594">
        <v>0</v>
      </c>
      <c r="AP3" s="594">
        <v>-6</v>
      </c>
      <c r="AQ3" s="624">
        <v>-131</v>
      </c>
      <c r="AR3" s="623">
        <v>1425</v>
      </c>
      <c r="AS3" s="594">
        <v>0</v>
      </c>
      <c r="AT3" s="594">
        <v>0</v>
      </c>
      <c r="AU3" s="594">
        <v>3</v>
      </c>
      <c r="AV3" s="624">
        <v>1428</v>
      </c>
      <c r="AW3" s="623">
        <v>1300</v>
      </c>
      <c r="AX3" s="594">
        <v>0</v>
      </c>
      <c r="AY3" s="594">
        <v>0</v>
      </c>
      <c r="AZ3" s="594">
        <v>-3</v>
      </c>
      <c r="BA3" s="624">
        <v>1297</v>
      </c>
      <c r="BB3" s="623">
        <v>1474</v>
      </c>
      <c r="BC3" s="594">
        <v>0</v>
      </c>
      <c r="BD3" s="594">
        <v>0</v>
      </c>
      <c r="BE3" s="594">
        <v>4</v>
      </c>
      <c r="BF3" s="624">
        <v>1478</v>
      </c>
      <c r="BG3" s="623">
        <v>2774</v>
      </c>
      <c r="BH3" s="594">
        <v>0</v>
      </c>
      <c r="BI3" s="594">
        <v>0</v>
      </c>
      <c r="BJ3" s="594">
        <v>1</v>
      </c>
      <c r="BK3" s="624">
        <v>2775</v>
      </c>
      <c r="BL3" s="499">
        <v>1283</v>
      </c>
      <c r="BM3" s="594"/>
      <c r="BN3" s="594"/>
      <c r="BO3" s="594"/>
      <c r="BP3" s="624">
        <f>BL3+BM3+BN3+BO3</f>
        <v>1283</v>
      </c>
      <c r="BQ3" s="623">
        <v>4122</v>
      </c>
      <c r="BR3" s="594" t="s">
        <v>69</v>
      </c>
      <c r="BS3" s="594" t="s">
        <v>69</v>
      </c>
      <c r="BT3" s="594" t="s">
        <v>69</v>
      </c>
      <c r="BU3" s="624">
        <v>4122</v>
      </c>
    </row>
    <row r="4" spans="1:73" ht="13.5">
      <c r="A4" s="503" t="s">
        <v>656</v>
      </c>
      <c r="B4" s="576"/>
      <c r="C4" s="503" t="s">
        <v>765</v>
      </c>
      <c r="D4" s="623">
        <v>5999</v>
      </c>
      <c r="E4" s="594">
        <v>0</v>
      </c>
      <c r="F4" s="594">
        <v>0</v>
      </c>
      <c r="G4" s="594">
        <v>0</v>
      </c>
      <c r="H4" s="624">
        <v>5999</v>
      </c>
      <c r="I4" s="623">
        <v>6046</v>
      </c>
      <c r="J4" s="594">
        <v>0</v>
      </c>
      <c r="K4" s="594">
        <v>0</v>
      </c>
      <c r="L4" s="594">
        <v>0</v>
      </c>
      <c r="M4" s="624">
        <v>6046</v>
      </c>
      <c r="N4" s="623">
        <v>12045</v>
      </c>
      <c r="O4" s="594">
        <v>0</v>
      </c>
      <c r="P4" s="594">
        <v>0</v>
      </c>
      <c r="Q4" s="594">
        <v>0</v>
      </c>
      <c r="R4" s="624">
        <v>12045</v>
      </c>
      <c r="S4" s="623">
        <f aca="true" t="shared" si="1" ref="S4:S8">X4-N4</f>
        <v>6298</v>
      </c>
      <c r="T4" s="594">
        <f aca="true" t="shared" si="2" ref="T4:T8">Y4-O4</f>
        <v>0</v>
      </c>
      <c r="U4" s="594">
        <f aca="true" t="shared" si="3" ref="U4:U8">Z4-P4</f>
        <v>0</v>
      </c>
      <c r="V4" s="594">
        <f aca="true" t="shared" si="4" ref="V4:V8">AA4-Q4</f>
        <v>0</v>
      </c>
      <c r="W4" s="624">
        <f aca="true" t="shared" si="5" ref="W4:W8">AB4-R4</f>
        <v>6298</v>
      </c>
      <c r="X4" s="623">
        <v>18343</v>
      </c>
      <c r="Y4" s="594">
        <v>0</v>
      </c>
      <c r="Z4" s="594">
        <v>0</v>
      </c>
      <c r="AA4" s="594">
        <v>0</v>
      </c>
      <c r="AB4" s="624">
        <v>18343</v>
      </c>
      <c r="AC4" s="623">
        <v>6389</v>
      </c>
      <c r="AD4" s="594"/>
      <c r="AE4" s="594"/>
      <c r="AF4" s="594"/>
      <c r="AG4" s="624">
        <v>6389</v>
      </c>
      <c r="AH4" s="623">
        <v>24745</v>
      </c>
      <c r="AI4" s="594" t="s">
        <v>69</v>
      </c>
      <c r="AJ4" s="594" t="s">
        <v>69</v>
      </c>
      <c r="AK4" s="594" t="s">
        <v>69</v>
      </c>
      <c r="AL4" s="624">
        <v>24745</v>
      </c>
      <c r="AM4" s="623">
        <v>6401</v>
      </c>
      <c r="AN4" s="594">
        <v>0</v>
      </c>
      <c r="AO4" s="594">
        <v>0</v>
      </c>
      <c r="AP4" s="594">
        <v>0</v>
      </c>
      <c r="AQ4" s="624">
        <v>6401</v>
      </c>
      <c r="AR4" s="623">
        <v>6601</v>
      </c>
      <c r="AS4" s="594">
        <v>0</v>
      </c>
      <c r="AT4" s="594">
        <v>0</v>
      </c>
      <c r="AU4" s="594">
        <v>0</v>
      </c>
      <c r="AV4" s="624">
        <v>6601</v>
      </c>
      <c r="AW4" s="623">
        <v>13002</v>
      </c>
      <c r="AX4" s="594">
        <v>0</v>
      </c>
      <c r="AY4" s="594">
        <v>0</v>
      </c>
      <c r="AZ4" s="594">
        <v>0</v>
      </c>
      <c r="BA4" s="624">
        <v>13002</v>
      </c>
      <c r="BB4" s="623">
        <v>6915</v>
      </c>
      <c r="BC4" s="594">
        <v>0</v>
      </c>
      <c r="BD4" s="594">
        <v>0</v>
      </c>
      <c r="BE4" s="594">
        <v>0</v>
      </c>
      <c r="BF4" s="624">
        <v>6915</v>
      </c>
      <c r="BG4" s="623">
        <v>19917</v>
      </c>
      <c r="BH4" s="594">
        <v>0</v>
      </c>
      <c r="BI4" s="594">
        <v>0</v>
      </c>
      <c r="BJ4" s="594">
        <v>0</v>
      </c>
      <c r="BK4" s="624">
        <v>19917</v>
      </c>
      <c r="BL4" s="499">
        <v>6909</v>
      </c>
      <c r="BM4" s="594"/>
      <c r="BN4" s="594"/>
      <c r="BO4" s="594"/>
      <c r="BP4" s="624">
        <v>6909</v>
      </c>
      <c r="BQ4" s="623">
        <v>26868</v>
      </c>
      <c r="BR4" s="594" t="s">
        <v>69</v>
      </c>
      <c r="BS4" s="594" t="s">
        <v>69</v>
      </c>
      <c r="BT4" s="594" t="s">
        <v>69</v>
      </c>
      <c r="BU4" s="624">
        <v>26868</v>
      </c>
    </row>
    <row r="5" spans="1:73" ht="13.5">
      <c r="A5" s="503" t="s">
        <v>657</v>
      </c>
      <c r="B5" s="576"/>
      <c r="C5" s="503" t="s">
        <v>761</v>
      </c>
      <c r="D5" s="623">
        <v>-5024</v>
      </c>
      <c r="E5" s="594">
        <v>0</v>
      </c>
      <c r="F5" s="594">
        <v>0</v>
      </c>
      <c r="G5" s="594">
        <v>-1</v>
      </c>
      <c r="H5" s="624">
        <v>-5025</v>
      </c>
      <c r="I5" s="623">
        <v>-4860</v>
      </c>
      <c r="J5" s="594">
        <v>0</v>
      </c>
      <c r="K5" s="594">
        <v>0</v>
      </c>
      <c r="L5" s="594">
        <v>1</v>
      </c>
      <c r="M5" s="624">
        <v>-4859</v>
      </c>
      <c r="N5" s="623">
        <v>-9884</v>
      </c>
      <c r="O5" s="594">
        <v>0</v>
      </c>
      <c r="P5" s="594">
        <v>0</v>
      </c>
      <c r="Q5" s="594">
        <v>0</v>
      </c>
      <c r="R5" s="624">
        <v>-9884</v>
      </c>
      <c r="S5" s="623">
        <f t="shared" si="1"/>
        <v>-5049</v>
      </c>
      <c r="T5" s="594">
        <f t="shared" si="2"/>
        <v>0</v>
      </c>
      <c r="U5" s="594">
        <f t="shared" si="3"/>
        <v>0</v>
      </c>
      <c r="V5" s="594">
        <f t="shared" si="4"/>
        <v>-4</v>
      </c>
      <c r="W5" s="624">
        <f t="shared" si="5"/>
        <v>-5053</v>
      </c>
      <c r="X5" s="623">
        <v>-14933</v>
      </c>
      <c r="Y5" s="594">
        <v>0</v>
      </c>
      <c r="Z5" s="594">
        <v>0</v>
      </c>
      <c r="AA5" s="594">
        <v>-4</v>
      </c>
      <c r="AB5" s="624">
        <v>-14937</v>
      </c>
      <c r="AC5" s="623">
        <v>-6216</v>
      </c>
      <c r="AD5" s="594"/>
      <c r="AE5" s="594"/>
      <c r="AF5" s="594"/>
      <c r="AG5" s="624">
        <v>-6216</v>
      </c>
      <c r="AH5" s="623">
        <v>-21145</v>
      </c>
      <c r="AI5" s="594" t="s">
        <v>69</v>
      </c>
      <c r="AJ5" s="594" t="s">
        <v>69</v>
      </c>
      <c r="AK5" s="594" t="s">
        <v>69</v>
      </c>
      <c r="AL5" s="624">
        <v>-21145</v>
      </c>
      <c r="AM5" s="623">
        <v>-6526</v>
      </c>
      <c r="AN5" s="594">
        <v>0</v>
      </c>
      <c r="AO5" s="594">
        <v>0</v>
      </c>
      <c r="AP5" s="594">
        <v>-6</v>
      </c>
      <c r="AQ5" s="624">
        <v>-6532</v>
      </c>
      <c r="AR5" s="623">
        <v>-5176</v>
      </c>
      <c r="AS5" s="594">
        <v>0</v>
      </c>
      <c r="AT5" s="594">
        <v>0</v>
      </c>
      <c r="AU5" s="594">
        <v>3</v>
      </c>
      <c r="AV5" s="624">
        <v>-5173</v>
      </c>
      <c r="AW5" s="623">
        <v>-11702</v>
      </c>
      <c r="AX5" s="594">
        <v>0</v>
      </c>
      <c r="AY5" s="594">
        <v>0</v>
      </c>
      <c r="AZ5" s="594">
        <v>-3</v>
      </c>
      <c r="BA5" s="624">
        <v>-11705</v>
      </c>
      <c r="BB5" s="623">
        <v>-5441</v>
      </c>
      <c r="BC5" s="594">
        <v>0</v>
      </c>
      <c r="BD5" s="594">
        <v>0</v>
      </c>
      <c r="BE5" s="594">
        <v>4</v>
      </c>
      <c r="BF5" s="624">
        <v>-5437</v>
      </c>
      <c r="BG5" s="623">
        <v>-17143</v>
      </c>
      <c r="BH5" s="594">
        <v>0</v>
      </c>
      <c r="BI5" s="594">
        <v>0</v>
      </c>
      <c r="BJ5" s="594">
        <v>1</v>
      </c>
      <c r="BK5" s="624">
        <v>-17142</v>
      </c>
      <c r="BL5" s="499">
        <v>-5626</v>
      </c>
      <c r="BM5" s="594"/>
      <c r="BN5" s="594"/>
      <c r="BO5" s="594"/>
      <c r="BP5" s="624">
        <v>-5626</v>
      </c>
      <c r="BQ5" s="623">
        <v>-22746</v>
      </c>
      <c r="BR5" s="594" t="s">
        <v>69</v>
      </c>
      <c r="BS5" s="594" t="s">
        <v>69</v>
      </c>
      <c r="BT5" s="594" t="s">
        <v>69</v>
      </c>
      <c r="BU5" s="624">
        <v>-22746</v>
      </c>
    </row>
    <row r="6" spans="1:73" ht="13.5">
      <c r="A6" s="503" t="s">
        <v>688</v>
      </c>
      <c r="B6" s="576"/>
      <c r="C6" s="503" t="s">
        <v>762</v>
      </c>
      <c r="D6" s="623">
        <v>-116</v>
      </c>
      <c r="E6" s="594">
        <v>0</v>
      </c>
      <c r="F6" s="594">
        <v>0</v>
      </c>
      <c r="G6" s="594">
        <v>0</v>
      </c>
      <c r="H6" s="624">
        <v>-116</v>
      </c>
      <c r="I6" s="623">
        <v>-144</v>
      </c>
      <c r="J6" s="594">
        <v>0</v>
      </c>
      <c r="K6" s="594">
        <v>0</v>
      </c>
      <c r="L6" s="594">
        <v>0</v>
      </c>
      <c r="M6" s="624">
        <v>-144</v>
      </c>
      <c r="N6" s="623">
        <v>-260</v>
      </c>
      <c r="O6" s="594">
        <v>0</v>
      </c>
      <c r="P6" s="594">
        <v>0</v>
      </c>
      <c r="Q6" s="594">
        <v>0</v>
      </c>
      <c r="R6" s="624">
        <v>-260</v>
      </c>
      <c r="S6" s="623">
        <f t="shared" si="1"/>
        <v>-207</v>
      </c>
      <c r="T6" s="594">
        <f t="shared" si="2"/>
        <v>0</v>
      </c>
      <c r="U6" s="594">
        <f t="shared" si="3"/>
        <v>0</v>
      </c>
      <c r="V6" s="594">
        <f t="shared" si="4"/>
        <v>0</v>
      </c>
      <c r="W6" s="624">
        <f t="shared" si="5"/>
        <v>-207</v>
      </c>
      <c r="X6" s="623">
        <v>-467</v>
      </c>
      <c r="Y6" s="594">
        <v>0</v>
      </c>
      <c r="Z6" s="594">
        <v>0</v>
      </c>
      <c r="AA6" s="594">
        <v>0</v>
      </c>
      <c r="AB6" s="624">
        <v>-467</v>
      </c>
      <c r="AC6" s="623">
        <v>526</v>
      </c>
      <c r="AD6" s="594"/>
      <c r="AE6" s="594"/>
      <c r="AF6" s="594"/>
      <c r="AG6" s="624">
        <v>526</v>
      </c>
      <c r="AH6" s="623">
        <v>63</v>
      </c>
      <c r="AI6" s="594" t="s">
        <v>69</v>
      </c>
      <c r="AJ6" s="594" t="s">
        <v>69</v>
      </c>
      <c r="AK6" s="594" t="s">
        <v>69</v>
      </c>
      <c r="AL6" s="624">
        <v>63</v>
      </c>
      <c r="AM6" s="623">
        <v>979</v>
      </c>
      <c r="AN6" s="594">
        <v>0</v>
      </c>
      <c r="AO6" s="594">
        <v>0</v>
      </c>
      <c r="AP6" s="594">
        <v>0</v>
      </c>
      <c r="AQ6" s="624">
        <v>979</v>
      </c>
      <c r="AR6" s="623">
        <v>-304</v>
      </c>
      <c r="AS6" s="594">
        <v>0</v>
      </c>
      <c r="AT6" s="594">
        <v>0</v>
      </c>
      <c r="AU6" s="594">
        <v>0</v>
      </c>
      <c r="AV6" s="624">
        <v>-304</v>
      </c>
      <c r="AW6" s="623">
        <v>675</v>
      </c>
      <c r="AX6" s="594">
        <v>0</v>
      </c>
      <c r="AY6" s="594">
        <v>0</v>
      </c>
      <c r="AZ6" s="594">
        <v>0</v>
      </c>
      <c r="BA6" s="624">
        <v>675</v>
      </c>
      <c r="BB6" s="623">
        <v>-447</v>
      </c>
      <c r="BC6" s="594">
        <v>0</v>
      </c>
      <c r="BD6" s="594">
        <v>0</v>
      </c>
      <c r="BE6" s="594">
        <v>0</v>
      </c>
      <c r="BF6" s="624">
        <v>-447</v>
      </c>
      <c r="BG6" s="623">
        <v>228</v>
      </c>
      <c r="BH6" s="594">
        <v>0</v>
      </c>
      <c r="BI6" s="594">
        <v>0</v>
      </c>
      <c r="BJ6" s="594">
        <v>0</v>
      </c>
      <c r="BK6" s="624">
        <v>228</v>
      </c>
      <c r="BL6" s="499">
        <v>-337</v>
      </c>
      <c r="BM6" s="594"/>
      <c r="BN6" s="594"/>
      <c r="BO6" s="594"/>
      <c r="BP6" s="624">
        <v>-337</v>
      </c>
      <c r="BQ6" s="623">
        <v>-103</v>
      </c>
      <c r="BR6" s="594" t="s">
        <v>69</v>
      </c>
      <c r="BS6" s="594" t="s">
        <v>69</v>
      </c>
      <c r="BT6" s="594" t="s">
        <v>69</v>
      </c>
      <c r="BU6" s="624">
        <v>-103</v>
      </c>
    </row>
    <row r="7" spans="1:73" ht="13.5">
      <c r="A7" s="513" t="s">
        <v>658</v>
      </c>
      <c r="B7" s="605"/>
      <c r="C7" s="513" t="s">
        <v>763</v>
      </c>
      <c r="D7" s="623">
        <v>-248</v>
      </c>
      <c r="E7" s="594">
        <v>0</v>
      </c>
      <c r="F7" s="594">
        <v>0</v>
      </c>
      <c r="G7" s="594">
        <v>0</v>
      </c>
      <c r="H7" s="624">
        <v>-248</v>
      </c>
      <c r="I7" s="623">
        <v>-289</v>
      </c>
      <c r="J7" s="594">
        <v>0</v>
      </c>
      <c r="K7" s="594">
        <v>0</v>
      </c>
      <c r="L7" s="594">
        <v>0</v>
      </c>
      <c r="M7" s="624">
        <v>-289</v>
      </c>
      <c r="N7" s="623">
        <v>-537</v>
      </c>
      <c r="O7" s="594">
        <v>0</v>
      </c>
      <c r="P7" s="594">
        <v>0</v>
      </c>
      <c r="Q7" s="594">
        <v>0</v>
      </c>
      <c r="R7" s="624">
        <v>-537</v>
      </c>
      <c r="S7" s="623">
        <f t="shared" si="1"/>
        <v>-295</v>
      </c>
      <c r="T7" s="594">
        <f t="shared" si="2"/>
        <v>0</v>
      </c>
      <c r="U7" s="594">
        <f t="shared" si="3"/>
        <v>0</v>
      </c>
      <c r="V7" s="594">
        <f t="shared" si="4"/>
        <v>0</v>
      </c>
      <c r="W7" s="624">
        <f t="shared" si="5"/>
        <v>-295</v>
      </c>
      <c r="X7" s="623">
        <v>-832</v>
      </c>
      <c r="Y7" s="594">
        <v>0</v>
      </c>
      <c r="Z7" s="594">
        <v>0</v>
      </c>
      <c r="AA7" s="594">
        <v>0</v>
      </c>
      <c r="AB7" s="624">
        <v>-832</v>
      </c>
      <c r="AC7" s="623">
        <v>-302</v>
      </c>
      <c r="AD7" s="594"/>
      <c r="AE7" s="594"/>
      <c r="AF7" s="594"/>
      <c r="AG7" s="624">
        <v>-302</v>
      </c>
      <c r="AH7" s="623">
        <v>-1126</v>
      </c>
      <c r="AI7" s="594" t="s">
        <v>69</v>
      </c>
      <c r="AJ7" s="594" t="s">
        <v>69</v>
      </c>
      <c r="AK7" s="594" t="s">
        <v>69</v>
      </c>
      <c r="AL7" s="624">
        <v>-1126</v>
      </c>
      <c r="AM7" s="623">
        <v>-366</v>
      </c>
      <c r="AN7" s="594">
        <v>0</v>
      </c>
      <c r="AO7" s="594">
        <v>0</v>
      </c>
      <c r="AP7" s="594">
        <v>0</v>
      </c>
      <c r="AQ7" s="624">
        <v>-366</v>
      </c>
      <c r="AR7" s="623">
        <v>-360</v>
      </c>
      <c r="AS7" s="594">
        <v>0</v>
      </c>
      <c r="AT7" s="594">
        <v>0</v>
      </c>
      <c r="AU7" s="594">
        <v>0</v>
      </c>
      <c r="AV7" s="624">
        <v>-360</v>
      </c>
      <c r="AW7" s="623">
        <v>-726</v>
      </c>
      <c r="AX7" s="594">
        <v>0</v>
      </c>
      <c r="AY7" s="594">
        <v>0</v>
      </c>
      <c r="AZ7" s="594">
        <v>0</v>
      </c>
      <c r="BA7" s="624">
        <v>-726</v>
      </c>
      <c r="BB7" s="623">
        <v>-389</v>
      </c>
      <c r="BC7" s="594">
        <v>0</v>
      </c>
      <c r="BD7" s="594">
        <v>0</v>
      </c>
      <c r="BE7" s="594">
        <v>0</v>
      </c>
      <c r="BF7" s="624">
        <v>-389</v>
      </c>
      <c r="BG7" s="623">
        <v>-1115</v>
      </c>
      <c r="BH7" s="594">
        <v>0</v>
      </c>
      <c r="BI7" s="594">
        <v>0</v>
      </c>
      <c r="BJ7" s="594">
        <v>0</v>
      </c>
      <c r="BK7" s="624">
        <v>-1115</v>
      </c>
      <c r="BL7" s="499">
        <v>-400</v>
      </c>
      <c r="BM7" s="594"/>
      <c r="BN7" s="594"/>
      <c r="BO7" s="594"/>
      <c r="BP7" s="624">
        <v>-400</v>
      </c>
      <c r="BQ7" s="623">
        <v>-1514</v>
      </c>
      <c r="BR7" s="594" t="s">
        <v>69</v>
      </c>
      <c r="BS7" s="594" t="s">
        <v>69</v>
      </c>
      <c r="BT7" s="594" t="s">
        <v>69</v>
      </c>
      <c r="BU7" s="624">
        <v>-1514</v>
      </c>
    </row>
    <row r="8" spans="1:73" ht="13.5">
      <c r="A8" s="503" t="s">
        <v>689</v>
      </c>
      <c r="B8" s="576"/>
      <c r="C8" s="503" t="s">
        <v>766</v>
      </c>
      <c r="D8" s="623">
        <v>132</v>
      </c>
      <c r="E8" s="594">
        <v>0</v>
      </c>
      <c r="F8" s="594">
        <v>0</v>
      </c>
      <c r="G8" s="594">
        <v>0</v>
      </c>
      <c r="H8" s="624">
        <v>132</v>
      </c>
      <c r="I8" s="623">
        <v>145</v>
      </c>
      <c r="J8" s="594">
        <v>0</v>
      </c>
      <c r="K8" s="594">
        <v>0</v>
      </c>
      <c r="L8" s="594">
        <v>0</v>
      </c>
      <c r="M8" s="624">
        <v>145</v>
      </c>
      <c r="N8" s="623">
        <v>277</v>
      </c>
      <c r="O8" s="594">
        <v>0</v>
      </c>
      <c r="P8" s="594">
        <v>0</v>
      </c>
      <c r="Q8" s="594">
        <v>0</v>
      </c>
      <c r="R8" s="624">
        <v>277</v>
      </c>
      <c r="S8" s="623">
        <f t="shared" si="1"/>
        <v>-277</v>
      </c>
      <c r="T8" s="594">
        <f t="shared" si="2"/>
        <v>0</v>
      </c>
      <c r="U8" s="594">
        <f t="shared" si="3"/>
        <v>0</v>
      </c>
      <c r="V8" s="594">
        <f t="shared" si="4"/>
        <v>0</v>
      </c>
      <c r="W8" s="624">
        <f t="shared" si="5"/>
        <v>-277</v>
      </c>
      <c r="X8" s="623"/>
      <c r="Y8" s="594">
        <v>0</v>
      </c>
      <c r="Z8" s="594">
        <v>0</v>
      </c>
      <c r="AA8" s="594">
        <v>0</v>
      </c>
      <c r="AB8" s="624"/>
      <c r="AC8" s="623">
        <v>828</v>
      </c>
      <c r="AD8" s="594"/>
      <c r="AE8" s="594"/>
      <c r="AF8" s="594"/>
      <c r="AG8" s="624">
        <v>828</v>
      </c>
      <c r="AH8" s="623">
        <v>1189</v>
      </c>
      <c r="AI8" s="594" t="s">
        <v>69</v>
      </c>
      <c r="AJ8" s="594" t="s">
        <v>69</v>
      </c>
      <c r="AK8" s="594" t="s">
        <v>69</v>
      </c>
      <c r="AL8" s="624">
        <v>1189</v>
      </c>
      <c r="AM8" s="623">
        <v>1345</v>
      </c>
      <c r="AN8" s="594">
        <v>0</v>
      </c>
      <c r="AO8" s="594">
        <v>0</v>
      </c>
      <c r="AP8" s="594">
        <v>0</v>
      </c>
      <c r="AQ8" s="624">
        <v>1345</v>
      </c>
      <c r="AR8" s="623">
        <v>57</v>
      </c>
      <c r="AS8" s="594">
        <v>0</v>
      </c>
      <c r="AT8" s="594">
        <v>0</v>
      </c>
      <c r="AU8" s="594">
        <v>0</v>
      </c>
      <c r="AV8" s="624">
        <v>57</v>
      </c>
      <c r="AW8" s="623">
        <v>1402</v>
      </c>
      <c r="AX8" s="594">
        <v>0</v>
      </c>
      <c r="AY8" s="594">
        <v>0</v>
      </c>
      <c r="AZ8" s="594">
        <v>0</v>
      </c>
      <c r="BA8" s="624">
        <v>1402</v>
      </c>
      <c r="BB8" s="623">
        <v>-58</v>
      </c>
      <c r="BC8" s="594">
        <v>0</v>
      </c>
      <c r="BD8" s="594">
        <v>0</v>
      </c>
      <c r="BE8" s="594">
        <v>0</v>
      </c>
      <c r="BF8" s="624">
        <v>-58</v>
      </c>
      <c r="BG8" s="623">
        <v>1344</v>
      </c>
      <c r="BH8" s="594">
        <v>0</v>
      </c>
      <c r="BI8" s="594">
        <v>0</v>
      </c>
      <c r="BJ8" s="594">
        <v>0</v>
      </c>
      <c r="BK8" s="624">
        <v>1344</v>
      </c>
      <c r="BL8" s="499">
        <v>63</v>
      </c>
      <c r="BM8" s="594"/>
      <c r="BN8" s="594"/>
      <c r="BO8" s="594"/>
      <c r="BP8" s="624">
        <v>63</v>
      </c>
      <c r="BQ8" s="623">
        <v>1411</v>
      </c>
      <c r="BR8" s="594" t="s">
        <v>69</v>
      </c>
      <c r="BS8" s="594" t="s">
        <v>69</v>
      </c>
      <c r="BT8" s="594" t="s">
        <v>69</v>
      </c>
      <c r="BU8" s="624">
        <v>1411</v>
      </c>
    </row>
    <row r="9" spans="1:73" ht="27" customHeight="1">
      <c r="A9" s="622" t="s">
        <v>858</v>
      </c>
      <c r="B9" s="576"/>
      <c r="C9" s="622" t="s">
        <v>851</v>
      </c>
      <c r="D9" s="623"/>
      <c r="E9" s="594"/>
      <c r="F9" s="594"/>
      <c r="G9" s="594"/>
      <c r="H9" s="624"/>
      <c r="I9" s="623">
        <v>0</v>
      </c>
      <c r="J9" s="594">
        <v>0</v>
      </c>
      <c r="K9" s="594">
        <v>0</v>
      </c>
      <c r="L9" s="594">
        <v>0</v>
      </c>
      <c r="M9" s="624">
        <v>0</v>
      </c>
      <c r="N9" s="623"/>
      <c r="O9" s="594"/>
      <c r="P9" s="594"/>
      <c r="Q9" s="594"/>
      <c r="R9" s="624"/>
      <c r="S9" s="623">
        <v>365</v>
      </c>
      <c r="T9" s="594">
        <v>0</v>
      </c>
      <c r="U9" s="594">
        <v>0</v>
      </c>
      <c r="V9" s="594">
        <v>0</v>
      </c>
      <c r="W9" s="624">
        <v>365</v>
      </c>
      <c r="X9" s="623">
        <v>365</v>
      </c>
      <c r="Y9" s="594">
        <v>0</v>
      </c>
      <c r="Z9" s="594">
        <v>0</v>
      </c>
      <c r="AA9" s="594">
        <v>0</v>
      </c>
      <c r="AB9" s="624">
        <v>365</v>
      </c>
      <c r="AC9" s="623">
        <v>0</v>
      </c>
      <c r="AD9" s="594"/>
      <c r="AE9" s="594"/>
      <c r="AF9" s="594"/>
      <c r="AG9" s="624">
        <v>0</v>
      </c>
      <c r="AH9" s="623"/>
      <c r="AI9" s="594"/>
      <c r="AJ9" s="594"/>
      <c r="AK9" s="594"/>
      <c r="AL9" s="624"/>
      <c r="AM9" s="623"/>
      <c r="AN9" s="594"/>
      <c r="AO9" s="594"/>
      <c r="AP9" s="594"/>
      <c r="AQ9" s="624"/>
      <c r="AR9" s="623">
        <v>-1</v>
      </c>
      <c r="AS9" s="594">
        <v>0</v>
      </c>
      <c r="AT9" s="594">
        <v>0</v>
      </c>
      <c r="AU9" s="594">
        <v>0</v>
      </c>
      <c r="AV9" s="624">
        <v>-1</v>
      </c>
      <c r="AW9" s="623">
        <v>-1</v>
      </c>
      <c r="AX9" s="594">
        <v>0</v>
      </c>
      <c r="AY9" s="594">
        <v>0</v>
      </c>
      <c r="AZ9" s="594">
        <v>0</v>
      </c>
      <c r="BA9" s="624">
        <v>-1</v>
      </c>
      <c r="BB9" s="623">
        <v>0</v>
      </c>
      <c r="BC9" s="594">
        <v>0</v>
      </c>
      <c r="BD9" s="594">
        <v>0</v>
      </c>
      <c r="BE9" s="594">
        <v>0</v>
      </c>
      <c r="BF9" s="624">
        <v>0</v>
      </c>
      <c r="BG9" s="623">
        <v>-1</v>
      </c>
      <c r="BH9" s="594">
        <v>0</v>
      </c>
      <c r="BI9" s="594">
        <v>0</v>
      </c>
      <c r="BJ9" s="594">
        <v>0</v>
      </c>
      <c r="BK9" s="624">
        <v>-1</v>
      </c>
      <c r="BL9" s="499"/>
      <c r="BM9" s="594"/>
      <c r="BN9" s="594"/>
      <c r="BO9" s="594"/>
      <c r="BP9" s="624">
        <v>0</v>
      </c>
      <c r="BQ9" s="623"/>
      <c r="BR9" s="594"/>
      <c r="BS9" s="594"/>
      <c r="BT9" s="594"/>
      <c r="BU9" s="624"/>
    </row>
    <row r="10" spans="1:73" ht="13.5">
      <c r="A10" s="510" t="s">
        <v>659</v>
      </c>
      <c r="B10" s="612"/>
      <c r="C10" s="510" t="s">
        <v>764</v>
      </c>
      <c r="D10" s="625">
        <v>859</v>
      </c>
      <c r="E10" s="595">
        <v>0</v>
      </c>
      <c r="F10" s="595">
        <v>0</v>
      </c>
      <c r="G10" s="595">
        <v>-1</v>
      </c>
      <c r="H10" s="626">
        <v>858</v>
      </c>
      <c r="I10" s="625">
        <v>1042</v>
      </c>
      <c r="J10" s="595">
        <v>0</v>
      </c>
      <c r="K10" s="595">
        <v>0</v>
      </c>
      <c r="L10" s="595">
        <v>1</v>
      </c>
      <c r="M10" s="626">
        <v>1043</v>
      </c>
      <c r="N10" s="625">
        <v>1901</v>
      </c>
      <c r="O10" s="595">
        <v>0</v>
      </c>
      <c r="P10" s="595">
        <v>0</v>
      </c>
      <c r="Q10" s="595">
        <v>0</v>
      </c>
      <c r="R10" s="626">
        <v>1901</v>
      </c>
      <c r="S10" s="625">
        <v>1042</v>
      </c>
      <c r="T10" s="595">
        <v>0</v>
      </c>
      <c r="U10" s="595">
        <v>0</v>
      </c>
      <c r="V10" s="595">
        <v>-4</v>
      </c>
      <c r="W10" s="626">
        <v>1038</v>
      </c>
      <c r="X10" s="625">
        <v>2943</v>
      </c>
      <c r="Y10" s="595">
        <v>0</v>
      </c>
      <c r="Z10" s="595">
        <v>0</v>
      </c>
      <c r="AA10" s="595">
        <v>-4</v>
      </c>
      <c r="AB10" s="626">
        <v>2939</v>
      </c>
      <c r="AC10" s="625">
        <v>699</v>
      </c>
      <c r="AD10" s="595"/>
      <c r="AE10" s="595"/>
      <c r="AF10" s="595"/>
      <c r="AG10" s="624">
        <v>699</v>
      </c>
      <c r="AH10" s="625">
        <v>3663</v>
      </c>
      <c r="AI10" s="594" t="s">
        <v>69</v>
      </c>
      <c r="AJ10" s="594" t="s">
        <v>69</v>
      </c>
      <c r="AK10" s="595" t="s">
        <v>69</v>
      </c>
      <c r="AL10" s="626">
        <v>3663</v>
      </c>
      <c r="AM10" s="625">
        <v>854</v>
      </c>
      <c r="AN10" s="595">
        <v>0</v>
      </c>
      <c r="AO10" s="595">
        <v>0</v>
      </c>
      <c r="AP10" s="595">
        <v>-6</v>
      </c>
      <c r="AQ10" s="626">
        <v>848</v>
      </c>
      <c r="AR10" s="625">
        <v>1121</v>
      </c>
      <c r="AS10" s="595">
        <v>0</v>
      </c>
      <c r="AT10" s="595">
        <v>0</v>
      </c>
      <c r="AU10" s="595">
        <v>3</v>
      </c>
      <c r="AV10" s="626">
        <v>1124</v>
      </c>
      <c r="AW10" s="625">
        <v>1975</v>
      </c>
      <c r="AX10" s="594">
        <v>0</v>
      </c>
      <c r="AY10" s="594">
        <v>0</v>
      </c>
      <c r="AZ10" s="595">
        <v>-3</v>
      </c>
      <c r="BA10" s="626">
        <v>1972</v>
      </c>
      <c r="BB10" s="625">
        <v>1027</v>
      </c>
      <c r="BC10" s="595">
        <v>0</v>
      </c>
      <c r="BD10" s="595">
        <v>0</v>
      </c>
      <c r="BE10" s="595">
        <v>4</v>
      </c>
      <c r="BF10" s="626">
        <v>1031</v>
      </c>
      <c r="BG10" s="625">
        <v>3002</v>
      </c>
      <c r="BH10" s="594">
        <v>0</v>
      </c>
      <c r="BI10" s="594">
        <v>0</v>
      </c>
      <c r="BJ10" s="595">
        <v>1</v>
      </c>
      <c r="BK10" s="626">
        <v>3003</v>
      </c>
      <c r="BL10" s="499">
        <v>946</v>
      </c>
      <c r="BM10" s="595"/>
      <c r="BN10" s="595"/>
      <c r="BO10" s="595"/>
      <c r="BP10" s="624">
        <v>946</v>
      </c>
      <c r="BQ10" s="625">
        <v>4019</v>
      </c>
      <c r="BR10" s="594" t="s">
        <v>69</v>
      </c>
      <c r="BS10" s="594" t="s">
        <v>69</v>
      </c>
      <c r="BT10" s="595" t="s">
        <v>69</v>
      </c>
      <c r="BU10" s="626">
        <v>4019</v>
      </c>
    </row>
    <row r="11" spans="1:73" ht="13.5">
      <c r="A11" s="503"/>
      <c r="B11" s="576"/>
      <c r="C11" s="503"/>
      <c r="D11" s="623"/>
      <c r="E11" s="594"/>
      <c r="F11" s="594"/>
      <c r="G11" s="594"/>
      <c r="H11" s="624"/>
      <c r="I11" s="623">
        <v>0</v>
      </c>
      <c r="J11" s="594">
        <v>0</v>
      </c>
      <c r="K11" s="594">
        <v>0</v>
      </c>
      <c r="L11" s="594">
        <v>0</v>
      </c>
      <c r="M11" s="624">
        <v>0</v>
      </c>
      <c r="N11" s="623"/>
      <c r="O11" s="594"/>
      <c r="P11" s="594"/>
      <c r="Q11" s="594"/>
      <c r="R11" s="624"/>
      <c r="S11" s="623">
        <v>0</v>
      </c>
      <c r="T11" s="594">
        <v>0</v>
      </c>
      <c r="U11" s="594">
        <v>0</v>
      </c>
      <c r="V11" s="594">
        <v>0</v>
      </c>
      <c r="W11" s="624">
        <v>0</v>
      </c>
      <c r="X11" s="623"/>
      <c r="Y11" s="594"/>
      <c r="Z11" s="594"/>
      <c r="AA11" s="594"/>
      <c r="AB11" s="624"/>
      <c r="AC11" s="623"/>
      <c r="AD11" s="594"/>
      <c r="AE11" s="594"/>
      <c r="AF11" s="594"/>
      <c r="AG11" s="624">
        <v>0</v>
      </c>
      <c r="AH11" s="623"/>
      <c r="AI11" s="594"/>
      <c r="AJ11" s="594"/>
      <c r="AK11" s="594"/>
      <c r="AL11" s="624"/>
      <c r="AM11" s="623"/>
      <c r="AN11" s="594"/>
      <c r="AO11" s="594"/>
      <c r="AP11" s="594"/>
      <c r="AQ11" s="624"/>
      <c r="AR11" s="623">
        <v>0</v>
      </c>
      <c r="AS11" s="594">
        <v>0</v>
      </c>
      <c r="AT11" s="594">
        <v>0</v>
      </c>
      <c r="AU11" s="594">
        <v>0</v>
      </c>
      <c r="AV11" s="624">
        <v>0</v>
      </c>
      <c r="AW11" s="623"/>
      <c r="AX11" s="594"/>
      <c r="AY11" s="594"/>
      <c r="AZ11" s="594"/>
      <c r="BA11" s="624"/>
      <c r="BB11" s="623">
        <v>0</v>
      </c>
      <c r="BC11" s="594">
        <v>0</v>
      </c>
      <c r="BD11" s="594">
        <v>0</v>
      </c>
      <c r="BE11" s="594">
        <v>0</v>
      </c>
      <c r="BF11" s="624">
        <v>0</v>
      </c>
      <c r="BG11" s="623"/>
      <c r="BH11" s="594"/>
      <c r="BI11" s="594"/>
      <c r="BJ11" s="594"/>
      <c r="BK11" s="624"/>
      <c r="BL11" s="499"/>
      <c r="BM11" s="594"/>
      <c r="BN11" s="594"/>
      <c r="BO11" s="594"/>
      <c r="BP11" s="624">
        <v>0</v>
      </c>
      <c r="BQ11" s="623"/>
      <c r="BR11" s="594"/>
      <c r="BS11" s="594"/>
      <c r="BT11" s="594"/>
      <c r="BU11" s="624"/>
    </row>
    <row r="12" spans="1:73" ht="19.9" customHeight="1">
      <c r="A12" s="503" t="s">
        <v>660</v>
      </c>
      <c r="B12" s="576"/>
      <c r="C12" s="503" t="s">
        <v>767</v>
      </c>
      <c r="D12" s="623">
        <v>-42</v>
      </c>
      <c r="E12" s="594">
        <v>0</v>
      </c>
      <c r="F12" s="594">
        <v>0</v>
      </c>
      <c r="G12" s="594">
        <v>0</v>
      </c>
      <c r="H12" s="624">
        <v>-42</v>
      </c>
      <c r="I12" s="623">
        <v>273</v>
      </c>
      <c r="J12" s="594">
        <v>0</v>
      </c>
      <c r="K12" s="594">
        <v>0</v>
      </c>
      <c r="L12" s="594">
        <v>0</v>
      </c>
      <c r="M12" s="624">
        <v>273</v>
      </c>
      <c r="N12" s="623">
        <v>231</v>
      </c>
      <c r="O12" s="594">
        <v>0</v>
      </c>
      <c r="P12" s="594">
        <v>0</v>
      </c>
      <c r="Q12" s="594">
        <v>0</v>
      </c>
      <c r="R12" s="624">
        <v>231</v>
      </c>
      <c r="S12" s="623">
        <v>-145</v>
      </c>
      <c r="T12" s="594">
        <v>0</v>
      </c>
      <c r="U12" s="594">
        <v>0</v>
      </c>
      <c r="V12" s="594">
        <v>0</v>
      </c>
      <c r="W12" s="624">
        <v>-145</v>
      </c>
      <c r="X12" s="623">
        <v>86</v>
      </c>
      <c r="Y12" s="594">
        <v>0</v>
      </c>
      <c r="Z12" s="594">
        <v>0</v>
      </c>
      <c r="AA12" s="594">
        <v>0</v>
      </c>
      <c r="AB12" s="624">
        <v>86</v>
      </c>
      <c r="AC12" s="623">
        <v>-511</v>
      </c>
      <c r="AD12" s="594"/>
      <c r="AE12" s="594"/>
      <c r="AF12" s="594"/>
      <c r="AG12" s="624">
        <v>-511</v>
      </c>
      <c r="AH12" s="623">
        <v>-408</v>
      </c>
      <c r="AI12" s="594" t="s">
        <v>69</v>
      </c>
      <c r="AJ12" s="594" t="s">
        <v>69</v>
      </c>
      <c r="AK12" s="594" t="s">
        <v>69</v>
      </c>
      <c r="AL12" s="624">
        <v>-408</v>
      </c>
      <c r="AM12" s="623">
        <v>-475</v>
      </c>
      <c r="AN12" s="594">
        <v>0</v>
      </c>
      <c r="AO12" s="594">
        <v>0</v>
      </c>
      <c r="AP12" s="594">
        <v>0</v>
      </c>
      <c r="AQ12" s="624">
        <v>-475</v>
      </c>
      <c r="AR12" s="623">
        <v>-400</v>
      </c>
      <c r="AS12" s="594">
        <v>0</v>
      </c>
      <c r="AT12" s="594">
        <v>0</v>
      </c>
      <c r="AU12" s="594">
        <v>0</v>
      </c>
      <c r="AV12" s="624">
        <v>-400</v>
      </c>
      <c r="AW12" s="623">
        <v>-875</v>
      </c>
      <c r="AX12" s="594">
        <v>0</v>
      </c>
      <c r="AY12" s="594">
        <v>0</v>
      </c>
      <c r="AZ12" s="594">
        <v>0</v>
      </c>
      <c r="BA12" s="624">
        <v>-875</v>
      </c>
      <c r="BB12" s="623">
        <v>-357</v>
      </c>
      <c r="BC12" s="594">
        <v>0</v>
      </c>
      <c r="BD12" s="594">
        <v>0</v>
      </c>
      <c r="BE12" s="594">
        <v>0</v>
      </c>
      <c r="BF12" s="624">
        <v>-357</v>
      </c>
      <c r="BG12" s="623">
        <v>-1232</v>
      </c>
      <c r="BH12" s="594">
        <v>0</v>
      </c>
      <c r="BI12" s="594">
        <v>0</v>
      </c>
      <c r="BJ12" s="594">
        <v>0</v>
      </c>
      <c r="BK12" s="624">
        <v>-1232</v>
      </c>
      <c r="BL12" s="499">
        <v>-542</v>
      </c>
      <c r="BM12" s="594"/>
      <c r="BN12" s="594"/>
      <c r="BO12" s="594"/>
      <c r="BP12" s="624">
        <v>-542</v>
      </c>
      <c r="BQ12" s="623">
        <v>-1786</v>
      </c>
      <c r="BR12" s="594" t="s">
        <v>69</v>
      </c>
      <c r="BS12" s="594" t="s">
        <v>69</v>
      </c>
      <c r="BT12" s="594" t="s">
        <v>69</v>
      </c>
      <c r="BU12" s="624">
        <v>-1786</v>
      </c>
    </row>
    <row r="13" spans="1:73" ht="13.5">
      <c r="A13" s="503" t="s">
        <v>671</v>
      </c>
      <c r="B13" s="576"/>
      <c r="C13" s="503" t="s">
        <v>768</v>
      </c>
      <c r="D13" s="623">
        <v>10</v>
      </c>
      <c r="E13" s="594">
        <v>0</v>
      </c>
      <c r="F13" s="594">
        <v>0</v>
      </c>
      <c r="G13" s="594">
        <v>0</v>
      </c>
      <c r="H13" s="624">
        <v>10</v>
      </c>
      <c r="I13" s="623">
        <v>8</v>
      </c>
      <c r="J13" s="594">
        <v>0</v>
      </c>
      <c r="K13" s="594">
        <v>0</v>
      </c>
      <c r="L13" s="594">
        <v>0</v>
      </c>
      <c r="M13" s="624">
        <v>8</v>
      </c>
      <c r="N13" s="623">
        <v>18</v>
      </c>
      <c r="O13" s="594">
        <v>0</v>
      </c>
      <c r="P13" s="594">
        <v>0</v>
      </c>
      <c r="Q13" s="594">
        <v>0</v>
      </c>
      <c r="R13" s="624">
        <v>18</v>
      </c>
      <c r="S13" s="623">
        <v>15</v>
      </c>
      <c r="T13" s="594">
        <v>0</v>
      </c>
      <c r="U13" s="594">
        <v>0</v>
      </c>
      <c r="V13" s="594">
        <v>0</v>
      </c>
      <c r="W13" s="624">
        <v>15</v>
      </c>
      <c r="X13" s="623">
        <v>33</v>
      </c>
      <c r="Y13" s="594">
        <v>0</v>
      </c>
      <c r="Z13" s="594">
        <v>0</v>
      </c>
      <c r="AA13" s="594">
        <v>0</v>
      </c>
      <c r="AB13" s="624">
        <v>33</v>
      </c>
      <c r="AC13" s="623">
        <v>-5</v>
      </c>
      <c r="AD13" s="594"/>
      <c r="AE13" s="594"/>
      <c r="AF13" s="594"/>
      <c r="AG13" s="624">
        <v>-5</v>
      </c>
      <c r="AH13" s="623">
        <v>30</v>
      </c>
      <c r="AI13" s="594" t="s">
        <v>69</v>
      </c>
      <c r="AJ13" s="594" t="s">
        <v>69</v>
      </c>
      <c r="AK13" s="594" t="s">
        <v>69</v>
      </c>
      <c r="AL13" s="624">
        <v>30</v>
      </c>
      <c r="AM13" s="623">
        <v>14</v>
      </c>
      <c r="AN13" s="594">
        <v>0</v>
      </c>
      <c r="AO13" s="594">
        <v>0</v>
      </c>
      <c r="AP13" s="594">
        <v>0</v>
      </c>
      <c r="AQ13" s="624">
        <v>14</v>
      </c>
      <c r="AR13" s="623">
        <v>-1</v>
      </c>
      <c r="AS13" s="594">
        <v>0</v>
      </c>
      <c r="AT13" s="594">
        <v>0</v>
      </c>
      <c r="AU13" s="594">
        <v>0</v>
      </c>
      <c r="AV13" s="624">
        <v>-1</v>
      </c>
      <c r="AW13" s="623">
        <v>13</v>
      </c>
      <c r="AX13" s="594">
        <v>0</v>
      </c>
      <c r="AY13" s="594">
        <v>0</v>
      </c>
      <c r="AZ13" s="594">
        <v>0</v>
      </c>
      <c r="BA13" s="624">
        <v>13</v>
      </c>
      <c r="BB13" s="623">
        <v>38</v>
      </c>
      <c r="BC13" s="594">
        <v>0</v>
      </c>
      <c r="BD13" s="594">
        <v>0</v>
      </c>
      <c r="BE13" s="594">
        <v>0</v>
      </c>
      <c r="BF13" s="624">
        <v>38</v>
      </c>
      <c r="BG13" s="623">
        <v>51</v>
      </c>
      <c r="BH13" s="594">
        <v>0</v>
      </c>
      <c r="BI13" s="594">
        <v>0</v>
      </c>
      <c r="BJ13" s="594">
        <v>0</v>
      </c>
      <c r="BK13" s="624">
        <v>51</v>
      </c>
      <c r="BL13" s="499">
        <v>-10</v>
      </c>
      <c r="BM13" s="594"/>
      <c r="BN13" s="594"/>
      <c r="BO13" s="594"/>
      <c r="BP13" s="624">
        <v>-10</v>
      </c>
      <c r="BQ13" s="623">
        <v>38</v>
      </c>
      <c r="BR13" s="594" t="s">
        <v>69</v>
      </c>
      <c r="BS13" s="594" t="s">
        <v>69</v>
      </c>
      <c r="BT13" s="594" t="s">
        <v>69</v>
      </c>
      <c r="BU13" s="624">
        <v>38</v>
      </c>
    </row>
    <row r="14" spans="1:73" ht="27">
      <c r="A14" s="503" t="s">
        <v>662</v>
      </c>
      <c r="B14" s="576"/>
      <c r="C14" s="503" t="s">
        <v>769</v>
      </c>
      <c r="D14" s="623">
        <v>3580</v>
      </c>
      <c r="E14" s="594">
        <v>-2213</v>
      </c>
      <c r="F14" s="594">
        <v>-1033</v>
      </c>
      <c r="G14" s="594">
        <v>39</v>
      </c>
      <c r="H14" s="624">
        <v>373</v>
      </c>
      <c r="I14" s="623">
        <v>4902</v>
      </c>
      <c r="J14" s="594">
        <v>-3148</v>
      </c>
      <c r="K14" s="594">
        <v>-1359</v>
      </c>
      <c r="L14" s="594">
        <v>45</v>
      </c>
      <c r="M14" s="624">
        <v>440</v>
      </c>
      <c r="N14" s="623">
        <v>8482</v>
      </c>
      <c r="O14" s="594">
        <v>-5361</v>
      </c>
      <c r="P14" s="594">
        <v>-2392</v>
      </c>
      <c r="Q14" s="594">
        <v>84</v>
      </c>
      <c r="R14" s="624">
        <v>813</v>
      </c>
      <c r="S14" s="623">
        <v>3038</v>
      </c>
      <c r="T14" s="594">
        <v>-1374</v>
      </c>
      <c r="U14" s="594">
        <v>-1197</v>
      </c>
      <c r="V14" s="594">
        <v>51</v>
      </c>
      <c r="W14" s="624">
        <v>518</v>
      </c>
      <c r="X14" s="623">
        <v>11520</v>
      </c>
      <c r="Y14" s="594">
        <v>-6735</v>
      </c>
      <c r="Z14" s="594">
        <v>-3589</v>
      </c>
      <c r="AA14" s="594">
        <v>135</v>
      </c>
      <c r="AB14" s="624">
        <v>1331</v>
      </c>
      <c r="AC14" s="623">
        <v>6179</v>
      </c>
      <c r="AD14" s="594">
        <v>-4476</v>
      </c>
      <c r="AE14" s="594">
        <v>-1798</v>
      </c>
      <c r="AF14" s="594">
        <v>54</v>
      </c>
      <c r="AG14" s="624">
        <v>-41</v>
      </c>
      <c r="AH14" s="623">
        <v>18265</v>
      </c>
      <c r="AI14" s="594">
        <v>-11211</v>
      </c>
      <c r="AJ14" s="594">
        <v>-5387</v>
      </c>
      <c r="AK14" s="594">
        <v>189</v>
      </c>
      <c r="AL14" s="624">
        <v>1856</v>
      </c>
      <c r="AM14" s="623">
        <v>6843</v>
      </c>
      <c r="AN14" s="594">
        <v>-4563</v>
      </c>
      <c r="AO14" s="594">
        <v>-1774</v>
      </c>
      <c r="AP14" s="594">
        <v>45</v>
      </c>
      <c r="AQ14" s="624">
        <v>551</v>
      </c>
      <c r="AR14" s="623">
        <v>6683</v>
      </c>
      <c r="AS14" s="594">
        <v>-4311</v>
      </c>
      <c r="AT14" s="594">
        <v>-1830</v>
      </c>
      <c r="AU14" s="594">
        <v>56</v>
      </c>
      <c r="AV14" s="624">
        <v>598</v>
      </c>
      <c r="AW14" s="623">
        <v>13526</v>
      </c>
      <c r="AX14" s="594">
        <v>-8874</v>
      </c>
      <c r="AY14" s="594">
        <v>-3604</v>
      </c>
      <c r="AZ14" s="594">
        <v>101</v>
      </c>
      <c r="BA14" s="624">
        <v>1149</v>
      </c>
      <c r="BB14" s="623">
        <v>7048</v>
      </c>
      <c r="BC14" s="594">
        <v>-4650</v>
      </c>
      <c r="BD14" s="594">
        <v>-1865</v>
      </c>
      <c r="BE14" s="594">
        <v>69</v>
      </c>
      <c r="BF14" s="624">
        <v>602</v>
      </c>
      <c r="BG14" s="623">
        <v>20574</v>
      </c>
      <c r="BH14" s="594">
        <v>-13524</v>
      </c>
      <c r="BI14" s="594">
        <v>-5469</v>
      </c>
      <c r="BJ14" s="594">
        <v>170</v>
      </c>
      <c r="BK14" s="624">
        <v>1751</v>
      </c>
      <c r="BL14" s="499">
        <v>7005</v>
      </c>
      <c r="BM14" s="594">
        <v>-4625</v>
      </c>
      <c r="BN14" s="594">
        <v>-1854</v>
      </c>
      <c r="BO14" s="594">
        <v>58</v>
      </c>
      <c r="BP14" s="624">
        <v>584</v>
      </c>
      <c r="BQ14" s="623">
        <v>27579</v>
      </c>
      <c r="BR14" s="594">
        <v>-18149</v>
      </c>
      <c r="BS14" s="594">
        <v>-7323</v>
      </c>
      <c r="BT14" s="594">
        <v>228</v>
      </c>
      <c r="BU14" s="624">
        <v>2335</v>
      </c>
    </row>
    <row r="15" spans="1:73" ht="13.5">
      <c r="A15" s="513" t="s">
        <v>663</v>
      </c>
      <c r="B15" s="605"/>
      <c r="C15" s="513" t="s">
        <v>770</v>
      </c>
      <c r="D15" s="623">
        <v>2</v>
      </c>
      <c r="E15" s="594">
        <v>-121</v>
      </c>
      <c r="F15" s="594">
        <v>164</v>
      </c>
      <c r="G15" s="594">
        <v>-5</v>
      </c>
      <c r="H15" s="624">
        <v>40</v>
      </c>
      <c r="I15" s="623">
        <v>-264</v>
      </c>
      <c r="J15" s="594">
        <v>74</v>
      </c>
      <c r="K15" s="594">
        <v>235</v>
      </c>
      <c r="L15" s="594">
        <v>1</v>
      </c>
      <c r="M15" s="624">
        <v>46</v>
      </c>
      <c r="N15" s="623">
        <v>-262</v>
      </c>
      <c r="O15" s="594">
        <v>-47</v>
      </c>
      <c r="P15" s="594">
        <v>399</v>
      </c>
      <c r="Q15" s="594">
        <v>-4</v>
      </c>
      <c r="R15" s="624">
        <v>86</v>
      </c>
      <c r="S15" s="623">
        <v>-209</v>
      </c>
      <c r="T15" s="594">
        <v>11</v>
      </c>
      <c r="U15" s="594">
        <v>303</v>
      </c>
      <c r="V15" s="594">
        <v>-15</v>
      </c>
      <c r="W15" s="624">
        <v>90</v>
      </c>
      <c r="X15" s="623">
        <v>-471</v>
      </c>
      <c r="Y15" s="594">
        <v>-36</v>
      </c>
      <c r="Z15" s="594">
        <v>702</v>
      </c>
      <c r="AA15" s="594">
        <v>-19</v>
      </c>
      <c r="AB15" s="624">
        <v>176</v>
      </c>
      <c r="AC15" s="623"/>
      <c r="AD15" s="594">
        <v>-163</v>
      </c>
      <c r="AE15" s="594">
        <v>-291</v>
      </c>
      <c r="AF15" s="594">
        <v>-4</v>
      </c>
      <c r="AG15" s="624">
        <v>-458</v>
      </c>
      <c r="AH15" s="623">
        <v>-57</v>
      </c>
      <c r="AI15" s="594">
        <v>-199</v>
      </c>
      <c r="AJ15" s="594">
        <v>411</v>
      </c>
      <c r="AK15" s="594">
        <v>-23</v>
      </c>
      <c r="AL15" s="624">
        <v>132</v>
      </c>
      <c r="AM15" s="623">
        <v>-102</v>
      </c>
      <c r="AN15" s="594">
        <v>212</v>
      </c>
      <c r="AO15" s="594">
        <v>-79</v>
      </c>
      <c r="AP15" s="594">
        <v>-3</v>
      </c>
      <c r="AQ15" s="624">
        <v>28</v>
      </c>
      <c r="AR15" s="623">
        <v>391</v>
      </c>
      <c r="AS15" s="594">
        <v>-417</v>
      </c>
      <c r="AT15" s="594">
        <v>31</v>
      </c>
      <c r="AU15" s="594">
        <v>0</v>
      </c>
      <c r="AV15" s="624">
        <v>5</v>
      </c>
      <c r="AW15" s="623">
        <v>289</v>
      </c>
      <c r="AX15" s="594">
        <v>-205</v>
      </c>
      <c r="AY15" s="594">
        <v>-48</v>
      </c>
      <c r="AZ15" s="594">
        <v>-3</v>
      </c>
      <c r="BA15" s="624">
        <v>33</v>
      </c>
      <c r="BB15" s="623">
        <v>141</v>
      </c>
      <c r="BC15" s="594">
        <v>-33</v>
      </c>
      <c r="BD15" s="594">
        <v>21</v>
      </c>
      <c r="BE15" s="594">
        <v>-1</v>
      </c>
      <c r="BF15" s="624">
        <v>128</v>
      </c>
      <c r="BG15" s="623">
        <v>430</v>
      </c>
      <c r="BH15" s="594">
        <v>-238</v>
      </c>
      <c r="BI15" s="594">
        <v>-27</v>
      </c>
      <c r="BJ15" s="594">
        <v>-4</v>
      </c>
      <c r="BK15" s="624">
        <v>161</v>
      </c>
      <c r="BL15" s="499">
        <v>-24</v>
      </c>
      <c r="BM15" s="594">
        <v>-65</v>
      </c>
      <c r="BN15" s="594">
        <v>52</v>
      </c>
      <c r="BO15" s="594">
        <v>-1</v>
      </c>
      <c r="BP15" s="624">
        <v>-38</v>
      </c>
      <c r="BQ15" s="623">
        <v>406</v>
      </c>
      <c r="BR15" s="594">
        <v>-303</v>
      </c>
      <c r="BS15" s="594">
        <v>25</v>
      </c>
      <c r="BT15" s="594">
        <v>-5</v>
      </c>
      <c r="BU15" s="624">
        <v>123</v>
      </c>
    </row>
    <row r="16" spans="1:73" ht="27">
      <c r="A16" s="503" t="s">
        <v>403</v>
      </c>
      <c r="B16" s="576"/>
      <c r="C16" s="503" t="s">
        <v>771</v>
      </c>
      <c r="D16" s="623">
        <v>-91</v>
      </c>
      <c r="E16" s="594">
        <v>11</v>
      </c>
      <c r="F16" s="594">
        <v>0</v>
      </c>
      <c r="G16" s="594">
        <v>2</v>
      </c>
      <c r="H16" s="624">
        <v>-78</v>
      </c>
      <c r="I16" s="623">
        <v>-84</v>
      </c>
      <c r="J16" s="594">
        <v>-3</v>
      </c>
      <c r="K16" s="594">
        <v>-9</v>
      </c>
      <c r="L16" s="594">
        <v>-2</v>
      </c>
      <c r="M16" s="624">
        <v>-98</v>
      </c>
      <c r="N16" s="623">
        <v>-175</v>
      </c>
      <c r="O16" s="594">
        <v>8</v>
      </c>
      <c r="P16" s="594">
        <v>-9</v>
      </c>
      <c r="Q16" s="594">
        <v>0</v>
      </c>
      <c r="R16" s="624">
        <v>-176</v>
      </c>
      <c r="S16" s="623">
        <v>-154</v>
      </c>
      <c r="T16" s="594">
        <v>-20</v>
      </c>
      <c r="U16" s="594">
        <v>-16</v>
      </c>
      <c r="V16" s="594">
        <v>0</v>
      </c>
      <c r="W16" s="624">
        <v>-190</v>
      </c>
      <c r="X16" s="623">
        <v>-329</v>
      </c>
      <c r="Y16" s="594">
        <v>-12</v>
      </c>
      <c r="Z16" s="594">
        <v>-25</v>
      </c>
      <c r="AA16" s="594">
        <v>0</v>
      </c>
      <c r="AB16" s="624">
        <v>-366</v>
      </c>
      <c r="AC16" s="623"/>
      <c r="AD16" s="594">
        <v>32</v>
      </c>
      <c r="AE16" s="594">
        <v>-15</v>
      </c>
      <c r="AF16" s="594">
        <v>0</v>
      </c>
      <c r="AG16" s="624">
        <v>17</v>
      </c>
      <c r="AH16" s="623">
        <v>-366</v>
      </c>
      <c r="AI16" s="594">
        <v>20</v>
      </c>
      <c r="AJ16" s="594">
        <v>-40</v>
      </c>
      <c r="AK16" s="594">
        <v>0</v>
      </c>
      <c r="AL16" s="624">
        <v>-386</v>
      </c>
      <c r="AM16" s="623">
        <v>171</v>
      </c>
      <c r="AN16" s="594">
        <v>23</v>
      </c>
      <c r="AO16" s="594">
        <v>-2</v>
      </c>
      <c r="AP16" s="594">
        <v>0</v>
      </c>
      <c r="AQ16" s="624">
        <v>192</v>
      </c>
      <c r="AR16" s="623">
        <v>196</v>
      </c>
      <c r="AS16" s="594">
        <v>-14</v>
      </c>
      <c r="AT16" s="594">
        <v>-12</v>
      </c>
      <c r="AU16" s="594">
        <v>0</v>
      </c>
      <c r="AV16" s="624">
        <v>170</v>
      </c>
      <c r="AW16" s="623">
        <v>367</v>
      </c>
      <c r="AX16" s="594">
        <v>9</v>
      </c>
      <c r="AY16" s="594">
        <v>-14</v>
      </c>
      <c r="AZ16" s="594">
        <v>0</v>
      </c>
      <c r="BA16" s="624">
        <v>362</v>
      </c>
      <c r="BB16" s="623">
        <v>117</v>
      </c>
      <c r="BC16" s="594">
        <v>-42</v>
      </c>
      <c r="BD16" s="594">
        <v>-3</v>
      </c>
      <c r="BE16" s="594">
        <v>0</v>
      </c>
      <c r="BF16" s="624">
        <v>72</v>
      </c>
      <c r="BG16" s="623">
        <v>484</v>
      </c>
      <c r="BH16" s="594">
        <v>-33</v>
      </c>
      <c r="BI16" s="594">
        <v>-17</v>
      </c>
      <c r="BJ16" s="594">
        <v>0</v>
      </c>
      <c r="BK16" s="624">
        <v>434</v>
      </c>
      <c r="BL16" s="499">
        <v>108</v>
      </c>
      <c r="BM16" s="594">
        <v>-4</v>
      </c>
      <c r="BN16" s="594">
        <v>2</v>
      </c>
      <c r="BO16" s="594">
        <v>0</v>
      </c>
      <c r="BP16" s="624">
        <v>106</v>
      </c>
      <c r="BQ16" s="623">
        <v>592</v>
      </c>
      <c r="BR16" s="594">
        <v>-37</v>
      </c>
      <c r="BS16" s="594">
        <v>-15</v>
      </c>
      <c r="BT16" s="594">
        <v>0</v>
      </c>
      <c r="BU16" s="624">
        <v>540</v>
      </c>
    </row>
    <row r="17" spans="1:73" ht="27">
      <c r="A17" s="503" t="s">
        <v>317</v>
      </c>
      <c r="B17" s="576"/>
      <c r="C17" s="503" t="s">
        <v>772</v>
      </c>
      <c r="D17" s="623">
        <v>-375</v>
      </c>
      <c r="E17" s="594">
        <v>134</v>
      </c>
      <c r="F17" s="594">
        <v>231</v>
      </c>
      <c r="G17" s="594">
        <v>0</v>
      </c>
      <c r="H17" s="624">
        <v>-10</v>
      </c>
      <c r="I17" s="623">
        <v>-859</v>
      </c>
      <c r="J17" s="594">
        <v>522</v>
      </c>
      <c r="K17" s="594">
        <v>243</v>
      </c>
      <c r="L17" s="594">
        <v>0</v>
      </c>
      <c r="M17" s="624">
        <v>-94</v>
      </c>
      <c r="N17" s="623">
        <v>-1234</v>
      </c>
      <c r="O17" s="594">
        <v>656</v>
      </c>
      <c r="P17" s="594">
        <v>474</v>
      </c>
      <c r="Q17" s="594">
        <v>0</v>
      </c>
      <c r="R17" s="624">
        <v>-104</v>
      </c>
      <c r="S17" s="623">
        <v>-566</v>
      </c>
      <c r="T17" s="594">
        <v>263</v>
      </c>
      <c r="U17" s="594">
        <v>294</v>
      </c>
      <c r="V17" s="594">
        <v>1</v>
      </c>
      <c r="W17" s="624">
        <v>-8</v>
      </c>
      <c r="X17" s="623">
        <v>-1800</v>
      </c>
      <c r="Y17" s="594">
        <v>919</v>
      </c>
      <c r="Z17" s="594">
        <v>768</v>
      </c>
      <c r="AA17" s="594">
        <v>1</v>
      </c>
      <c r="AB17" s="624">
        <v>-112</v>
      </c>
      <c r="AC17" s="623"/>
      <c r="AD17" s="594">
        <v>1094</v>
      </c>
      <c r="AE17" s="594">
        <v>307</v>
      </c>
      <c r="AF17" s="594">
        <v>0</v>
      </c>
      <c r="AG17" s="624">
        <v>1401</v>
      </c>
      <c r="AH17" s="623">
        <v>-3193</v>
      </c>
      <c r="AI17" s="594">
        <v>2013</v>
      </c>
      <c r="AJ17" s="594">
        <v>1075</v>
      </c>
      <c r="AK17" s="594">
        <v>1</v>
      </c>
      <c r="AL17" s="624">
        <v>-104</v>
      </c>
      <c r="AM17" s="623">
        <v>-349</v>
      </c>
      <c r="AN17" s="594">
        <v>109</v>
      </c>
      <c r="AO17" s="594">
        <v>251</v>
      </c>
      <c r="AP17" s="594">
        <v>0</v>
      </c>
      <c r="AQ17" s="624">
        <v>11</v>
      </c>
      <c r="AR17" s="623">
        <v>-448</v>
      </c>
      <c r="AS17" s="594">
        <v>294</v>
      </c>
      <c r="AT17" s="594">
        <v>161</v>
      </c>
      <c r="AU17" s="594">
        <v>0</v>
      </c>
      <c r="AV17" s="624">
        <v>7</v>
      </c>
      <c r="AW17" s="623">
        <v>-797</v>
      </c>
      <c r="AX17" s="594">
        <v>403</v>
      </c>
      <c r="AY17" s="594">
        <v>412</v>
      </c>
      <c r="AZ17" s="594">
        <v>0</v>
      </c>
      <c r="BA17" s="624">
        <v>18</v>
      </c>
      <c r="BB17" s="623">
        <v>-337</v>
      </c>
      <c r="BC17" s="594">
        <v>165</v>
      </c>
      <c r="BD17" s="594">
        <v>161</v>
      </c>
      <c r="BE17" s="594">
        <v>0</v>
      </c>
      <c r="BF17" s="624">
        <v>-11</v>
      </c>
      <c r="BG17" s="623">
        <v>-1134</v>
      </c>
      <c r="BH17" s="594">
        <v>568</v>
      </c>
      <c r="BI17" s="594">
        <v>573</v>
      </c>
      <c r="BJ17" s="594">
        <v>0</v>
      </c>
      <c r="BK17" s="624">
        <v>7</v>
      </c>
      <c r="BL17" s="499">
        <v>-102</v>
      </c>
      <c r="BM17" s="594">
        <v>-1</v>
      </c>
      <c r="BN17" s="594">
        <v>87</v>
      </c>
      <c r="BO17" s="594">
        <v>1</v>
      </c>
      <c r="BP17" s="624">
        <v>-15</v>
      </c>
      <c r="BQ17" s="623">
        <v>-1225</v>
      </c>
      <c r="BR17" s="594">
        <v>567</v>
      </c>
      <c r="BS17" s="594">
        <v>660</v>
      </c>
      <c r="BT17" s="594">
        <v>1</v>
      </c>
      <c r="BU17" s="624">
        <v>3</v>
      </c>
    </row>
    <row r="18" spans="1:73" ht="29.25" customHeight="1">
      <c r="A18" s="503" t="s">
        <v>318</v>
      </c>
      <c r="B18" s="576"/>
      <c r="C18" s="503" t="s">
        <v>773</v>
      </c>
      <c r="D18" s="623">
        <v>79</v>
      </c>
      <c r="E18" s="594">
        <v>-13</v>
      </c>
      <c r="F18" s="594">
        <v>-199</v>
      </c>
      <c r="G18" s="594">
        <v>0</v>
      </c>
      <c r="H18" s="624">
        <v>-133</v>
      </c>
      <c r="I18" s="623">
        <v>-122</v>
      </c>
      <c r="J18" s="594">
        <v>12</v>
      </c>
      <c r="K18" s="594">
        <v>-212</v>
      </c>
      <c r="L18" s="594">
        <v>0</v>
      </c>
      <c r="M18" s="624">
        <v>-322</v>
      </c>
      <c r="N18" s="623">
        <v>-43</v>
      </c>
      <c r="O18" s="594">
        <v>-1</v>
      </c>
      <c r="P18" s="594">
        <v>-411</v>
      </c>
      <c r="Q18" s="594">
        <v>0</v>
      </c>
      <c r="R18" s="624">
        <v>-455</v>
      </c>
      <c r="S18" s="623">
        <v>249</v>
      </c>
      <c r="T18" s="594">
        <v>-26</v>
      </c>
      <c r="U18" s="594">
        <v>-280</v>
      </c>
      <c r="V18" s="594">
        <v>0</v>
      </c>
      <c r="W18" s="624">
        <v>-57</v>
      </c>
      <c r="X18" s="623">
        <v>206</v>
      </c>
      <c r="Y18" s="594">
        <v>-27</v>
      </c>
      <c r="Z18" s="594">
        <v>-691</v>
      </c>
      <c r="AA18" s="594">
        <v>0</v>
      </c>
      <c r="AB18" s="624">
        <v>-512</v>
      </c>
      <c r="AC18" s="623"/>
      <c r="AD18" s="594">
        <v>-35</v>
      </c>
      <c r="AE18" s="594">
        <v>272</v>
      </c>
      <c r="AF18" s="594">
        <v>0</v>
      </c>
      <c r="AG18" s="624">
        <v>237</v>
      </c>
      <c r="AH18" s="623">
        <v>704</v>
      </c>
      <c r="AI18" s="594">
        <v>-62</v>
      </c>
      <c r="AJ18" s="594">
        <v>-419</v>
      </c>
      <c r="AK18" s="594">
        <v>0</v>
      </c>
      <c r="AL18" s="624">
        <v>223</v>
      </c>
      <c r="AM18" s="623">
        <v>160</v>
      </c>
      <c r="AN18" s="594">
        <v>-115</v>
      </c>
      <c r="AO18" s="594">
        <v>48</v>
      </c>
      <c r="AP18" s="594">
        <v>0</v>
      </c>
      <c r="AQ18" s="624">
        <v>93</v>
      </c>
      <c r="AR18" s="623">
        <v>159</v>
      </c>
      <c r="AS18" s="594">
        <v>-59</v>
      </c>
      <c r="AT18" s="594">
        <v>-26</v>
      </c>
      <c r="AU18" s="594">
        <v>0</v>
      </c>
      <c r="AV18" s="624">
        <v>74</v>
      </c>
      <c r="AW18" s="623">
        <v>319</v>
      </c>
      <c r="AX18" s="594">
        <v>-174</v>
      </c>
      <c r="AY18" s="594">
        <v>22</v>
      </c>
      <c r="AZ18" s="594">
        <v>0</v>
      </c>
      <c r="BA18" s="624">
        <v>167</v>
      </c>
      <c r="BB18" s="623">
        <v>-27</v>
      </c>
      <c r="BC18" s="594">
        <v>-19</v>
      </c>
      <c r="BD18" s="594">
        <v>-79</v>
      </c>
      <c r="BE18" s="594">
        <v>0</v>
      </c>
      <c r="BF18" s="624">
        <v>-125</v>
      </c>
      <c r="BG18" s="623">
        <v>292</v>
      </c>
      <c r="BH18" s="594">
        <v>-193</v>
      </c>
      <c r="BI18" s="594">
        <v>-57</v>
      </c>
      <c r="BJ18" s="594">
        <v>0</v>
      </c>
      <c r="BK18" s="624">
        <v>42</v>
      </c>
      <c r="BL18" s="499">
        <v>571</v>
      </c>
      <c r="BM18" s="594">
        <v>-41</v>
      </c>
      <c r="BN18" s="594">
        <v>-51</v>
      </c>
      <c r="BO18" s="594">
        <v>1</v>
      </c>
      <c r="BP18" s="624">
        <v>480</v>
      </c>
      <c r="BQ18" s="623">
        <v>863</v>
      </c>
      <c r="BR18" s="594">
        <v>-234</v>
      </c>
      <c r="BS18" s="594">
        <v>-108</v>
      </c>
      <c r="BT18" s="594">
        <v>1</v>
      </c>
      <c r="BU18" s="624">
        <v>522</v>
      </c>
    </row>
    <row r="19" spans="1:73" ht="13.5">
      <c r="A19" s="513"/>
      <c r="B19" s="605"/>
      <c r="C19" s="513"/>
      <c r="D19" s="623"/>
      <c r="E19" s="594"/>
      <c r="F19" s="594"/>
      <c r="G19" s="594"/>
      <c r="H19" s="624"/>
      <c r="I19" s="623">
        <v>0</v>
      </c>
      <c r="J19" s="594">
        <v>0</v>
      </c>
      <c r="K19" s="594">
        <v>0</v>
      </c>
      <c r="L19" s="594">
        <v>0</v>
      </c>
      <c r="M19" s="624">
        <v>0</v>
      </c>
      <c r="N19" s="623"/>
      <c r="O19" s="594"/>
      <c r="P19" s="594"/>
      <c r="Q19" s="594"/>
      <c r="R19" s="624"/>
      <c r="S19" s="623">
        <v>0</v>
      </c>
      <c r="T19" s="594">
        <v>0</v>
      </c>
      <c r="U19" s="594">
        <v>0</v>
      </c>
      <c r="V19" s="594">
        <v>0</v>
      </c>
      <c r="W19" s="624">
        <v>0</v>
      </c>
      <c r="X19" s="623"/>
      <c r="Y19" s="594"/>
      <c r="Z19" s="594"/>
      <c r="AA19" s="594"/>
      <c r="AB19" s="624"/>
      <c r="AC19" s="623"/>
      <c r="AD19" s="594">
        <v>0</v>
      </c>
      <c r="AE19" s="594">
        <v>0</v>
      </c>
      <c r="AF19" s="594">
        <v>0</v>
      </c>
      <c r="AG19" s="624">
        <v>0</v>
      </c>
      <c r="AH19" s="623"/>
      <c r="AI19" s="594"/>
      <c r="AJ19" s="594"/>
      <c r="AK19" s="594"/>
      <c r="AL19" s="624"/>
      <c r="AM19" s="623"/>
      <c r="AN19" s="594"/>
      <c r="AO19" s="594"/>
      <c r="AP19" s="594"/>
      <c r="AQ19" s="624"/>
      <c r="AR19" s="623">
        <v>0</v>
      </c>
      <c r="AS19" s="594">
        <v>0</v>
      </c>
      <c r="AT19" s="594">
        <v>0</v>
      </c>
      <c r="AU19" s="594">
        <v>0</v>
      </c>
      <c r="AV19" s="624">
        <v>0</v>
      </c>
      <c r="AW19" s="623"/>
      <c r="AX19" s="594"/>
      <c r="AY19" s="594"/>
      <c r="AZ19" s="594"/>
      <c r="BA19" s="624"/>
      <c r="BB19" s="623">
        <v>0</v>
      </c>
      <c r="BC19" s="594">
        <v>0</v>
      </c>
      <c r="BD19" s="594">
        <v>0</v>
      </c>
      <c r="BE19" s="594">
        <v>0</v>
      </c>
      <c r="BF19" s="624">
        <v>0</v>
      </c>
      <c r="BG19" s="623"/>
      <c r="BH19" s="594"/>
      <c r="BI19" s="594"/>
      <c r="BJ19" s="594"/>
      <c r="BK19" s="624"/>
      <c r="BL19" s="499"/>
      <c r="BM19" s="594">
        <v>0</v>
      </c>
      <c r="BN19" s="594">
        <v>0</v>
      </c>
      <c r="BO19" s="594">
        <v>0</v>
      </c>
      <c r="BP19" s="624">
        <v>0</v>
      </c>
      <c r="BQ19" s="623"/>
      <c r="BR19" s="594"/>
      <c r="BS19" s="594"/>
      <c r="BT19" s="594"/>
      <c r="BU19" s="624"/>
    </row>
    <row r="20" spans="1:73" ht="13.5">
      <c r="A20" s="503" t="s">
        <v>664</v>
      </c>
      <c r="B20" s="576"/>
      <c r="C20" s="503" t="s">
        <v>774</v>
      </c>
      <c r="D20" s="623">
        <v>919</v>
      </c>
      <c r="E20" s="594">
        <v>-703</v>
      </c>
      <c r="F20" s="594">
        <v>-188</v>
      </c>
      <c r="G20" s="594">
        <v>37</v>
      </c>
      <c r="H20" s="624">
        <v>65</v>
      </c>
      <c r="I20" s="623">
        <v>967</v>
      </c>
      <c r="J20" s="594">
        <v>-713</v>
      </c>
      <c r="K20" s="594">
        <v>-213</v>
      </c>
      <c r="L20" s="594">
        <v>31</v>
      </c>
      <c r="M20" s="624">
        <v>72</v>
      </c>
      <c r="N20" s="623">
        <v>1886</v>
      </c>
      <c r="O20" s="594">
        <v>-1416</v>
      </c>
      <c r="P20" s="594">
        <v>-401</v>
      </c>
      <c r="Q20" s="594">
        <v>68</v>
      </c>
      <c r="R20" s="624">
        <v>137</v>
      </c>
      <c r="S20" s="623">
        <v>935</v>
      </c>
      <c r="T20" s="594">
        <v>-711</v>
      </c>
      <c r="U20" s="594">
        <v>-197</v>
      </c>
      <c r="V20" s="594">
        <v>39</v>
      </c>
      <c r="W20" s="624">
        <v>66</v>
      </c>
      <c r="X20" s="623">
        <v>2821</v>
      </c>
      <c r="Y20" s="594">
        <v>-2127</v>
      </c>
      <c r="Z20" s="594">
        <v>-598</v>
      </c>
      <c r="AA20" s="594">
        <v>107</v>
      </c>
      <c r="AB20" s="624">
        <v>203</v>
      </c>
      <c r="AC20" s="623">
        <v>867</v>
      </c>
      <c r="AD20" s="594">
        <v>-668</v>
      </c>
      <c r="AE20" s="594">
        <v>-175</v>
      </c>
      <c r="AF20" s="594">
        <v>36</v>
      </c>
      <c r="AG20" s="624">
        <v>60</v>
      </c>
      <c r="AH20" s="623">
        <v>3687</v>
      </c>
      <c r="AI20" s="594">
        <v>-2795</v>
      </c>
      <c r="AJ20" s="594">
        <v>-773</v>
      </c>
      <c r="AK20" s="594">
        <v>143</v>
      </c>
      <c r="AL20" s="624">
        <v>262</v>
      </c>
      <c r="AM20" s="623">
        <v>909</v>
      </c>
      <c r="AN20" s="594">
        <v>-683</v>
      </c>
      <c r="AO20" s="594">
        <v>-202</v>
      </c>
      <c r="AP20" s="594">
        <v>34</v>
      </c>
      <c r="AQ20" s="624">
        <v>58</v>
      </c>
      <c r="AR20" s="623">
        <v>945</v>
      </c>
      <c r="AS20" s="594">
        <v>-709</v>
      </c>
      <c r="AT20" s="594">
        <v>-211</v>
      </c>
      <c r="AU20" s="594">
        <v>38</v>
      </c>
      <c r="AV20" s="624">
        <v>63</v>
      </c>
      <c r="AW20" s="623">
        <v>1854</v>
      </c>
      <c r="AX20" s="594">
        <v>-1392</v>
      </c>
      <c r="AY20" s="594">
        <v>-413</v>
      </c>
      <c r="AZ20" s="594">
        <v>72</v>
      </c>
      <c r="BA20" s="624">
        <v>121</v>
      </c>
      <c r="BB20" s="623">
        <v>924</v>
      </c>
      <c r="BC20" s="594">
        <v>-724</v>
      </c>
      <c r="BD20" s="594">
        <v>-169</v>
      </c>
      <c r="BE20" s="594">
        <v>34</v>
      </c>
      <c r="BF20" s="624">
        <v>65</v>
      </c>
      <c r="BG20" s="623">
        <v>2778</v>
      </c>
      <c r="BH20" s="594">
        <v>-2116</v>
      </c>
      <c r="BI20" s="594">
        <v>-582</v>
      </c>
      <c r="BJ20" s="594">
        <v>106</v>
      </c>
      <c r="BK20" s="624">
        <v>186</v>
      </c>
      <c r="BL20" s="499">
        <v>1008</v>
      </c>
      <c r="BM20" s="594">
        <v>-657</v>
      </c>
      <c r="BN20" s="594">
        <v>-250</v>
      </c>
      <c r="BO20" s="594">
        <v>37</v>
      </c>
      <c r="BP20" s="624">
        <v>138</v>
      </c>
      <c r="BQ20" s="623">
        <v>3786</v>
      </c>
      <c r="BR20" s="594">
        <v>-2773</v>
      </c>
      <c r="BS20" s="594">
        <v>-832</v>
      </c>
      <c r="BT20" s="594">
        <v>143</v>
      </c>
      <c r="BU20" s="624">
        <v>324</v>
      </c>
    </row>
    <row r="21" spans="1:73" ht="13.5">
      <c r="A21" s="503" t="s">
        <v>665</v>
      </c>
      <c r="B21" s="576"/>
      <c r="C21" s="503" t="s">
        <v>775</v>
      </c>
      <c r="D21" s="623">
        <v>-1266</v>
      </c>
      <c r="E21" s="594">
        <v>951</v>
      </c>
      <c r="F21" s="594">
        <v>393</v>
      </c>
      <c r="G21" s="594">
        <v>-77</v>
      </c>
      <c r="H21" s="624">
        <v>1</v>
      </c>
      <c r="I21" s="623">
        <v>-1427</v>
      </c>
      <c r="J21" s="594">
        <v>1085</v>
      </c>
      <c r="K21" s="594">
        <v>397</v>
      </c>
      <c r="L21" s="594">
        <v>-56</v>
      </c>
      <c r="M21" s="624">
        <v>-1</v>
      </c>
      <c r="N21" s="623">
        <v>-2693</v>
      </c>
      <c r="O21" s="594">
        <v>2036</v>
      </c>
      <c r="P21" s="594">
        <v>790</v>
      </c>
      <c r="Q21" s="594">
        <v>-133</v>
      </c>
      <c r="R21" s="624">
        <v>0</v>
      </c>
      <c r="S21" s="623">
        <v>-1299</v>
      </c>
      <c r="T21" s="594">
        <v>976</v>
      </c>
      <c r="U21" s="594">
        <v>389</v>
      </c>
      <c r="V21" s="594">
        <v>-66</v>
      </c>
      <c r="W21" s="624">
        <v>0</v>
      </c>
      <c r="X21" s="623">
        <v>-3992</v>
      </c>
      <c r="Y21" s="594">
        <v>3012</v>
      </c>
      <c r="Z21" s="594">
        <v>1179</v>
      </c>
      <c r="AA21" s="594">
        <v>-199</v>
      </c>
      <c r="AB21" s="624">
        <v>0</v>
      </c>
      <c r="AC21" s="623">
        <v>-1458</v>
      </c>
      <c r="AD21" s="594">
        <v>1034</v>
      </c>
      <c r="AE21" s="594">
        <v>432</v>
      </c>
      <c r="AF21" s="594">
        <v>-8</v>
      </c>
      <c r="AG21" s="624">
        <v>0</v>
      </c>
      <c r="AH21" s="623">
        <v>-5450</v>
      </c>
      <c r="AI21" s="594">
        <v>4046</v>
      </c>
      <c r="AJ21" s="594">
        <v>1611</v>
      </c>
      <c r="AK21" s="594">
        <v>-207</v>
      </c>
      <c r="AL21" s="624" t="s">
        <v>69</v>
      </c>
      <c r="AM21" s="623">
        <v>-1489</v>
      </c>
      <c r="AN21" s="594">
        <v>1093</v>
      </c>
      <c r="AO21" s="594">
        <v>444</v>
      </c>
      <c r="AP21" s="594">
        <v>-49</v>
      </c>
      <c r="AQ21" s="624">
        <v>-1</v>
      </c>
      <c r="AR21" s="623">
        <v>-1606</v>
      </c>
      <c r="AS21" s="594">
        <v>1188</v>
      </c>
      <c r="AT21" s="594">
        <v>461</v>
      </c>
      <c r="AU21" s="594">
        <v>-42</v>
      </c>
      <c r="AV21" s="624">
        <v>1</v>
      </c>
      <c r="AW21" s="623">
        <v>-3095</v>
      </c>
      <c r="AX21" s="594">
        <v>2281</v>
      </c>
      <c r="AY21" s="594">
        <v>905</v>
      </c>
      <c r="AZ21" s="594">
        <v>-91</v>
      </c>
      <c r="BA21" s="624">
        <v>0</v>
      </c>
      <c r="BB21" s="623">
        <v>-1533</v>
      </c>
      <c r="BC21" s="594">
        <v>1169</v>
      </c>
      <c r="BD21" s="594">
        <v>454</v>
      </c>
      <c r="BE21" s="594">
        <v>-90</v>
      </c>
      <c r="BF21" s="624">
        <v>0</v>
      </c>
      <c r="BG21" s="623">
        <v>-4628</v>
      </c>
      <c r="BH21" s="594">
        <v>3450</v>
      </c>
      <c r="BI21" s="594">
        <v>1359</v>
      </c>
      <c r="BJ21" s="594">
        <v>-181</v>
      </c>
      <c r="BK21" s="624">
        <v>0</v>
      </c>
      <c r="BL21" s="499">
        <v>-1649</v>
      </c>
      <c r="BM21" s="594">
        <v>1133</v>
      </c>
      <c r="BN21" s="594">
        <v>560</v>
      </c>
      <c r="BO21" s="594">
        <v>11</v>
      </c>
      <c r="BP21" s="624">
        <v>55</v>
      </c>
      <c r="BQ21" s="623">
        <v>-6332</v>
      </c>
      <c r="BR21" s="594">
        <v>4583</v>
      </c>
      <c r="BS21" s="594">
        <v>1919</v>
      </c>
      <c r="BT21" s="594">
        <v>-170</v>
      </c>
      <c r="BU21" s="624" t="s">
        <v>69</v>
      </c>
    </row>
    <row r="22" spans="1:73" ht="13.5">
      <c r="A22" s="503" t="s">
        <v>46</v>
      </c>
      <c r="B22" s="576"/>
      <c r="C22" s="503" t="s">
        <v>756</v>
      </c>
      <c r="D22" s="623">
        <v>-368</v>
      </c>
      <c r="E22" s="594">
        <v>185</v>
      </c>
      <c r="F22" s="594">
        <v>159</v>
      </c>
      <c r="G22" s="594">
        <v>-5</v>
      </c>
      <c r="H22" s="624">
        <v>-29</v>
      </c>
      <c r="I22" s="623">
        <v>-883</v>
      </c>
      <c r="J22" s="594">
        <v>491</v>
      </c>
      <c r="K22" s="594">
        <v>356</v>
      </c>
      <c r="L22" s="594">
        <v>-8</v>
      </c>
      <c r="M22" s="624">
        <v>-44</v>
      </c>
      <c r="N22" s="623">
        <v>-1251</v>
      </c>
      <c r="O22" s="594">
        <v>676</v>
      </c>
      <c r="P22" s="594">
        <v>515</v>
      </c>
      <c r="Q22" s="594">
        <v>-13</v>
      </c>
      <c r="R22" s="624">
        <v>-73</v>
      </c>
      <c r="S22" s="623">
        <v>-1596</v>
      </c>
      <c r="T22" s="594">
        <v>960</v>
      </c>
      <c r="U22" s="594">
        <v>575</v>
      </c>
      <c r="V22" s="594">
        <v>-12</v>
      </c>
      <c r="W22" s="624">
        <v>-73</v>
      </c>
      <c r="X22" s="623">
        <v>-2847</v>
      </c>
      <c r="Y22" s="594">
        <v>1636</v>
      </c>
      <c r="Z22" s="594">
        <v>1090</v>
      </c>
      <c r="AA22" s="594">
        <v>-25</v>
      </c>
      <c r="AB22" s="624">
        <v>-146</v>
      </c>
      <c r="AC22" s="623">
        <v>-1920</v>
      </c>
      <c r="AD22" s="594">
        <v>1235</v>
      </c>
      <c r="AE22" s="594">
        <v>655</v>
      </c>
      <c r="AF22" s="594">
        <v>-18</v>
      </c>
      <c r="AG22" s="624">
        <v>-48</v>
      </c>
      <c r="AH22" s="623">
        <v>-4767</v>
      </c>
      <c r="AI22" s="594">
        <v>2871</v>
      </c>
      <c r="AJ22" s="594">
        <v>1745</v>
      </c>
      <c r="AK22" s="594">
        <v>-43</v>
      </c>
      <c r="AL22" s="624">
        <v>-194</v>
      </c>
      <c r="AM22" s="623">
        <v>-2196</v>
      </c>
      <c r="AN22" s="594">
        <v>1472</v>
      </c>
      <c r="AO22" s="594">
        <v>682</v>
      </c>
      <c r="AP22" s="594">
        <v>-17</v>
      </c>
      <c r="AQ22" s="624">
        <v>-59</v>
      </c>
      <c r="AR22" s="623">
        <v>-2290</v>
      </c>
      <c r="AS22" s="594">
        <v>1591</v>
      </c>
      <c r="AT22" s="594">
        <v>652</v>
      </c>
      <c r="AU22" s="594">
        <v>-15</v>
      </c>
      <c r="AV22" s="624">
        <v>-62</v>
      </c>
      <c r="AW22" s="623">
        <v>-4486</v>
      </c>
      <c r="AX22" s="594">
        <v>3063</v>
      </c>
      <c r="AY22" s="594">
        <v>1334</v>
      </c>
      <c r="AZ22" s="594">
        <v>-32</v>
      </c>
      <c r="BA22" s="624">
        <v>-121</v>
      </c>
      <c r="BB22" s="623">
        <v>-2319</v>
      </c>
      <c r="BC22" s="594">
        <v>1627</v>
      </c>
      <c r="BD22" s="594">
        <v>646</v>
      </c>
      <c r="BE22" s="594">
        <v>-18</v>
      </c>
      <c r="BF22" s="624">
        <v>-64</v>
      </c>
      <c r="BG22" s="623">
        <v>-6805</v>
      </c>
      <c r="BH22" s="594">
        <v>4690</v>
      </c>
      <c r="BI22" s="594">
        <v>1980</v>
      </c>
      <c r="BJ22" s="594">
        <v>-50</v>
      </c>
      <c r="BK22" s="624">
        <v>-185</v>
      </c>
      <c r="BL22" s="499">
        <v>-2085</v>
      </c>
      <c r="BM22" s="594">
        <v>1472</v>
      </c>
      <c r="BN22" s="594">
        <v>562</v>
      </c>
      <c r="BO22" s="594">
        <v>-13</v>
      </c>
      <c r="BP22" s="624">
        <v>-64</v>
      </c>
      <c r="BQ22" s="623">
        <v>-8890</v>
      </c>
      <c r="BR22" s="594">
        <v>6162</v>
      </c>
      <c r="BS22" s="594">
        <v>2542</v>
      </c>
      <c r="BT22" s="594">
        <v>-63</v>
      </c>
      <c r="BU22" s="624">
        <v>-249</v>
      </c>
    </row>
    <row r="23" spans="1:73" ht="13.5">
      <c r="A23" s="503" t="s">
        <v>666</v>
      </c>
      <c r="B23" s="576"/>
      <c r="C23" s="503" t="s">
        <v>757</v>
      </c>
      <c r="D23" s="623">
        <v>-930</v>
      </c>
      <c r="E23" s="594">
        <v>517</v>
      </c>
      <c r="F23" s="594">
        <v>191</v>
      </c>
      <c r="G23" s="594">
        <v>8</v>
      </c>
      <c r="H23" s="624">
        <v>-214</v>
      </c>
      <c r="I23" s="623">
        <v>-1380</v>
      </c>
      <c r="J23" s="594">
        <v>910</v>
      </c>
      <c r="K23" s="594">
        <v>248</v>
      </c>
      <c r="L23" s="594">
        <v>-10</v>
      </c>
      <c r="M23" s="624">
        <v>-232</v>
      </c>
      <c r="N23" s="623">
        <v>-2310</v>
      </c>
      <c r="O23" s="594">
        <v>1427</v>
      </c>
      <c r="P23" s="594">
        <v>439</v>
      </c>
      <c r="Q23" s="594">
        <v>-2</v>
      </c>
      <c r="R23" s="624">
        <v>-446</v>
      </c>
      <c r="S23" s="623">
        <v>-867</v>
      </c>
      <c r="T23" s="594">
        <v>505</v>
      </c>
      <c r="U23" s="594">
        <v>157</v>
      </c>
      <c r="V23" s="594">
        <v>6</v>
      </c>
      <c r="W23" s="624">
        <v>-199</v>
      </c>
      <c r="X23" s="623">
        <v>-3177</v>
      </c>
      <c r="Y23" s="594">
        <v>1932</v>
      </c>
      <c r="Z23" s="594">
        <v>596</v>
      </c>
      <c r="AA23" s="594">
        <v>4</v>
      </c>
      <c r="AB23" s="624">
        <v>-645</v>
      </c>
      <c r="AC23" s="623">
        <v>-704</v>
      </c>
      <c r="AD23" s="594">
        <v>470</v>
      </c>
      <c r="AE23" s="594">
        <v>106</v>
      </c>
      <c r="AF23" s="594">
        <v>-64</v>
      </c>
      <c r="AG23" s="624">
        <v>-192</v>
      </c>
      <c r="AH23" s="623">
        <v>-3946</v>
      </c>
      <c r="AI23" s="594">
        <v>2402</v>
      </c>
      <c r="AJ23" s="594">
        <v>702</v>
      </c>
      <c r="AK23" s="594">
        <v>-60</v>
      </c>
      <c r="AL23" s="624">
        <v>-902</v>
      </c>
      <c r="AM23" s="623">
        <v>-930</v>
      </c>
      <c r="AN23" s="594">
        <v>524</v>
      </c>
      <c r="AO23" s="594">
        <v>114</v>
      </c>
      <c r="AP23" s="594">
        <v>16</v>
      </c>
      <c r="AQ23" s="624">
        <v>-276</v>
      </c>
      <c r="AR23" s="623">
        <v>-586</v>
      </c>
      <c r="AS23" s="594">
        <v>279</v>
      </c>
      <c r="AT23" s="594">
        <v>86</v>
      </c>
      <c r="AU23" s="594">
        <v>-56</v>
      </c>
      <c r="AV23" s="624">
        <v>-277</v>
      </c>
      <c r="AW23" s="623">
        <v>-1516</v>
      </c>
      <c r="AX23" s="594">
        <v>803</v>
      </c>
      <c r="AY23" s="594">
        <v>200</v>
      </c>
      <c r="AZ23" s="594">
        <v>-40</v>
      </c>
      <c r="BA23" s="624">
        <v>-553</v>
      </c>
      <c r="BB23" s="623">
        <v>-566</v>
      </c>
      <c r="BC23" s="594">
        <v>310</v>
      </c>
      <c r="BD23" s="594">
        <v>90</v>
      </c>
      <c r="BE23" s="594">
        <v>-2</v>
      </c>
      <c r="BF23" s="624">
        <v>-168</v>
      </c>
      <c r="BG23" s="623">
        <v>-2082</v>
      </c>
      <c r="BH23" s="594">
        <v>1113</v>
      </c>
      <c r="BI23" s="594">
        <v>290</v>
      </c>
      <c r="BJ23" s="594">
        <v>-42</v>
      </c>
      <c r="BK23" s="624">
        <v>-721</v>
      </c>
      <c r="BL23" s="499">
        <v>-870</v>
      </c>
      <c r="BM23" s="594">
        <v>562</v>
      </c>
      <c r="BN23" s="594">
        <v>99</v>
      </c>
      <c r="BO23" s="594">
        <v>-93</v>
      </c>
      <c r="BP23" s="624">
        <v>-302</v>
      </c>
      <c r="BQ23" s="623">
        <v>-2983</v>
      </c>
      <c r="BR23" s="594">
        <v>1675</v>
      </c>
      <c r="BS23" s="594">
        <v>389</v>
      </c>
      <c r="BT23" s="594">
        <v>-135</v>
      </c>
      <c r="BU23" s="624">
        <v>-1054</v>
      </c>
    </row>
    <row r="24" spans="1:73" ht="13.5">
      <c r="A24" s="503"/>
      <c r="B24" s="576"/>
      <c r="C24" s="503"/>
      <c r="D24" s="623"/>
      <c r="E24" s="594"/>
      <c r="F24" s="594"/>
      <c r="G24" s="594"/>
      <c r="H24" s="624"/>
      <c r="I24" s="623">
        <v>0</v>
      </c>
      <c r="J24" s="594">
        <v>0</v>
      </c>
      <c r="K24" s="594">
        <v>0</v>
      </c>
      <c r="L24" s="594">
        <v>0</v>
      </c>
      <c r="M24" s="624">
        <v>0</v>
      </c>
      <c r="N24" s="623"/>
      <c r="O24" s="594"/>
      <c r="P24" s="594"/>
      <c r="Q24" s="594"/>
      <c r="R24" s="624"/>
      <c r="S24" s="623">
        <v>0</v>
      </c>
      <c r="T24" s="594">
        <v>0</v>
      </c>
      <c r="U24" s="594">
        <v>0</v>
      </c>
      <c r="V24" s="594">
        <v>0</v>
      </c>
      <c r="W24" s="624">
        <v>0</v>
      </c>
      <c r="X24" s="623"/>
      <c r="Y24" s="594"/>
      <c r="Z24" s="594"/>
      <c r="AA24" s="594"/>
      <c r="AB24" s="624"/>
      <c r="AC24" s="623"/>
      <c r="AD24" s="594">
        <v>0</v>
      </c>
      <c r="AE24" s="594">
        <v>0</v>
      </c>
      <c r="AF24" s="594">
        <v>0</v>
      </c>
      <c r="AG24" s="624">
        <v>0</v>
      </c>
      <c r="AH24" s="623"/>
      <c r="AI24" s="594"/>
      <c r="AJ24" s="594"/>
      <c r="AK24" s="594"/>
      <c r="AL24" s="624"/>
      <c r="AM24" s="623"/>
      <c r="AN24" s="594"/>
      <c r="AO24" s="594"/>
      <c r="AP24" s="594"/>
      <c r="AQ24" s="624"/>
      <c r="AR24" s="623">
        <v>0</v>
      </c>
      <c r="AS24" s="594">
        <v>0</v>
      </c>
      <c r="AT24" s="594">
        <v>0</v>
      </c>
      <c r="AU24" s="594">
        <v>0</v>
      </c>
      <c r="AV24" s="624">
        <v>0</v>
      </c>
      <c r="AW24" s="623"/>
      <c r="AX24" s="594"/>
      <c r="AY24" s="594"/>
      <c r="AZ24" s="594"/>
      <c r="BA24" s="624"/>
      <c r="BB24" s="623">
        <v>0</v>
      </c>
      <c r="BC24" s="594">
        <v>0</v>
      </c>
      <c r="BD24" s="594">
        <v>0</v>
      </c>
      <c r="BE24" s="594">
        <v>0</v>
      </c>
      <c r="BF24" s="624">
        <v>0</v>
      </c>
      <c r="BG24" s="623"/>
      <c r="BH24" s="594"/>
      <c r="BI24" s="594"/>
      <c r="BJ24" s="594"/>
      <c r="BK24" s="624"/>
      <c r="BL24" s="499"/>
      <c r="BM24" s="594">
        <v>0</v>
      </c>
      <c r="BN24" s="594">
        <v>0</v>
      </c>
      <c r="BO24" s="594">
        <v>0</v>
      </c>
      <c r="BP24" s="624">
        <v>0</v>
      </c>
      <c r="BQ24" s="623"/>
      <c r="BR24" s="594"/>
      <c r="BS24" s="594"/>
      <c r="BT24" s="594"/>
      <c r="BU24" s="624"/>
    </row>
    <row r="25" spans="1:73" ht="13.5">
      <c r="A25" s="503" t="s">
        <v>60</v>
      </c>
      <c r="B25" s="576"/>
      <c r="C25" s="503" t="s">
        <v>841</v>
      </c>
      <c r="D25" s="623">
        <v>2377</v>
      </c>
      <c r="E25" s="594">
        <v>-1252</v>
      </c>
      <c r="F25" s="594">
        <v>-282</v>
      </c>
      <c r="G25" s="594">
        <v>-2</v>
      </c>
      <c r="H25" s="624">
        <v>841</v>
      </c>
      <c r="I25" s="623">
        <v>2173</v>
      </c>
      <c r="J25" s="594">
        <v>-770</v>
      </c>
      <c r="K25" s="594">
        <v>-314</v>
      </c>
      <c r="L25" s="594">
        <v>2</v>
      </c>
      <c r="M25" s="624">
        <v>1091</v>
      </c>
      <c r="N25" s="623">
        <v>4550</v>
      </c>
      <c r="O25" s="594">
        <v>-2022</v>
      </c>
      <c r="P25" s="594">
        <v>-596</v>
      </c>
      <c r="Q25" s="594">
        <v>0</v>
      </c>
      <c r="R25" s="624">
        <v>1932</v>
      </c>
      <c r="S25" s="623">
        <v>443</v>
      </c>
      <c r="T25" s="594">
        <v>584</v>
      </c>
      <c r="U25" s="594">
        <v>28</v>
      </c>
      <c r="V25" s="594">
        <v>0</v>
      </c>
      <c r="W25" s="624">
        <v>1055</v>
      </c>
      <c r="X25" s="623">
        <v>4993</v>
      </c>
      <c r="Y25" s="594">
        <v>-1438</v>
      </c>
      <c r="Z25" s="594">
        <v>-568</v>
      </c>
      <c r="AA25" s="594">
        <v>0</v>
      </c>
      <c r="AB25" s="624">
        <v>2987</v>
      </c>
      <c r="AC25" s="623">
        <v>3147</v>
      </c>
      <c r="AD25" s="594">
        <v>-1477</v>
      </c>
      <c r="AE25" s="594">
        <v>-507</v>
      </c>
      <c r="AF25" s="594">
        <v>0</v>
      </c>
      <c r="AG25" s="624">
        <v>1163</v>
      </c>
      <c r="AH25" s="623">
        <v>8162</v>
      </c>
      <c r="AI25" s="594">
        <v>-2915</v>
      </c>
      <c r="AJ25" s="594">
        <v>-1075</v>
      </c>
      <c r="AK25" s="594">
        <v>0</v>
      </c>
      <c r="AL25" s="624">
        <v>4172</v>
      </c>
      <c r="AM25" s="623">
        <v>3410</v>
      </c>
      <c r="AN25" s="594">
        <v>-1928</v>
      </c>
      <c r="AO25" s="594">
        <v>-518</v>
      </c>
      <c r="AP25" s="594">
        <v>20</v>
      </c>
      <c r="AQ25" s="624">
        <v>984</v>
      </c>
      <c r="AR25" s="623">
        <v>4164</v>
      </c>
      <c r="AS25" s="594">
        <v>-2158</v>
      </c>
      <c r="AT25" s="594">
        <v>-688</v>
      </c>
      <c r="AU25" s="594">
        <v>-16</v>
      </c>
      <c r="AV25" s="624">
        <v>1302</v>
      </c>
      <c r="AW25" s="623">
        <v>7574</v>
      </c>
      <c r="AX25" s="594">
        <v>-4086</v>
      </c>
      <c r="AY25" s="594">
        <v>-1206</v>
      </c>
      <c r="AZ25" s="594">
        <v>4</v>
      </c>
      <c r="BA25" s="624">
        <v>2286</v>
      </c>
      <c r="BB25" s="623">
        <v>4156</v>
      </c>
      <c r="BC25" s="594">
        <v>-2197</v>
      </c>
      <c r="BD25" s="594">
        <v>-744</v>
      </c>
      <c r="BE25" s="594">
        <v>-4</v>
      </c>
      <c r="BF25" s="624">
        <v>1211</v>
      </c>
      <c r="BG25" s="623">
        <v>11730</v>
      </c>
      <c r="BH25" s="594">
        <v>-6283</v>
      </c>
      <c r="BI25" s="594">
        <v>-1950</v>
      </c>
      <c r="BJ25" s="594">
        <v>0</v>
      </c>
      <c r="BK25" s="624">
        <v>3497</v>
      </c>
      <c r="BL25" s="499">
        <v>4356</v>
      </c>
      <c r="BM25" s="594">
        <v>-2226</v>
      </c>
      <c r="BN25" s="594">
        <v>-793</v>
      </c>
      <c r="BO25" s="594">
        <v>0</v>
      </c>
      <c r="BP25" s="624">
        <v>1337</v>
      </c>
      <c r="BQ25" s="623">
        <v>16067</v>
      </c>
      <c r="BR25" s="594">
        <v>-8509</v>
      </c>
      <c r="BS25" s="594">
        <v>-2743</v>
      </c>
      <c r="BT25" s="594">
        <v>0</v>
      </c>
      <c r="BU25" s="624">
        <v>4815</v>
      </c>
    </row>
    <row r="26" spans="1:73" ht="27">
      <c r="A26" s="503" t="s">
        <v>690</v>
      </c>
      <c r="B26" s="576"/>
      <c r="C26" s="503" t="s">
        <v>777</v>
      </c>
      <c r="D26" s="623">
        <v>-11</v>
      </c>
      <c r="E26" s="594">
        <v>-1</v>
      </c>
      <c r="F26" s="594">
        <v>0</v>
      </c>
      <c r="G26" s="594">
        <v>0</v>
      </c>
      <c r="H26" s="624">
        <v>-12</v>
      </c>
      <c r="I26" s="623">
        <v>-6</v>
      </c>
      <c r="J26" s="594">
        <v>-1</v>
      </c>
      <c r="K26" s="594">
        <v>0</v>
      </c>
      <c r="L26" s="594">
        <v>0</v>
      </c>
      <c r="M26" s="624">
        <v>-7</v>
      </c>
      <c r="N26" s="623">
        <v>-17</v>
      </c>
      <c r="O26" s="594">
        <v>-2</v>
      </c>
      <c r="P26" s="594">
        <v>0</v>
      </c>
      <c r="Q26" s="594">
        <v>0</v>
      </c>
      <c r="R26" s="624">
        <v>-19</v>
      </c>
      <c r="S26" s="623">
        <v>-5</v>
      </c>
      <c r="T26" s="594">
        <v>-2</v>
      </c>
      <c r="U26" s="594">
        <v>0</v>
      </c>
      <c r="V26" s="594">
        <v>0</v>
      </c>
      <c r="W26" s="624">
        <v>-7</v>
      </c>
      <c r="X26" s="623">
        <v>-22</v>
      </c>
      <c r="Y26" s="594">
        <v>-4</v>
      </c>
      <c r="Z26" s="594">
        <v>0</v>
      </c>
      <c r="AA26" s="594">
        <v>0</v>
      </c>
      <c r="AB26" s="624">
        <v>-26</v>
      </c>
      <c r="AC26" s="623">
        <v>-3</v>
      </c>
      <c r="AD26" s="594">
        <v>-1</v>
      </c>
      <c r="AE26" s="594">
        <v>0</v>
      </c>
      <c r="AF26" s="594">
        <v>0</v>
      </c>
      <c r="AG26" s="624">
        <v>-4</v>
      </c>
      <c r="AH26" s="623">
        <v>-25</v>
      </c>
      <c r="AI26" s="594">
        <v>-5</v>
      </c>
      <c r="AJ26" s="594">
        <v>0</v>
      </c>
      <c r="AK26" s="594">
        <v>0</v>
      </c>
      <c r="AL26" s="624">
        <v>-30</v>
      </c>
      <c r="AM26" s="623">
        <v>2</v>
      </c>
      <c r="AN26" s="594">
        <v>-1</v>
      </c>
      <c r="AO26" s="594">
        <v>0</v>
      </c>
      <c r="AP26" s="594">
        <v>0</v>
      </c>
      <c r="AQ26" s="624">
        <v>1</v>
      </c>
      <c r="AR26" s="623">
        <v>2</v>
      </c>
      <c r="AS26" s="594">
        <v>-2</v>
      </c>
      <c r="AT26" s="594">
        <v>0</v>
      </c>
      <c r="AU26" s="594">
        <v>0</v>
      </c>
      <c r="AV26" s="624">
        <v>0</v>
      </c>
      <c r="AW26" s="623">
        <v>4</v>
      </c>
      <c r="AX26" s="594">
        <v>-3</v>
      </c>
      <c r="AY26" s="594">
        <v>0</v>
      </c>
      <c r="AZ26" s="594">
        <v>0</v>
      </c>
      <c r="BA26" s="624">
        <v>1</v>
      </c>
      <c r="BB26" s="623">
        <v>2</v>
      </c>
      <c r="BC26" s="594">
        <v>0</v>
      </c>
      <c r="BD26" s="594">
        <v>0</v>
      </c>
      <c r="BE26" s="594">
        <v>0</v>
      </c>
      <c r="BF26" s="624">
        <v>2</v>
      </c>
      <c r="BG26" s="623">
        <v>6</v>
      </c>
      <c r="BH26" s="594">
        <v>-3</v>
      </c>
      <c r="BI26" s="594">
        <v>0</v>
      </c>
      <c r="BJ26" s="594">
        <v>0</v>
      </c>
      <c r="BK26" s="624">
        <v>3</v>
      </c>
      <c r="BL26" s="499">
        <v>4</v>
      </c>
      <c r="BM26" s="594">
        <v>-3</v>
      </c>
      <c r="BN26" s="594">
        <v>0</v>
      </c>
      <c r="BO26" s="594">
        <v>0</v>
      </c>
      <c r="BP26" s="624">
        <v>1</v>
      </c>
      <c r="BQ26" s="623">
        <v>10</v>
      </c>
      <c r="BR26" s="594">
        <v>-6</v>
      </c>
      <c r="BS26" s="594">
        <v>0</v>
      </c>
      <c r="BT26" s="594">
        <v>0</v>
      </c>
      <c r="BU26" s="624">
        <v>4</v>
      </c>
    </row>
    <row r="27" spans="1:73" ht="13.5">
      <c r="A27" s="503" t="s">
        <v>63</v>
      </c>
      <c r="B27" s="576"/>
      <c r="C27" s="503" t="s">
        <v>842</v>
      </c>
      <c r="D27" s="623">
        <v>2366</v>
      </c>
      <c r="E27" s="594">
        <v>-1253</v>
      </c>
      <c r="F27" s="594">
        <v>-282</v>
      </c>
      <c r="G27" s="594">
        <v>-2</v>
      </c>
      <c r="H27" s="624">
        <v>829</v>
      </c>
      <c r="I27" s="623">
        <v>2167</v>
      </c>
      <c r="J27" s="594">
        <v>-771</v>
      </c>
      <c r="K27" s="594">
        <v>-314</v>
      </c>
      <c r="L27" s="594">
        <v>2</v>
      </c>
      <c r="M27" s="624">
        <v>1084</v>
      </c>
      <c r="N27" s="623">
        <v>4533</v>
      </c>
      <c r="O27" s="594">
        <v>-2024</v>
      </c>
      <c r="P27" s="594">
        <v>-596</v>
      </c>
      <c r="Q27" s="594">
        <v>0</v>
      </c>
      <c r="R27" s="624">
        <v>1913</v>
      </c>
      <c r="S27" s="623">
        <v>438</v>
      </c>
      <c r="T27" s="594">
        <v>582</v>
      </c>
      <c r="U27" s="594">
        <v>28</v>
      </c>
      <c r="V27" s="594">
        <v>0</v>
      </c>
      <c r="W27" s="624">
        <v>1048</v>
      </c>
      <c r="X27" s="623">
        <v>4971</v>
      </c>
      <c r="Y27" s="594">
        <v>-1442</v>
      </c>
      <c r="Z27" s="594">
        <v>-568</v>
      </c>
      <c r="AA27" s="594">
        <v>0</v>
      </c>
      <c r="AB27" s="624">
        <v>2961</v>
      </c>
      <c r="AC27" s="623">
        <v>3144</v>
      </c>
      <c r="AD27" s="594">
        <v>-1478</v>
      </c>
      <c r="AE27" s="594">
        <v>-507</v>
      </c>
      <c r="AF27" s="594">
        <v>0</v>
      </c>
      <c r="AG27" s="624">
        <v>1159</v>
      </c>
      <c r="AH27" s="623">
        <v>8137</v>
      </c>
      <c r="AI27" s="594">
        <v>-2920</v>
      </c>
      <c r="AJ27" s="594">
        <v>-1075</v>
      </c>
      <c r="AK27" s="594">
        <v>0</v>
      </c>
      <c r="AL27" s="624">
        <v>4142</v>
      </c>
      <c r="AM27" s="623">
        <v>3412</v>
      </c>
      <c r="AN27" s="594">
        <v>-1929</v>
      </c>
      <c r="AO27" s="594">
        <v>-518</v>
      </c>
      <c r="AP27" s="594">
        <v>20</v>
      </c>
      <c r="AQ27" s="624">
        <v>985</v>
      </c>
      <c r="AR27" s="623">
        <v>4166</v>
      </c>
      <c r="AS27" s="594">
        <v>-2160</v>
      </c>
      <c r="AT27" s="594">
        <v>-688</v>
      </c>
      <c r="AU27" s="594">
        <v>-16</v>
      </c>
      <c r="AV27" s="624">
        <v>1302</v>
      </c>
      <c r="AW27" s="623">
        <v>7578</v>
      </c>
      <c r="AX27" s="594">
        <v>-4089</v>
      </c>
      <c r="AY27" s="594">
        <v>-1206</v>
      </c>
      <c r="AZ27" s="594">
        <v>4</v>
      </c>
      <c r="BA27" s="624">
        <v>2287</v>
      </c>
      <c r="BB27" s="623">
        <v>4158</v>
      </c>
      <c r="BC27" s="594">
        <v>-2197</v>
      </c>
      <c r="BD27" s="594">
        <v>-744</v>
      </c>
      <c r="BE27" s="594">
        <v>-4</v>
      </c>
      <c r="BF27" s="624">
        <v>1213</v>
      </c>
      <c r="BG27" s="623">
        <v>11736</v>
      </c>
      <c r="BH27" s="594">
        <v>-6286</v>
      </c>
      <c r="BI27" s="594">
        <v>-1950</v>
      </c>
      <c r="BJ27" s="594">
        <v>0</v>
      </c>
      <c r="BK27" s="624">
        <v>3500</v>
      </c>
      <c r="BL27" s="499">
        <v>4360</v>
      </c>
      <c r="BM27" s="594">
        <v>-2229</v>
      </c>
      <c r="BN27" s="594">
        <v>-793</v>
      </c>
      <c r="BO27" s="594">
        <v>0</v>
      </c>
      <c r="BP27" s="624">
        <v>1338</v>
      </c>
      <c r="BQ27" s="623">
        <v>16077</v>
      </c>
      <c r="BR27" s="594">
        <v>-8515</v>
      </c>
      <c r="BS27" s="594">
        <v>-2743</v>
      </c>
      <c r="BT27" s="594">
        <v>0</v>
      </c>
      <c r="BU27" s="624">
        <v>4819</v>
      </c>
    </row>
    <row r="28" spans="1:73" ht="13.5">
      <c r="A28" s="503" t="s">
        <v>64</v>
      </c>
      <c r="B28" s="576"/>
      <c r="C28" s="503" t="s">
        <v>759</v>
      </c>
      <c r="D28" s="623">
        <v>-630</v>
      </c>
      <c r="E28" s="594">
        <v>337</v>
      </c>
      <c r="F28" s="594">
        <v>105</v>
      </c>
      <c r="G28" s="594">
        <v>4</v>
      </c>
      <c r="H28" s="624">
        <v>-184</v>
      </c>
      <c r="I28" s="623">
        <v>-682</v>
      </c>
      <c r="J28" s="594">
        <v>294</v>
      </c>
      <c r="K28" s="594">
        <v>89</v>
      </c>
      <c r="L28" s="594">
        <v>-4</v>
      </c>
      <c r="M28" s="624">
        <v>-303</v>
      </c>
      <c r="N28" s="623">
        <v>-1312</v>
      </c>
      <c r="O28" s="594">
        <v>631</v>
      </c>
      <c r="P28" s="594">
        <v>194</v>
      </c>
      <c r="Q28" s="594">
        <v>0</v>
      </c>
      <c r="R28" s="624">
        <v>-487</v>
      </c>
      <c r="S28" s="623">
        <v>-185</v>
      </c>
      <c r="T28" s="594">
        <v>-40</v>
      </c>
      <c r="U28" s="594">
        <v>28</v>
      </c>
      <c r="V28" s="594">
        <v>0</v>
      </c>
      <c r="W28" s="624">
        <v>-197</v>
      </c>
      <c r="X28" s="623">
        <v>-1497</v>
      </c>
      <c r="Y28" s="594">
        <v>591</v>
      </c>
      <c r="Z28" s="594">
        <v>222</v>
      </c>
      <c r="AA28" s="594">
        <v>0</v>
      </c>
      <c r="AB28" s="624">
        <v>-684</v>
      </c>
      <c r="AC28" s="623">
        <v>-970</v>
      </c>
      <c r="AD28" s="594">
        <v>579</v>
      </c>
      <c r="AE28" s="594">
        <v>138</v>
      </c>
      <c r="AF28" s="594">
        <v>0</v>
      </c>
      <c r="AG28" s="624">
        <v>-253</v>
      </c>
      <c r="AH28" s="623">
        <v>-2471</v>
      </c>
      <c r="AI28" s="594">
        <v>1170</v>
      </c>
      <c r="AJ28" s="594">
        <v>360</v>
      </c>
      <c r="AK28" s="594">
        <v>0</v>
      </c>
      <c r="AL28" s="624">
        <v>-941</v>
      </c>
      <c r="AM28" s="623">
        <v>-835</v>
      </c>
      <c r="AN28" s="594">
        <v>468</v>
      </c>
      <c r="AO28" s="594">
        <v>145</v>
      </c>
      <c r="AP28" s="594">
        <v>-12</v>
      </c>
      <c r="AQ28" s="624">
        <v>-234</v>
      </c>
      <c r="AR28" s="623">
        <v>-907</v>
      </c>
      <c r="AS28" s="594">
        <v>454</v>
      </c>
      <c r="AT28" s="594">
        <v>174</v>
      </c>
      <c r="AU28" s="594">
        <v>11</v>
      </c>
      <c r="AV28" s="624">
        <v>-268</v>
      </c>
      <c r="AW28" s="623">
        <v>-1742</v>
      </c>
      <c r="AX28" s="594">
        <v>922</v>
      </c>
      <c r="AY28" s="594">
        <v>319</v>
      </c>
      <c r="AZ28" s="594">
        <v>-1</v>
      </c>
      <c r="BA28" s="624">
        <v>-502</v>
      </c>
      <c r="BB28" s="623">
        <v>-945</v>
      </c>
      <c r="BC28" s="594">
        <v>494</v>
      </c>
      <c r="BD28" s="594">
        <v>169</v>
      </c>
      <c r="BE28" s="594">
        <v>1</v>
      </c>
      <c r="BF28" s="624">
        <v>-281</v>
      </c>
      <c r="BG28" s="623">
        <v>-2687</v>
      </c>
      <c r="BH28" s="594">
        <v>1416</v>
      </c>
      <c r="BI28" s="594">
        <v>488</v>
      </c>
      <c r="BJ28" s="594">
        <v>0</v>
      </c>
      <c r="BK28" s="624">
        <v>-783</v>
      </c>
      <c r="BL28" s="499">
        <v>-934</v>
      </c>
      <c r="BM28" s="594">
        <v>491</v>
      </c>
      <c r="BN28" s="594">
        <v>196</v>
      </c>
      <c r="BO28" s="594">
        <v>0</v>
      </c>
      <c r="BP28" s="624">
        <v>-247</v>
      </c>
      <c r="BQ28" s="623">
        <v>-3625</v>
      </c>
      <c r="BR28" s="594">
        <v>1907</v>
      </c>
      <c r="BS28" s="594">
        <v>684</v>
      </c>
      <c r="BT28" s="594">
        <v>0</v>
      </c>
      <c r="BU28" s="624">
        <v>-1034</v>
      </c>
    </row>
    <row r="29" spans="1:73" ht="13.5">
      <c r="A29" s="503" t="s">
        <v>65</v>
      </c>
      <c r="B29" s="576"/>
      <c r="C29" s="503" t="s">
        <v>843</v>
      </c>
      <c r="D29" s="623">
        <v>1736</v>
      </c>
      <c r="E29" s="594">
        <v>-916</v>
      </c>
      <c r="F29" s="594">
        <v>-177</v>
      </c>
      <c r="G29" s="594">
        <v>2</v>
      </c>
      <c r="H29" s="624">
        <v>645</v>
      </c>
      <c r="I29" s="623">
        <v>1485</v>
      </c>
      <c r="J29" s="594">
        <v>-477</v>
      </c>
      <c r="K29" s="594">
        <v>-225</v>
      </c>
      <c r="L29" s="594">
        <v>-2</v>
      </c>
      <c r="M29" s="624">
        <v>781</v>
      </c>
      <c r="N29" s="623">
        <v>3221</v>
      </c>
      <c r="O29" s="594">
        <v>-1393</v>
      </c>
      <c r="P29" s="594">
        <v>-402</v>
      </c>
      <c r="Q29" s="594">
        <v>0</v>
      </c>
      <c r="R29" s="624">
        <v>1426</v>
      </c>
      <c r="S29" s="623">
        <v>253</v>
      </c>
      <c r="T29" s="594">
        <v>542</v>
      </c>
      <c r="U29" s="594">
        <v>56</v>
      </c>
      <c r="V29" s="594">
        <v>0</v>
      </c>
      <c r="W29" s="624">
        <v>851</v>
      </c>
      <c r="X29" s="623">
        <v>3474</v>
      </c>
      <c r="Y29" s="594">
        <v>-851</v>
      </c>
      <c r="Z29" s="594">
        <v>-346</v>
      </c>
      <c r="AA29" s="594">
        <v>0</v>
      </c>
      <c r="AB29" s="624">
        <v>2277</v>
      </c>
      <c r="AC29" s="623">
        <v>2174</v>
      </c>
      <c r="AD29" s="594">
        <v>-899</v>
      </c>
      <c r="AE29" s="594">
        <v>-369</v>
      </c>
      <c r="AF29" s="594">
        <v>0</v>
      </c>
      <c r="AG29" s="624">
        <v>906</v>
      </c>
      <c r="AH29" s="623">
        <v>5666</v>
      </c>
      <c r="AI29" s="594">
        <v>-1750</v>
      </c>
      <c r="AJ29" s="594">
        <v>-715</v>
      </c>
      <c r="AK29" s="594">
        <v>0</v>
      </c>
      <c r="AL29" s="624">
        <v>3201</v>
      </c>
      <c r="AM29" s="623">
        <v>2577</v>
      </c>
      <c r="AN29" s="594">
        <v>-1461</v>
      </c>
      <c r="AO29" s="594">
        <v>-373</v>
      </c>
      <c r="AP29" s="594">
        <v>8</v>
      </c>
      <c r="AQ29" s="624">
        <v>751</v>
      </c>
      <c r="AR29" s="623">
        <v>3259</v>
      </c>
      <c r="AS29" s="594">
        <v>-1706</v>
      </c>
      <c r="AT29" s="594">
        <v>-514</v>
      </c>
      <c r="AU29" s="594">
        <v>-5</v>
      </c>
      <c r="AV29" s="624">
        <v>1034</v>
      </c>
      <c r="AW29" s="623">
        <v>5836</v>
      </c>
      <c r="AX29" s="594">
        <v>-3167</v>
      </c>
      <c r="AY29" s="594">
        <v>-887</v>
      </c>
      <c r="AZ29" s="594">
        <v>3</v>
      </c>
      <c r="BA29" s="624">
        <v>1785</v>
      </c>
      <c r="BB29" s="623">
        <v>3213</v>
      </c>
      <c r="BC29" s="594">
        <v>-1703</v>
      </c>
      <c r="BD29" s="594">
        <v>-575</v>
      </c>
      <c r="BE29" s="594">
        <v>-3</v>
      </c>
      <c r="BF29" s="624">
        <v>932</v>
      </c>
      <c r="BG29" s="623">
        <v>9049</v>
      </c>
      <c r="BH29" s="594">
        <v>-4870</v>
      </c>
      <c r="BI29" s="594">
        <v>-1462</v>
      </c>
      <c r="BJ29" s="594">
        <v>0</v>
      </c>
      <c r="BK29" s="624">
        <v>2717</v>
      </c>
      <c r="BL29" s="499">
        <v>3426</v>
      </c>
      <c r="BM29" s="594">
        <v>-1738</v>
      </c>
      <c r="BN29" s="594">
        <v>-597</v>
      </c>
      <c r="BO29" s="594">
        <v>0</v>
      </c>
      <c r="BP29" s="624">
        <v>1091</v>
      </c>
      <c r="BQ29" s="623">
        <v>12452</v>
      </c>
      <c r="BR29" s="594">
        <v>-6608</v>
      </c>
      <c r="BS29" s="594">
        <v>-2059</v>
      </c>
      <c r="BT29" s="594">
        <v>0</v>
      </c>
      <c r="BU29" s="624">
        <v>3785</v>
      </c>
    </row>
    <row r="30" spans="1:73" ht="13.5">
      <c r="A30" s="514"/>
      <c r="B30" s="613"/>
      <c r="C30" s="514"/>
      <c r="D30" s="627"/>
      <c r="E30" s="628"/>
      <c r="F30" s="628"/>
      <c r="G30" s="628"/>
      <c r="H30" s="629"/>
      <c r="I30" s="627"/>
      <c r="J30" s="628"/>
      <c r="K30" s="628"/>
      <c r="L30" s="628"/>
      <c r="M30" s="629"/>
      <c r="N30" s="627"/>
      <c r="O30" s="628"/>
      <c r="P30" s="628"/>
      <c r="Q30" s="628"/>
      <c r="R30" s="629"/>
      <c r="S30" s="627"/>
      <c r="T30" s="628"/>
      <c r="U30" s="628"/>
      <c r="V30" s="628"/>
      <c r="W30" s="629"/>
      <c r="X30" s="627"/>
      <c r="Y30" s="628"/>
      <c r="Z30" s="628"/>
      <c r="AA30" s="628"/>
      <c r="AB30" s="629"/>
      <c r="AC30" s="627"/>
      <c r="AD30" s="628"/>
      <c r="AE30" s="628"/>
      <c r="AF30" s="628"/>
      <c r="AG30" s="629"/>
      <c r="AH30" s="627"/>
      <c r="AI30" s="628"/>
      <c r="AJ30" s="628"/>
      <c r="AK30" s="628"/>
      <c r="AL30" s="629"/>
      <c r="AM30" s="627"/>
      <c r="AN30" s="628"/>
      <c r="AO30" s="628"/>
      <c r="AP30" s="628"/>
      <c r="AQ30" s="629"/>
      <c r="AR30" s="627">
        <v>0</v>
      </c>
      <c r="AS30" s="628">
        <v>0</v>
      </c>
      <c r="AT30" s="628">
        <v>0</v>
      </c>
      <c r="AU30" s="628">
        <v>0</v>
      </c>
      <c r="AV30" s="629">
        <v>0</v>
      </c>
      <c r="AW30" s="627"/>
      <c r="AX30" s="628"/>
      <c r="AY30" s="628"/>
      <c r="AZ30" s="628"/>
      <c r="BA30" s="629"/>
      <c r="BB30" s="627">
        <v>0</v>
      </c>
      <c r="BC30" s="628">
        <v>0</v>
      </c>
      <c r="BD30" s="628">
        <v>0</v>
      </c>
      <c r="BE30" s="628">
        <v>0</v>
      </c>
      <c r="BF30" s="629">
        <v>0</v>
      </c>
      <c r="BG30" s="627">
        <v>0</v>
      </c>
      <c r="BH30" s="628">
        <v>0</v>
      </c>
      <c r="BI30" s="628">
        <v>0</v>
      </c>
      <c r="BJ30" s="628">
        <v>0</v>
      </c>
      <c r="BK30" s="629">
        <v>0</v>
      </c>
      <c r="BL30" s="627"/>
      <c r="BM30" s="628"/>
      <c r="BN30" s="628"/>
      <c r="BO30" s="628"/>
      <c r="BP30" s="629"/>
      <c r="BQ30" s="627"/>
      <c r="BR30" s="628"/>
      <c r="BS30" s="628"/>
      <c r="BT30" s="628"/>
      <c r="BU30" s="629"/>
    </row>
    <row r="31" spans="1:95" s="515" customFormat="1" ht="27">
      <c r="A31" s="621" t="s">
        <v>368</v>
      </c>
      <c r="B31" s="637"/>
      <c r="C31" s="621" t="s">
        <v>845</v>
      </c>
      <c r="D31" s="638">
        <f>H29+(20%*-E29)+(31.5%*-F29)</f>
        <v>883.955</v>
      </c>
      <c r="E31" s="639"/>
      <c r="F31" s="639"/>
      <c r="G31" s="639"/>
      <c r="H31" s="640"/>
      <c r="I31" s="638">
        <f>M29+(20%*-J29)+(32.3%*-K29)</f>
        <v>949.0749999999999</v>
      </c>
      <c r="J31" s="639"/>
      <c r="K31" s="639"/>
      <c r="L31" s="639"/>
      <c r="M31" s="640"/>
      <c r="N31" s="638">
        <f>R29+(20%*-O29)+(32%*-P29)</f>
        <v>1833.24</v>
      </c>
      <c r="O31" s="639"/>
      <c r="P31" s="639"/>
      <c r="Q31" s="639"/>
      <c r="R31" s="640"/>
      <c r="S31" s="638">
        <f>W29+(20%*-T29)+(28.5%*-U29)</f>
        <v>726.64</v>
      </c>
      <c r="T31" s="639"/>
      <c r="U31" s="639"/>
      <c r="V31" s="639"/>
      <c r="W31" s="640"/>
      <c r="X31" s="638">
        <f>AB29+(20%*-Y29)+(32.5%*-Z29)</f>
        <v>2559.6499999999996</v>
      </c>
      <c r="Y31" s="639"/>
      <c r="Z31" s="639"/>
      <c r="AA31" s="639"/>
      <c r="AB31" s="640"/>
      <c r="AC31" s="638">
        <f>AG29+(20%*-AD29)+(31.8%*-AE29)</f>
        <v>1203.142</v>
      </c>
      <c r="AD31" s="639"/>
      <c r="AE31" s="639"/>
      <c r="AF31" s="639"/>
      <c r="AG31" s="640"/>
      <c r="AH31" s="638">
        <f>AL29+(20.1%*-AI29)+(31.95%*-AJ29)</f>
        <v>3781.1925</v>
      </c>
      <c r="AI31" s="639"/>
      <c r="AJ31" s="639"/>
      <c r="AK31" s="639"/>
      <c r="AL31" s="640"/>
      <c r="AM31" s="638">
        <f>AQ29+(20%*-AN29)+(30%*-AO29)</f>
        <v>1155.1000000000001</v>
      </c>
      <c r="AN31" s="639"/>
      <c r="AO31" s="639"/>
      <c r="AP31" s="639"/>
      <c r="AQ31" s="640"/>
      <c r="AR31" s="638">
        <f>AV29+(20%*-AS29)+(33%*-AT29)</f>
        <v>1544.8200000000002</v>
      </c>
      <c r="AS31" s="639"/>
      <c r="AT31" s="639"/>
      <c r="AU31" s="639"/>
      <c r="AV31" s="640"/>
      <c r="AW31" s="638">
        <f>BA29+(20%*-AX29)+(31.7%*-AY29)</f>
        <v>2699.579</v>
      </c>
      <c r="AX31" s="639"/>
      <c r="AY31" s="639"/>
      <c r="AZ31" s="639"/>
      <c r="BA31" s="640"/>
      <c r="BB31" s="638">
        <f>BF29+(20%*-BC29)+(32.3%*-BD29)</f>
        <v>1458.3249999999998</v>
      </c>
      <c r="BC31" s="639"/>
      <c r="BD31" s="639"/>
      <c r="BE31" s="639"/>
      <c r="BF31" s="640"/>
      <c r="BG31" s="638">
        <f>BK29+(20%*-BH29)+(31.95%*-BI29)</f>
        <v>4158.109</v>
      </c>
      <c r="BH31" s="639"/>
      <c r="BI31" s="639"/>
      <c r="BJ31" s="639"/>
      <c r="BK31" s="640"/>
      <c r="BL31" s="638">
        <f>BP29+(20.01%*-BM29)+(32.2%*-BN29)</f>
        <v>1631.0077999999999</v>
      </c>
      <c r="BM31" s="639"/>
      <c r="BN31" s="639"/>
      <c r="BO31" s="639"/>
      <c r="BP31" s="640"/>
      <c r="BQ31" s="638">
        <f>BU29+(20.01%*-BR29)+(32%*-BS29)</f>
        <v>5766.1408</v>
      </c>
      <c r="BR31" s="639"/>
      <c r="BS31" s="639"/>
      <c r="BT31" s="639"/>
      <c r="BU31" s="640"/>
      <c r="BV31" s="652"/>
      <c r="BW31" s="652"/>
      <c r="BX31" s="652"/>
      <c r="BY31" s="652"/>
      <c r="BZ31" s="652"/>
      <c r="CA31" s="652"/>
      <c r="CB31" s="652"/>
      <c r="CC31" s="652"/>
      <c r="CD31" s="652"/>
      <c r="CE31" s="652"/>
      <c r="CF31" s="652"/>
      <c r="CG31" s="652"/>
      <c r="CH31" s="652"/>
      <c r="CI31" s="652"/>
      <c r="CJ31" s="652"/>
      <c r="CK31" s="652"/>
      <c r="CL31" s="652"/>
      <c r="CM31" s="652"/>
      <c r="CN31" s="652"/>
      <c r="CO31" s="652"/>
      <c r="CP31" s="652"/>
      <c r="CQ31" s="652"/>
    </row>
    <row r="32" spans="1:95" s="516" customFormat="1" ht="28.5" customHeight="1">
      <c r="A32" s="503" t="s">
        <v>369</v>
      </c>
      <c r="B32" s="576"/>
      <c r="C32" s="503" t="s">
        <v>846</v>
      </c>
      <c r="D32" s="623">
        <f>D29-D31</f>
        <v>852.045</v>
      </c>
      <c r="E32" s="628"/>
      <c r="F32" s="628"/>
      <c r="G32" s="628"/>
      <c r="H32" s="624"/>
      <c r="I32" s="623">
        <f>I29-I31</f>
        <v>535.9250000000001</v>
      </c>
      <c r="J32" s="628"/>
      <c r="K32" s="628"/>
      <c r="L32" s="628"/>
      <c r="M32" s="624"/>
      <c r="N32" s="623">
        <f>N29-N31</f>
        <v>1387.76</v>
      </c>
      <c r="O32" s="628"/>
      <c r="P32" s="628"/>
      <c r="Q32" s="628"/>
      <c r="R32" s="624"/>
      <c r="S32" s="623">
        <f>S29-S31</f>
        <v>-473.64</v>
      </c>
      <c r="T32" s="628"/>
      <c r="U32" s="628"/>
      <c r="V32" s="628"/>
      <c r="W32" s="624"/>
      <c r="X32" s="623">
        <f>X29-X31</f>
        <v>914.3500000000004</v>
      </c>
      <c r="Y32" s="628"/>
      <c r="Z32" s="628"/>
      <c r="AA32" s="628"/>
      <c r="AB32" s="624"/>
      <c r="AC32" s="623">
        <f>AC29-AC31</f>
        <v>970.858</v>
      </c>
      <c r="AD32" s="628"/>
      <c r="AE32" s="628"/>
      <c r="AF32" s="628"/>
      <c r="AG32" s="624"/>
      <c r="AH32" s="623">
        <f>AH29-AH31</f>
        <v>1884.8075</v>
      </c>
      <c r="AI32" s="628"/>
      <c r="AJ32" s="628"/>
      <c r="AK32" s="628"/>
      <c r="AL32" s="624"/>
      <c r="AM32" s="623">
        <f>AM29-AM31</f>
        <v>1421.8999999999999</v>
      </c>
      <c r="AN32" s="628"/>
      <c r="AO32" s="628"/>
      <c r="AP32" s="628"/>
      <c r="AQ32" s="624"/>
      <c r="AR32" s="623">
        <f>AR29-AR31</f>
        <v>1714.1799999999998</v>
      </c>
      <c r="AS32" s="628"/>
      <c r="AT32" s="628"/>
      <c r="AU32" s="628"/>
      <c r="AV32" s="624"/>
      <c r="AW32" s="623">
        <f>AW29-AW31</f>
        <v>3136.421</v>
      </c>
      <c r="AX32" s="628"/>
      <c r="AY32" s="628"/>
      <c r="AZ32" s="628"/>
      <c r="BA32" s="624"/>
      <c r="BB32" s="623">
        <f>BB29-BB31</f>
        <v>1754.6750000000002</v>
      </c>
      <c r="BC32" s="628"/>
      <c r="BD32" s="628"/>
      <c r="BE32" s="628"/>
      <c r="BF32" s="624"/>
      <c r="BG32" s="623">
        <f>BG29-BG31</f>
        <v>4890.891</v>
      </c>
      <c r="BH32" s="628"/>
      <c r="BI32" s="628"/>
      <c r="BJ32" s="628"/>
      <c r="BK32" s="624"/>
      <c r="BL32" s="623">
        <f>BL29-BL31</f>
        <v>1794.9922000000001</v>
      </c>
      <c r="BM32" s="628"/>
      <c r="BN32" s="628"/>
      <c r="BO32" s="628"/>
      <c r="BP32" s="624"/>
      <c r="BQ32" s="623">
        <f>BQ29-BQ31</f>
        <v>6685.8592</v>
      </c>
      <c r="BR32" s="628"/>
      <c r="BS32" s="628"/>
      <c r="BT32" s="628"/>
      <c r="BU32" s="624"/>
      <c r="BV32" s="518"/>
      <c r="BW32" s="518"/>
      <c r="BX32" s="518"/>
      <c r="BY32" s="518"/>
      <c r="BZ32" s="518"/>
      <c r="CA32" s="518"/>
      <c r="CB32" s="518"/>
      <c r="CC32" s="518"/>
      <c r="CD32" s="518"/>
      <c r="CE32" s="518"/>
      <c r="CF32" s="518"/>
      <c r="CG32" s="518"/>
      <c r="CH32" s="518"/>
      <c r="CI32" s="518"/>
      <c r="CJ32" s="518"/>
      <c r="CK32" s="518"/>
      <c r="CL32" s="518"/>
      <c r="CM32" s="518"/>
      <c r="CN32" s="518"/>
      <c r="CO32" s="518"/>
      <c r="CP32" s="518"/>
      <c r="CQ32" s="518"/>
    </row>
    <row r="33" spans="1:73" ht="13.5">
      <c r="A33" s="525"/>
      <c r="B33" s="614"/>
      <c r="C33" s="525"/>
      <c r="D33" s="623"/>
      <c r="E33" s="628"/>
      <c r="F33" s="628"/>
      <c r="G33" s="628"/>
      <c r="H33" s="624"/>
      <c r="I33" s="623"/>
      <c r="J33" s="628"/>
      <c r="K33" s="628"/>
      <c r="L33" s="628"/>
      <c r="M33" s="624"/>
      <c r="N33" s="623"/>
      <c r="O33" s="628"/>
      <c r="P33" s="628"/>
      <c r="Q33" s="628"/>
      <c r="R33" s="624"/>
      <c r="S33" s="623"/>
      <c r="T33" s="628"/>
      <c r="U33" s="628"/>
      <c r="V33" s="628"/>
      <c r="W33" s="624"/>
      <c r="X33" s="623"/>
      <c r="Y33" s="628"/>
      <c r="Z33" s="628"/>
      <c r="AA33" s="628"/>
      <c r="AB33" s="624"/>
      <c r="AC33" s="623"/>
      <c r="AD33" s="628"/>
      <c r="AE33" s="628"/>
      <c r="AF33" s="628"/>
      <c r="AG33" s="624"/>
      <c r="AH33" s="623"/>
      <c r="AI33" s="628"/>
      <c r="AJ33" s="628"/>
      <c r="AK33" s="628"/>
      <c r="AL33" s="624"/>
      <c r="AM33" s="623"/>
      <c r="AN33" s="628"/>
      <c r="AO33" s="628"/>
      <c r="AP33" s="628"/>
      <c r="AQ33" s="624"/>
      <c r="AR33" s="623"/>
      <c r="AS33" s="628"/>
      <c r="AT33" s="628"/>
      <c r="AU33" s="628"/>
      <c r="AV33" s="624"/>
      <c r="AW33" s="623"/>
      <c r="AX33" s="628"/>
      <c r="AY33" s="628"/>
      <c r="AZ33" s="628"/>
      <c r="BA33" s="624"/>
      <c r="BB33" s="623"/>
      <c r="BC33" s="628"/>
      <c r="BD33" s="628"/>
      <c r="BE33" s="628"/>
      <c r="BF33" s="624"/>
      <c r="BG33" s="623"/>
      <c r="BH33" s="628"/>
      <c r="BI33" s="628"/>
      <c r="BJ33" s="628"/>
      <c r="BK33" s="624"/>
      <c r="BL33" s="623"/>
      <c r="BM33" s="628"/>
      <c r="BN33" s="628"/>
      <c r="BO33" s="628"/>
      <c r="BP33" s="624"/>
      <c r="BQ33" s="623"/>
      <c r="BR33" s="628"/>
      <c r="BS33" s="628"/>
      <c r="BT33" s="628"/>
      <c r="BU33" s="624"/>
    </row>
    <row r="34" spans="1:73" ht="13.5">
      <c r="A34" s="525" t="s">
        <v>97</v>
      </c>
      <c r="B34" s="614"/>
      <c r="C34" s="525" t="s">
        <v>844</v>
      </c>
      <c r="D34" s="623">
        <f>D14+D15+D16+D17+D18+D22</f>
        <v>2827</v>
      </c>
      <c r="E34" s="628"/>
      <c r="F34" s="628"/>
      <c r="G34" s="628"/>
      <c r="H34" s="624">
        <f>H14+H15+H16+H17+H18+H22-G14-G15-G16-G17-G18-G22</f>
        <v>132</v>
      </c>
      <c r="I34" s="623">
        <f>I14+I15+I16+I17+I18+I22</f>
        <v>2690</v>
      </c>
      <c r="J34" s="628"/>
      <c r="K34" s="628"/>
      <c r="L34" s="628"/>
      <c r="M34" s="624">
        <f>M14+M15+M16+M17+M18+M22-L14-L15-L16-L17-L18-L22</f>
        <v>-108</v>
      </c>
      <c r="N34" s="623">
        <f>N14+N15+N16+N17+N18+N22</f>
        <v>5517</v>
      </c>
      <c r="O34" s="628"/>
      <c r="P34" s="628"/>
      <c r="Q34" s="628"/>
      <c r="R34" s="624">
        <f>R14+R15+R16+R17+R18+R22-Q14-Q15-Q16-Q17-Q18-Q22</f>
        <v>24</v>
      </c>
      <c r="S34" s="623">
        <f>S14+S15+S16+S17+S18+S22</f>
        <v>762</v>
      </c>
      <c r="T34" s="628"/>
      <c r="U34" s="628"/>
      <c r="V34" s="628"/>
      <c r="W34" s="624">
        <f>W14+W15+W16+W17+W18+W22-V14-V15-V16-V17-V18-V22</f>
        <v>255</v>
      </c>
      <c r="X34" s="623">
        <f>X14+X15+X16+X17+X18+X22</f>
        <v>6279</v>
      </c>
      <c r="Y34" s="628"/>
      <c r="Z34" s="628"/>
      <c r="AA34" s="628"/>
      <c r="AB34" s="624">
        <f>AB14+AB15+AB16+AB17+AB18+AB22-AA14-AA15-AA16-AA17-AA18-AA22</f>
        <v>279</v>
      </c>
      <c r="AC34" s="623">
        <f>AC14+AC15+AC16+AC17+AC18+AC22</f>
        <v>4259</v>
      </c>
      <c r="AD34" s="628"/>
      <c r="AE34" s="628"/>
      <c r="AF34" s="628"/>
      <c r="AG34" s="624">
        <f>AG14+AG15+AG16+AG17+AG18+AG22-AF14-AF15-AF16-AF17-AF18-AF22</f>
        <v>1076</v>
      </c>
      <c r="AH34" s="623">
        <f>AH14+AH15+AH16+AH17+AH18+AH22</f>
        <v>10586</v>
      </c>
      <c r="AI34" s="628"/>
      <c r="AJ34" s="628"/>
      <c r="AK34" s="628"/>
      <c r="AL34" s="624">
        <f>AL14+AL15+AL16+AL17+AL18+AL22-AK14-AK15-AK16-AK17-AK18-AK22</f>
        <v>1403</v>
      </c>
      <c r="AM34" s="623">
        <f>AM14+AM15+AM16+AM17+AM18+AM22</f>
        <v>4527</v>
      </c>
      <c r="AN34" s="628"/>
      <c r="AO34" s="628"/>
      <c r="AP34" s="628"/>
      <c r="AQ34" s="624">
        <f>AQ14+AQ15+AQ16+AQ17+AQ18+AQ22-AP14-AP15-AP16-AP17-AP18-AP22</f>
        <v>791</v>
      </c>
      <c r="AR34" s="623">
        <f>AR14+AR15+AR16+AR17+AR18+AR22</f>
        <v>4691</v>
      </c>
      <c r="AS34" s="628"/>
      <c r="AT34" s="628"/>
      <c r="AU34" s="628"/>
      <c r="AV34" s="624">
        <f>AV14+AV15+AV16+AV17+AV18+AV22-AU14-AU15-AU16-AU17-AU18-AU22</f>
        <v>751</v>
      </c>
      <c r="AW34" s="623">
        <f>AW14+AW15+AW16+AW17+AW18+AW22</f>
        <v>9218</v>
      </c>
      <c r="AX34" s="628"/>
      <c r="AY34" s="628"/>
      <c r="AZ34" s="628"/>
      <c r="BA34" s="624">
        <f>BA14+BA15+BA16+BA17+BA18+BA22-AZ14-AZ15-AZ16-AZ17-AZ18-AZ22</f>
        <v>1542</v>
      </c>
      <c r="BB34" s="623">
        <f>BB14+BB15+BB16+BB17+BB18+BB22</f>
        <v>4623</v>
      </c>
      <c r="BC34" s="628"/>
      <c r="BD34" s="628"/>
      <c r="BE34" s="628"/>
      <c r="BF34" s="624">
        <f>BF14+BF15+BF16+BF17+BF18+BF22-BE14-BE15-BE16-BE17-BE18-BE22</f>
        <v>552</v>
      </c>
      <c r="BG34" s="623">
        <f>BG14+BG15+BG16+BG17+BG18+BG22</f>
        <v>13841</v>
      </c>
      <c r="BH34" s="628"/>
      <c r="BI34" s="628"/>
      <c r="BJ34" s="628"/>
      <c r="BK34" s="624">
        <f>BK14+BK15+BK16+BK17+BK18+BK22-BJ14-BJ15-BJ16-BJ17-BJ18-BJ22</f>
        <v>2094</v>
      </c>
      <c r="BL34" s="623">
        <f>BL14+BL15+BL16+BL17+BL18+BL22</f>
        <v>5473</v>
      </c>
      <c r="BM34" s="628"/>
      <c r="BN34" s="628"/>
      <c r="BO34" s="628"/>
      <c r="BP34" s="624">
        <f>BP14+BP15+BP16+BP17+BP18+BP22-BO14-BO15-BO16-BO17-BO18-BO22</f>
        <v>1007</v>
      </c>
      <c r="BQ34" s="623">
        <f>BQ14+BQ15+BQ16+BQ17+BQ18+BQ22</f>
        <v>19325</v>
      </c>
      <c r="BR34" s="628"/>
      <c r="BS34" s="628"/>
      <c r="BT34" s="628"/>
      <c r="BU34" s="624">
        <f>BU14+BU15+BU16+BU17+BU18+BU22-BT14-BT15-BT16-BT17-BT18-BT22</f>
        <v>3112</v>
      </c>
    </row>
    <row r="35" s="497" customFormat="1" ht="13.5"/>
    <row r="36" s="497" customFormat="1" ht="13.5"/>
    <row r="37" s="497" customFormat="1" ht="13.5"/>
    <row r="38" spans="8:43" s="497" customFormat="1" ht="13.5">
      <c r="H38" s="517"/>
      <c r="I38" s="517"/>
      <c r="J38" s="517"/>
      <c r="K38" s="517"/>
      <c r="L38" s="517"/>
      <c r="M38" s="517"/>
      <c r="N38" s="517"/>
      <c r="O38" s="517"/>
      <c r="P38" s="517"/>
      <c r="Q38" s="517"/>
      <c r="R38" s="517"/>
      <c r="S38" s="517"/>
      <c r="T38" s="517"/>
      <c r="U38" s="517"/>
      <c r="V38" s="517"/>
      <c r="W38" s="517"/>
      <c r="X38" s="517"/>
      <c r="Y38" s="517"/>
      <c r="Z38" s="517"/>
      <c r="AA38" s="517"/>
      <c r="AB38" s="517"/>
      <c r="AQ38" s="517"/>
    </row>
    <row r="39" s="497" customFormat="1" ht="13.5"/>
    <row r="40" s="497" customFormat="1" ht="13.5"/>
    <row r="41" s="497" customFormat="1" ht="13.5"/>
    <row r="42" s="497" customFormat="1" ht="13.5"/>
    <row r="43" s="497" customFormat="1" ht="13.5"/>
    <row r="44" s="497" customFormat="1" ht="13.5"/>
    <row r="45" s="497" customFormat="1" ht="13.5"/>
    <row r="46" s="497" customFormat="1" ht="13.5"/>
    <row r="47" s="497" customFormat="1" ht="13.5"/>
    <row r="48" s="497" customFormat="1" ht="13.5"/>
    <row r="49" s="497" customFormat="1" ht="13.5"/>
    <row r="50" s="497" customFormat="1" ht="13.5"/>
    <row r="51" s="497" customFormat="1" ht="13.5"/>
    <row r="52" s="497" customFormat="1" ht="13.5"/>
    <row r="53" s="497" customFormat="1" ht="13.5"/>
    <row r="54" s="497" customFormat="1" ht="13.5"/>
    <row r="55" s="497" customFormat="1" ht="13.5"/>
    <row r="56" s="497" customFormat="1" ht="13.5"/>
    <row r="57" s="497" customFormat="1" ht="13.5"/>
    <row r="58" s="497" customFormat="1" ht="13.5"/>
    <row r="59" s="497" customFormat="1" ht="13.5"/>
    <row r="60" s="497" customFormat="1" ht="13.5"/>
    <row r="61" s="497" customFormat="1" ht="13.5"/>
    <row r="62" s="497" customFormat="1" ht="13.5"/>
    <row r="63" s="497" customFormat="1" ht="13.5"/>
    <row r="64" s="497" customFormat="1" ht="13.5"/>
    <row r="65" s="497" customFormat="1" ht="13.5"/>
    <row r="66" s="497" customFormat="1" ht="13.5"/>
    <row r="67" s="497" customFormat="1" ht="13.5"/>
    <row r="68" s="497" customFormat="1" ht="13.5"/>
    <row r="69" s="497" customFormat="1" ht="13.5"/>
    <row r="70" s="497" customFormat="1" ht="13.5"/>
    <row r="71" s="497" customFormat="1" ht="13.5"/>
    <row r="72" s="497" customFormat="1" ht="13.5"/>
    <row r="73" s="497" customFormat="1" ht="13.5"/>
    <row r="74" s="497" customFormat="1" ht="13.5"/>
    <row r="75" s="497" customFormat="1" ht="13.5"/>
    <row r="76" s="497" customFormat="1" ht="13.5"/>
    <row r="77" s="497" customFormat="1" ht="13.5"/>
    <row r="78" s="497" customFormat="1" ht="13.5"/>
    <row r="79" s="497" customFormat="1" ht="13.5"/>
    <row r="80" s="497" customFormat="1" ht="13.5"/>
    <row r="81" s="497" customFormat="1" ht="13.5"/>
    <row r="82" s="497" customFormat="1" ht="13.5"/>
    <row r="83" s="497" customFormat="1" ht="13.5"/>
    <row r="84" s="497" customFormat="1" ht="13.5"/>
    <row r="85" s="497" customFormat="1" ht="13.5"/>
    <row r="86" s="497" customFormat="1" ht="13.5"/>
    <row r="87" s="497" customFormat="1" ht="13.5"/>
    <row r="88" s="497" customFormat="1" ht="13.5"/>
    <row r="89" s="497" customFormat="1" ht="13.5"/>
    <row r="90" s="497" customFormat="1" ht="13.5"/>
    <row r="91" s="497" customFormat="1" ht="13.5"/>
    <row r="92" s="497" customFormat="1" ht="13.5"/>
    <row r="93" s="497" customFormat="1" ht="13.5"/>
    <row r="94" s="497" customFormat="1" ht="13.5"/>
    <row r="95" s="497" customFormat="1" ht="13.5"/>
    <row r="96" s="497" customFormat="1" ht="13.5"/>
    <row r="97" s="497" customFormat="1" ht="13.5"/>
    <row r="98" s="497" customFormat="1" ht="13.5"/>
    <row r="99" s="497" customFormat="1" ht="13.5"/>
    <row r="100" s="497" customFormat="1" ht="13.5"/>
    <row r="101" s="497" customFormat="1" ht="13.5"/>
    <row r="102" s="497" customFormat="1" ht="13.5"/>
    <row r="103" s="497" customFormat="1" ht="13.5"/>
    <row r="104" s="497" customFormat="1" ht="13.5"/>
    <row r="105" s="497" customFormat="1" ht="13.5"/>
    <row r="106" s="497" customFormat="1" ht="13.5"/>
    <row r="107" s="497" customFormat="1" ht="13.5"/>
    <row r="108" s="497" customFormat="1" ht="13.5"/>
    <row r="109" s="497" customFormat="1" ht="13.5"/>
    <row r="110" s="497" customFormat="1" ht="13.5"/>
    <row r="111" s="497" customFormat="1" ht="13.5"/>
    <row r="112" s="497" customFormat="1" ht="13.5"/>
    <row r="113" s="497" customFormat="1" ht="13.5"/>
    <row r="114" s="497" customFormat="1" ht="13.5"/>
    <row r="115" s="497" customFormat="1" ht="13.5"/>
    <row r="116" s="497" customFormat="1" ht="13.5"/>
    <row r="117" s="497" customFormat="1" ht="13.5"/>
    <row r="118" s="497" customFormat="1" ht="13.5"/>
    <row r="119" s="497" customFormat="1" ht="13.5"/>
    <row r="120" s="497" customFormat="1" ht="13.5"/>
    <row r="121" s="497" customFormat="1" ht="13.5"/>
    <row r="122" s="497" customFormat="1" ht="13.5"/>
    <row r="123" s="497" customFormat="1" ht="13.5"/>
  </sheetData>
  <mergeCells count="14">
    <mergeCell ref="BL1:BP1"/>
    <mergeCell ref="BQ1:BU1"/>
    <mergeCell ref="AC1:AG1"/>
    <mergeCell ref="AH1:AL1"/>
    <mergeCell ref="BB1:BF1"/>
    <mergeCell ref="BG1:BK1"/>
    <mergeCell ref="AW1:BA1"/>
    <mergeCell ref="S1:W1"/>
    <mergeCell ref="D1:H1"/>
    <mergeCell ref="AM1:AQ1"/>
    <mergeCell ref="AR1:AV1"/>
    <mergeCell ref="I1:M1"/>
    <mergeCell ref="N1:R1"/>
    <mergeCell ref="X1:AB1"/>
  </mergeCell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00102615356"/>
    <pageSetUpPr fitToPage="1"/>
  </sheetPr>
  <dimension ref="A1:K42"/>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14.125" style="51" customWidth="1" collapsed="1"/>
    <col min="5" max="5" width="14.125" style="51" customWidth="1"/>
    <col min="6" max="6" width="14.75390625" style="51" customWidth="1"/>
    <col min="7" max="7" width="14.75390625" style="51" customWidth="1" collapsed="1"/>
    <col min="8" max="8" width="14.75390625" style="51" customWidth="1"/>
    <col min="9" max="9" width="20.75390625" style="51" customWidth="1" collapsed="1"/>
    <col min="10" max="16384" width="9.00390625" style="76" customWidth="1"/>
  </cols>
  <sheetData>
    <row r="1" spans="1:9" ht="14.25" customHeight="1">
      <c r="A1" s="74"/>
      <c r="B1" s="15"/>
      <c r="C1" s="75"/>
      <c r="D1" s="75"/>
      <c r="E1" s="75"/>
      <c r="F1" s="75"/>
      <c r="G1" s="75"/>
      <c r="H1" s="75"/>
      <c r="I1" s="75"/>
    </row>
    <row r="2" spans="1:9" ht="9" customHeight="1">
      <c r="A2" s="74"/>
      <c r="B2" s="74"/>
      <c r="C2" s="75"/>
      <c r="D2" s="75"/>
      <c r="E2" s="75"/>
      <c r="F2" s="76"/>
      <c r="G2" s="75"/>
      <c r="H2" s="75"/>
      <c r="I2" s="75"/>
    </row>
    <row r="3" spans="1:9" ht="42">
      <c r="A3" s="74"/>
      <c r="B3" s="47"/>
      <c r="C3" s="47" t="s">
        <v>70</v>
      </c>
      <c r="D3" s="47" t="s">
        <v>71</v>
      </c>
      <c r="E3" s="47" t="s">
        <v>196</v>
      </c>
      <c r="F3" s="47" t="s">
        <v>205</v>
      </c>
      <c r="G3" s="47" t="s">
        <v>73</v>
      </c>
      <c r="H3" s="47" t="s">
        <v>204</v>
      </c>
      <c r="I3" s="47" t="s">
        <v>208</v>
      </c>
    </row>
    <row r="4" spans="1:9" ht="14.25">
      <c r="A4" s="74"/>
      <c r="B4" s="74"/>
      <c r="C4" s="78"/>
      <c r="D4" s="80"/>
      <c r="E4" s="80"/>
      <c r="G4" s="116">
        <v>0.2922</v>
      </c>
      <c r="H4" s="116">
        <v>0.2</v>
      </c>
      <c r="I4" s="80"/>
    </row>
    <row r="5" ht="9" customHeight="1"/>
    <row r="6" spans="1:2" ht="6" customHeight="1">
      <c r="A6" s="82"/>
      <c r="B6" s="54" t="s">
        <v>75</v>
      </c>
    </row>
    <row r="7" spans="1:9" ht="21" customHeight="1" thickBot="1">
      <c r="A7" s="82"/>
      <c r="B7" s="208" t="s">
        <v>219</v>
      </c>
      <c r="C7" s="208" t="s">
        <v>195</v>
      </c>
      <c r="D7" s="208" t="s">
        <v>195</v>
      </c>
      <c r="E7" s="208" t="s">
        <v>195</v>
      </c>
      <c r="F7" s="208" t="s">
        <v>195</v>
      </c>
      <c r="G7" s="208" t="s">
        <v>195</v>
      </c>
      <c r="H7" s="208" t="s">
        <v>195</v>
      </c>
      <c r="I7" s="208" t="s">
        <v>195</v>
      </c>
    </row>
    <row r="8" spans="1:9" ht="14.25">
      <c r="A8" s="82"/>
      <c r="B8" s="98" t="s">
        <v>77</v>
      </c>
      <c r="C8" s="112">
        <f>'P&amp;L_Group'!S4</f>
        <v>11606</v>
      </c>
      <c r="D8" s="58">
        <v>0</v>
      </c>
      <c r="E8" s="58"/>
      <c r="F8" s="58">
        <f aca="true" t="shared" si="0" ref="F8:F42">C8-D8-E8</f>
        <v>11606</v>
      </c>
      <c r="G8" s="58">
        <f>D8*$G$4</f>
        <v>0</v>
      </c>
      <c r="H8" s="58">
        <f>E8*$H$4</f>
        <v>0</v>
      </c>
      <c r="I8" s="58">
        <f>F8+G8+H8</f>
        <v>11606</v>
      </c>
    </row>
    <row r="9" spans="1:9" ht="14.25">
      <c r="A9" s="82"/>
      <c r="B9" s="99" t="s">
        <v>78</v>
      </c>
      <c r="C9" s="112">
        <f>'P&amp;L_Group'!S5</f>
        <v>-307</v>
      </c>
      <c r="D9" s="61">
        <v>0</v>
      </c>
      <c r="E9" s="61"/>
      <c r="F9" s="61">
        <f t="shared" si="0"/>
        <v>-307</v>
      </c>
      <c r="G9" s="61">
        <f aca="true" t="shared" si="1" ref="G9:G40">D9*$G$4</f>
        <v>0</v>
      </c>
      <c r="H9" s="61">
        <f aca="true" t="shared" si="2" ref="H9:H40">E9*$H$4</f>
        <v>0</v>
      </c>
      <c r="I9" s="61">
        <f aca="true" t="shared" si="3" ref="I9:I40">F9+G9+H9</f>
        <v>-307</v>
      </c>
    </row>
    <row r="10" spans="1:9" ht="14.25">
      <c r="A10" s="82"/>
      <c r="B10" s="98" t="s">
        <v>28</v>
      </c>
      <c r="C10" s="112">
        <f>'P&amp;L_Group'!S6</f>
        <v>11299</v>
      </c>
      <c r="D10" s="58">
        <v>0</v>
      </c>
      <c r="E10" s="58"/>
      <c r="F10" s="58">
        <f t="shared" si="0"/>
        <v>11299</v>
      </c>
      <c r="G10" s="58">
        <f t="shared" si="1"/>
        <v>0</v>
      </c>
      <c r="H10" s="58">
        <f t="shared" si="2"/>
        <v>0</v>
      </c>
      <c r="I10" s="58">
        <f t="shared" si="3"/>
        <v>11299</v>
      </c>
    </row>
    <row r="11" spans="1:9" ht="14.25">
      <c r="A11" s="82"/>
      <c r="B11" s="99"/>
      <c r="C11" s="112"/>
      <c r="D11" s="61">
        <v>0</v>
      </c>
      <c r="E11" s="61"/>
      <c r="F11" s="61">
        <f t="shared" si="0"/>
        <v>0</v>
      </c>
      <c r="G11" s="61">
        <f t="shared" si="1"/>
        <v>0</v>
      </c>
      <c r="H11" s="61">
        <f t="shared" si="2"/>
        <v>0</v>
      </c>
      <c r="I11" s="61">
        <f t="shared" si="3"/>
        <v>0</v>
      </c>
    </row>
    <row r="12" spans="1:9" ht="14.25">
      <c r="A12" s="82"/>
      <c r="B12" s="98" t="s">
        <v>79</v>
      </c>
      <c r="C12" s="112">
        <f>'P&amp;L_Group'!S7</f>
        <v>-952</v>
      </c>
      <c r="D12" s="58">
        <v>0</v>
      </c>
      <c r="E12" s="58"/>
      <c r="F12" s="58">
        <f t="shared" si="0"/>
        <v>-952</v>
      </c>
      <c r="G12" s="58">
        <f t="shared" si="1"/>
        <v>0</v>
      </c>
      <c r="H12" s="58">
        <f t="shared" si="2"/>
        <v>0</v>
      </c>
      <c r="I12" s="58">
        <f t="shared" si="3"/>
        <v>-952</v>
      </c>
    </row>
    <row r="13" spans="1:9" ht="14.25">
      <c r="A13" s="82"/>
      <c r="B13" s="99" t="s">
        <v>80</v>
      </c>
      <c r="C13" s="112">
        <f>'P&amp;L_Group'!S8</f>
        <v>10347</v>
      </c>
      <c r="D13" s="61">
        <v>0</v>
      </c>
      <c r="E13" s="61"/>
      <c r="F13" s="61">
        <f t="shared" si="0"/>
        <v>10347</v>
      </c>
      <c r="G13" s="61">
        <f t="shared" si="1"/>
        <v>0</v>
      </c>
      <c r="H13" s="61">
        <f t="shared" si="2"/>
        <v>0</v>
      </c>
      <c r="I13" s="61">
        <f t="shared" si="3"/>
        <v>10347</v>
      </c>
    </row>
    <row r="14" spans="1:9" ht="14.25">
      <c r="A14" s="82"/>
      <c r="B14" s="98"/>
      <c r="C14" s="112"/>
      <c r="D14" s="58">
        <v>0</v>
      </c>
      <c r="E14" s="58"/>
      <c r="F14" s="58">
        <f t="shared" si="0"/>
        <v>0</v>
      </c>
      <c r="G14" s="58">
        <f t="shared" si="1"/>
        <v>0</v>
      </c>
      <c r="H14" s="58">
        <f t="shared" si="2"/>
        <v>0</v>
      </c>
      <c r="I14" s="58">
        <f t="shared" si="3"/>
        <v>0</v>
      </c>
    </row>
    <row r="15" spans="1:9" ht="14.25">
      <c r="A15" s="82"/>
      <c r="B15" s="99" t="s">
        <v>32</v>
      </c>
      <c r="C15" s="112">
        <f>'P&amp;L_Group'!S10</f>
        <v>699</v>
      </c>
      <c r="D15" s="61">
        <f>'Alior_PEO P&amp;L (prev.)'!L4</f>
        <v>412</v>
      </c>
      <c r="E15" s="61">
        <f>'Alior_PEO P&amp;L (prev.)'!L23</f>
        <v>185</v>
      </c>
      <c r="F15" s="61">
        <f t="shared" si="0"/>
        <v>102</v>
      </c>
      <c r="G15" s="61">
        <f t="shared" si="1"/>
        <v>120.38640000000001</v>
      </c>
      <c r="H15" s="61">
        <f t="shared" si="2"/>
        <v>37</v>
      </c>
      <c r="I15" s="61">
        <f t="shared" si="3"/>
        <v>259.3864</v>
      </c>
    </row>
    <row r="16" spans="1:9" ht="14.25">
      <c r="A16" s="82"/>
      <c r="B16" s="98" t="s">
        <v>81</v>
      </c>
      <c r="C16" s="112">
        <f>'P&amp;L_Group'!S11</f>
        <v>3282</v>
      </c>
      <c r="D16" s="58">
        <f>'Alior_PEO P&amp;L (prev.)'!L5</f>
        <v>2051</v>
      </c>
      <c r="E16" s="58">
        <f>'Alior_PEO P&amp;L (prev.)'!L24</f>
        <v>495</v>
      </c>
      <c r="F16" s="58">
        <f t="shared" si="0"/>
        <v>736</v>
      </c>
      <c r="G16" s="58">
        <f t="shared" si="1"/>
        <v>599.3022000000001</v>
      </c>
      <c r="H16" s="58">
        <f t="shared" si="2"/>
        <v>99</v>
      </c>
      <c r="I16" s="58">
        <f t="shared" si="3"/>
        <v>1434.3022</v>
      </c>
    </row>
    <row r="17" spans="1:9" ht="14.25">
      <c r="A17" s="82"/>
      <c r="B17" s="99" t="s">
        <v>82</v>
      </c>
      <c r="C17" s="112">
        <f>'P&amp;L_Group'!S12</f>
        <v>238</v>
      </c>
      <c r="D17" s="61">
        <f>'Alior_PEO P&amp;L (prev.)'!L6</f>
        <v>-449</v>
      </c>
      <c r="E17" s="61">
        <f>'Alior_PEO P&amp;L (prev.)'!L25</f>
        <v>-45</v>
      </c>
      <c r="F17" s="61">
        <f t="shared" si="0"/>
        <v>732</v>
      </c>
      <c r="G17" s="61">
        <f t="shared" si="1"/>
        <v>-131.1978</v>
      </c>
      <c r="H17" s="61">
        <f t="shared" si="2"/>
        <v>-9</v>
      </c>
      <c r="I17" s="61">
        <f t="shared" si="3"/>
        <v>591.8022</v>
      </c>
    </row>
    <row r="18" spans="1:9" ht="21">
      <c r="A18" s="82"/>
      <c r="B18" s="98" t="s">
        <v>83</v>
      </c>
      <c r="C18" s="112">
        <f>'P&amp;L_Group'!S14</f>
        <v>46</v>
      </c>
      <c r="D18" s="58">
        <f>'Alior_PEO P&amp;L (prev.)'!L7</f>
        <v>-150</v>
      </c>
      <c r="E18" s="58">
        <f>'Alior_PEO P&amp;L (prev.)'!L26</f>
        <v>8</v>
      </c>
      <c r="F18" s="58">
        <f t="shared" si="0"/>
        <v>188</v>
      </c>
      <c r="G18" s="58">
        <f t="shared" si="1"/>
        <v>-43.830000000000005</v>
      </c>
      <c r="H18" s="58">
        <f t="shared" si="2"/>
        <v>1.6</v>
      </c>
      <c r="I18" s="58">
        <f t="shared" si="3"/>
        <v>145.76999999999998</v>
      </c>
    </row>
    <row r="19" spans="1:9" ht="14.25">
      <c r="A19" s="82"/>
      <c r="B19" s="99" t="s">
        <v>55</v>
      </c>
      <c r="C19" s="112">
        <f>'P&amp;L_Group'!S15</f>
        <v>530</v>
      </c>
      <c r="D19" s="61">
        <f>'Alior_PEO P&amp;L (prev.)'!L8</f>
        <v>82</v>
      </c>
      <c r="E19" s="61">
        <f>'Alior_PEO P&amp;L (prev.)'!L27</f>
        <v>16</v>
      </c>
      <c r="F19" s="61">
        <f t="shared" si="0"/>
        <v>432</v>
      </c>
      <c r="G19" s="61">
        <f t="shared" si="1"/>
        <v>23.9604</v>
      </c>
      <c r="H19" s="61">
        <f t="shared" si="2"/>
        <v>3.2</v>
      </c>
      <c r="I19" s="61">
        <f t="shared" si="3"/>
        <v>459.1604</v>
      </c>
    </row>
    <row r="20" spans="1:9" ht="14.25">
      <c r="A20" s="82"/>
      <c r="B20" s="98"/>
      <c r="C20" s="112"/>
      <c r="D20" s="58"/>
      <c r="E20" s="58"/>
      <c r="F20" s="58">
        <f t="shared" si="0"/>
        <v>0</v>
      </c>
      <c r="G20" s="58">
        <f t="shared" si="1"/>
        <v>0</v>
      </c>
      <c r="H20" s="58">
        <f t="shared" si="2"/>
        <v>0</v>
      </c>
      <c r="I20" s="58">
        <f t="shared" si="3"/>
        <v>0</v>
      </c>
    </row>
    <row r="21" spans="1:9" ht="14.25">
      <c r="A21" s="82"/>
      <c r="B21" s="99" t="s">
        <v>84</v>
      </c>
      <c r="C21" s="112">
        <f>'P&amp;L_Group'!S17</f>
        <v>-7379</v>
      </c>
      <c r="D21" s="61">
        <v>0</v>
      </c>
      <c r="E21" s="61"/>
      <c r="F21" s="61">
        <f t="shared" si="0"/>
        <v>-7379</v>
      </c>
      <c r="G21" s="61">
        <f t="shared" si="1"/>
        <v>0</v>
      </c>
      <c r="H21" s="61">
        <f t="shared" si="2"/>
        <v>0</v>
      </c>
      <c r="I21" s="61">
        <f t="shared" si="3"/>
        <v>-7379</v>
      </c>
    </row>
    <row r="22" spans="1:9" ht="15.75" customHeight="1">
      <c r="A22" s="82"/>
      <c r="B22" s="98" t="s">
        <v>85</v>
      </c>
      <c r="C22" s="112">
        <f>'P&amp;L_Group'!S18</f>
        <v>165</v>
      </c>
      <c r="D22" s="58">
        <v>0</v>
      </c>
      <c r="E22" s="58"/>
      <c r="F22" s="58">
        <f t="shared" si="0"/>
        <v>165</v>
      </c>
      <c r="G22" s="58">
        <f t="shared" si="1"/>
        <v>0</v>
      </c>
      <c r="H22" s="58">
        <f t="shared" si="2"/>
        <v>0</v>
      </c>
      <c r="I22" s="58">
        <f t="shared" si="3"/>
        <v>165</v>
      </c>
    </row>
    <row r="23" spans="1:9" ht="14.25">
      <c r="A23" s="82"/>
      <c r="B23" s="99" t="s">
        <v>86</v>
      </c>
      <c r="C23" s="112">
        <f>'P&amp;L_Group'!S19</f>
        <v>-7214</v>
      </c>
      <c r="D23" s="61">
        <v>0</v>
      </c>
      <c r="E23" s="61"/>
      <c r="F23" s="61">
        <f t="shared" si="0"/>
        <v>-7214</v>
      </c>
      <c r="G23" s="61">
        <f t="shared" si="1"/>
        <v>0</v>
      </c>
      <c r="H23" s="61">
        <f t="shared" si="2"/>
        <v>0</v>
      </c>
      <c r="I23" s="61">
        <f t="shared" si="3"/>
        <v>-7214</v>
      </c>
    </row>
    <row r="24" spans="1:9" ht="14.25">
      <c r="A24" s="82"/>
      <c r="B24" s="98"/>
      <c r="C24" s="112"/>
      <c r="D24" s="58">
        <v>0</v>
      </c>
      <c r="E24" s="58"/>
      <c r="F24" s="58">
        <f t="shared" si="0"/>
        <v>0</v>
      </c>
      <c r="G24" s="58">
        <f t="shared" si="1"/>
        <v>0</v>
      </c>
      <c r="H24" s="58">
        <f t="shared" si="2"/>
        <v>0</v>
      </c>
      <c r="I24" s="58">
        <f t="shared" si="3"/>
        <v>0</v>
      </c>
    </row>
    <row r="25" spans="1:9" s="89" customFormat="1" ht="14.25">
      <c r="A25" s="88"/>
      <c r="B25" s="99" t="s">
        <v>45</v>
      </c>
      <c r="C25" s="112">
        <f>'P&amp;L_Group'!S21</f>
        <v>-189</v>
      </c>
      <c r="D25" s="61">
        <f>'Alior_PEO P&amp;L (prev.)'!L10</f>
        <v>-169</v>
      </c>
      <c r="E25" s="61">
        <f>'Alior_PEO P&amp;L (prev.)'!L29</f>
        <v>-25</v>
      </c>
      <c r="F25" s="61">
        <f t="shared" si="0"/>
        <v>5</v>
      </c>
      <c r="G25" s="61">
        <f t="shared" si="1"/>
        <v>-49.381800000000005</v>
      </c>
      <c r="H25" s="61">
        <f t="shared" si="2"/>
        <v>-5</v>
      </c>
      <c r="I25" s="61">
        <f t="shared" si="3"/>
        <v>-49.381800000000005</v>
      </c>
    </row>
    <row r="26" spans="1:9" s="89" customFormat="1" ht="14.25">
      <c r="A26" s="88"/>
      <c r="B26" s="98" t="s">
        <v>46</v>
      </c>
      <c r="C26" s="112">
        <f>'P&amp;L_Group'!S22</f>
        <v>-420</v>
      </c>
      <c r="D26" s="58">
        <f>'Alior_PEO P&amp;L (prev.)'!L11</f>
        <v>-308</v>
      </c>
      <c r="E26" s="58">
        <f>'Alior_PEO P&amp;L (prev.)'!L30</f>
        <v>-83</v>
      </c>
      <c r="F26" s="58">
        <f t="shared" si="0"/>
        <v>-29</v>
      </c>
      <c r="G26" s="58">
        <f t="shared" si="1"/>
        <v>-89.9976</v>
      </c>
      <c r="H26" s="58">
        <f t="shared" si="2"/>
        <v>-16.6</v>
      </c>
      <c r="I26" s="58">
        <f t="shared" si="3"/>
        <v>-135.5976</v>
      </c>
    </row>
    <row r="27" spans="1:9" ht="14.25">
      <c r="A27" s="82"/>
      <c r="B27" s="99" t="s">
        <v>87</v>
      </c>
      <c r="C27" s="112">
        <f>'P&amp;L_Group'!S23</f>
        <v>-1412</v>
      </c>
      <c r="D27" s="61">
        <v>0</v>
      </c>
      <c r="E27" s="61"/>
      <c r="F27" s="61">
        <f t="shared" si="0"/>
        <v>-1412</v>
      </c>
      <c r="G27" s="61">
        <f t="shared" si="1"/>
        <v>0</v>
      </c>
      <c r="H27" s="61">
        <f t="shared" si="2"/>
        <v>0</v>
      </c>
      <c r="I27" s="61">
        <f t="shared" si="3"/>
        <v>-1412</v>
      </c>
    </row>
    <row r="28" spans="1:9" ht="14.25">
      <c r="A28" s="82"/>
      <c r="B28" s="98" t="s">
        <v>48</v>
      </c>
      <c r="C28" s="112">
        <f>'P&amp;L_Group'!S24</f>
        <v>-2036</v>
      </c>
      <c r="D28" s="58">
        <f>'Alior_PEO P&amp;L (prev.)'!L12</f>
        <v>-957</v>
      </c>
      <c r="E28" s="58">
        <f>'Alior_PEO P&amp;L (prev.)'!L31</f>
        <v>-266</v>
      </c>
      <c r="F28" s="58">
        <f t="shared" si="0"/>
        <v>-813</v>
      </c>
      <c r="G28" s="58">
        <f t="shared" si="1"/>
        <v>-279.6354</v>
      </c>
      <c r="H28" s="58">
        <f t="shared" si="2"/>
        <v>-53.2</v>
      </c>
      <c r="I28" s="58">
        <f t="shared" si="3"/>
        <v>-1145.8354000000002</v>
      </c>
    </row>
    <row r="29" spans="1:9" ht="14.25">
      <c r="A29" s="82"/>
      <c r="B29" s="99" t="s">
        <v>59</v>
      </c>
      <c r="C29" s="112">
        <f>'P&amp;L_Group'!S25</f>
        <v>-1175</v>
      </c>
      <c r="D29" s="61">
        <f>'Alior_PEO P&amp;L (prev.)'!L13</f>
        <v>-226</v>
      </c>
      <c r="E29" s="61">
        <f>'Alior_PEO P&amp;L (prev.)'!L32</f>
        <v>-58</v>
      </c>
      <c r="F29" s="61">
        <f t="shared" si="0"/>
        <v>-891</v>
      </c>
      <c r="G29" s="61">
        <f t="shared" si="1"/>
        <v>-66.0372</v>
      </c>
      <c r="H29" s="61">
        <f t="shared" si="2"/>
        <v>-11.600000000000001</v>
      </c>
      <c r="I29" s="61">
        <f t="shared" si="3"/>
        <v>-968.6372</v>
      </c>
    </row>
    <row r="30" spans="1:9" ht="8.25" customHeight="1">
      <c r="A30" s="82"/>
      <c r="B30" s="98"/>
      <c r="C30" s="112"/>
      <c r="D30" s="58"/>
      <c r="E30" s="58"/>
      <c r="F30" s="58">
        <f t="shared" si="0"/>
        <v>0</v>
      </c>
      <c r="G30" s="58">
        <f t="shared" si="1"/>
        <v>0</v>
      </c>
      <c r="H30" s="58">
        <f t="shared" si="2"/>
        <v>0</v>
      </c>
      <c r="I30" s="58">
        <f t="shared" si="3"/>
        <v>0</v>
      </c>
    </row>
    <row r="31" spans="1:9" ht="14.25">
      <c r="A31" s="82"/>
      <c r="B31" s="99" t="s">
        <v>88</v>
      </c>
      <c r="C31" s="112">
        <f>'P&amp;L_Group'!S26</f>
        <v>2157</v>
      </c>
      <c r="D31" s="61">
        <f>'Alior_PEO P&amp;L (prev.)'!L14</f>
        <v>286</v>
      </c>
      <c r="E31" s="61">
        <f>'Alior_PEO P&amp;L (prev.)'!L33</f>
        <v>227</v>
      </c>
      <c r="F31" s="61">
        <f t="shared" si="0"/>
        <v>1644</v>
      </c>
      <c r="G31" s="61">
        <f t="shared" si="1"/>
        <v>83.56920000000001</v>
      </c>
      <c r="H31" s="61">
        <f t="shared" si="2"/>
        <v>45.400000000000006</v>
      </c>
      <c r="I31" s="61">
        <f t="shared" si="3"/>
        <v>1772.9692</v>
      </c>
    </row>
    <row r="32" spans="1:9" ht="14.25">
      <c r="A32" s="82"/>
      <c r="B32" s="98" t="s">
        <v>89</v>
      </c>
      <c r="C32" s="112">
        <v>0</v>
      </c>
      <c r="D32" s="58"/>
      <c r="E32" s="58">
        <f>'Alior_PEO P&amp;L (prev.)'!L34</f>
        <v>3</v>
      </c>
      <c r="F32" s="58">
        <f t="shared" si="0"/>
        <v>-3</v>
      </c>
      <c r="G32" s="58">
        <f t="shared" si="1"/>
        <v>0</v>
      </c>
      <c r="H32" s="58">
        <f t="shared" si="2"/>
        <v>0.6000000000000001</v>
      </c>
      <c r="I32" s="58">
        <f t="shared" si="3"/>
        <v>-2.4</v>
      </c>
    </row>
    <row r="33" spans="1:9" ht="14.25">
      <c r="A33" s="82"/>
      <c r="B33" s="99" t="s">
        <v>90</v>
      </c>
      <c r="C33" s="112">
        <f>'P&amp;L_Group'!S28</f>
        <v>2156</v>
      </c>
      <c r="D33" s="61">
        <f>'Alior_PEO P&amp;L (prev.)'!L16</f>
        <v>286</v>
      </c>
      <c r="E33" s="61">
        <f>'Alior_PEO P&amp;L (prev.)'!L35</f>
        <v>230</v>
      </c>
      <c r="F33" s="61">
        <f t="shared" si="0"/>
        <v>1640</v>
      </c>
      <c r="G33" s="61">
        <f t="shared" si="1"/>
        <v>83.56920000000001</v>
      </c>
      <c r="H33" s="61">
        <f t="shared" si="2"/>
        <v>46</v>
      </c>
      <c r="I33" s="61">
        <f t="shared" si="3"/>
        <v>1769.5692</v>
      </c>
    </row>
    <row r="34" spans="1:9" ht="7.5" customHeight="1">
      <c r="A34" s="82"/>
      <c r="B34" s="98"/>
      <c r="C34" s="112"/>
      <c r="D34" s="58"/>
      <c r="E34" s="58"/>
      <c r="F34" s="58">
        <f t="shared" si="0"/>
        <v>0</v>
      </c>
      <c r="G34" s="58">
        <f t="shared" si="1"/>
        <v>0</v>
      </c>
      <c r="H34" s="58">
        <f t="shared" si="2"/>
        <v>0</v>
      </c>
      <c r="I34" s="58">
        <f t="shared" si="3"/>
        <v>0</v>
      </c>
    </row>
    <row r="35" spans="1:9" ht="14.25">
      <c r="A35" s="82"/>
      <c r="B35" s="99" t="s">
        <v>91</v>
      </c>
      <c r="C35" s="112">
        <f>'P&amp;L_Group'!S29</f>
        <v>-451</v>
      </c>
      <c r="D35" s="61">
        <f>'Alior_PEO P&amp;L (prev.)'!L17</f>
        <v>-80</v>
      </c>
      <c r="E35" s="61">
        <f>'Alior_PEO P&amp;L (prev.)'!L36</f>
        <v>-52</v>
      </c>
      <c r="F35" s="61">
        <f t="shared" si="0"/>
        <v>-319</v>
      </c>
      <c r="G35" s="61">
        <f t="shared" si="1"/>
        <v>-23.376</v>
      </c>
      <c r="H35" s="61">
        <f t="shared" si="2"/>
        <v>-10.4</v>
      </c>
      <c r="I35" s="61">
        <f t="shared" si="3"/>
        <v>-352.77599999999995</v>
      </c>
    </row>
    <row r="36" spans="1:9" ht="14.25" hidden="1">
      <c r="A36" s="82"/>
      <c r="B36" s="101" t="s">
        <v>92</v>
      </c>
      <c r="C36" s="112"/>
      <c r="D36" s="58">
        <f>Alior_impact_FY2016!E36-Alior_impact_3q2016!E36</f>
        <v>0</v>
      </c>
      <c r="E36" s="58"/>
      <c r="F36" s="58">
        <f t="shared" si="0"/>
        <v>0</v>
      </c>
      <c r="G36" s="58">
        <f t="shared" si="1"/>
        <v>0</v>
      </c>
      <c r="H36" s="58">
        <f t="shared" si="2"/>
        <v>0</v>
      </c>
      <c r="I36" s="58">
        <f t="shared" si="3"/>
        <v>0</v>
      </c>
    </row>
    <row r="37" spans="1:9" ht="14.25" hidden="1">
      <c r="A37" s="82"/>
      <c r="B37" s="102" t="s">
        <v>93</v>
      </c>
      <c r="C37" s="112"/>
      <c r="D37" s="61">
        <f>Alior_impact_FY2016!E37-Alior_impact_3q2016!E37</f>
        <v>0</v>
      </c>
      <c r="E37" s="61"/>
      <c r="F37" s="61">
        <f t="shared" si="0"/>
        <v>0</v>
      </c>
      <c r="G37" s="61">
        <f t="shared" si="1"/>
        <v>0</v>
      </c>
      <c r="H37" s="61">
        <f t="shared" si="2"/>
        <v>0</v>
      </c>
      <c r="I37" s="61">
        <f t="shared" si="3"/>
        <v>0</v>
      </c>
    </row>
    <row r="38" spans="1:9" ht="15" customHeight="1">
      <c r="A38" s="82"/>
      <c r="B38" s="98" t="s">
        <v>94</v>
      </c>
      <c r="C38" s="112"/>
      <c r="D38" s="58"/>
      <c r="E38" s="58"/>
      <c r="F38" s="58">
        <f t="shared" si="0"/>
        <v>0</v>
      </c>
      <c r="G38" s="58">
        <f t="shared" si="1"/>
        <v>0</v>
      </c>
      <c r="H38" s="58">
        <f t="shared" si="2"/>
        <v>0</v>
      </c>
      <c r="I38" s="58">
        <f t="shared" si="3"/>
        <v>0</v>
      </c>
    </row>
    <row r="39" spans="1:9" ht="21">
      <c r="A39" s="82"/>
      <c r="B39" s="99" t="s">
        <v>95</v>
      </c>
      <c r="C39" s="112"/>
      <c r="D39" s="61"/>
      <c r="E39" s="61"/>
      <c r="F39" s="61">
        <f t="shared" si="0"/>
        <v>0</v>
      </c>
      <c r="G39" s="61">
        <f t="shared" si="1"/>
        <v>0</v>
      </c>
      <c r="H39" s="61">
        <f t="shared" si="2"/>
        <v>0</v>
      </c>
      <c r="I39" s="61">
        <f t="shared" si="3"/>
        <v>0</v>
      </c>
    </row>
    <row r="40" spans="1:11" s="96" customFormat="1" ht="18" customHeight="1">
      <c r="A40" s="92"/>
      <c r="B40" s="103" t="s">
        <v>96</v>
      </c>
      <c r="C40" s="113">
        <f>'P&amp;L_Group'!S32</f>
        <v>1705</v>
      </c>
      <c r="D40" s="68">
        <f>'Alior_PEO P&amp;L (prev.)'!L18</f>
        <v>206</v>
      </c>
      <c r="E40" s="68">
        <f>'Alior_PEO P&amp;L (prev.)'!L37</f>
        <v>178</v>
      </c>
      <c r="F40" s="68">
        <f t="shared" si="0"/>
        <v>1321</v>
      </c>
      <c r="G40" s="68">
        <f t="shared" si="1"/>
        <v>60.193200000000004</v>
      </c>
      <c r="H40" s="228">
        <f t="shared" si="2"/>
        <v>35.6</v>
      </c>
      <c r="I40" s="228">
        <f t="shared" si="3"/>
        <v>1416.7931999999998</v>
      </c>
      <c r="K40" s="97"/>
    </row>
    <row r="41" spans="3:6" ht="14.25">
      <c r="C41" s="114"/>
      <c r="F41" s="51">
        <f t="shared" si="0"/>
        <v>0</v>
      </c>
    </row>
    <row r="42" spans="1:9" s="96" customFormat="1" ht="14.25">
      <c r="A42" s="72"/>
      <c r="B42" s="72" t="s">
        <v>97</v>
      </c>
      <c r="C42" s="115">
        <f aca="true" t="shared" si="4" ref="C42:I42">C16+C17+C18+C26</f>
        <v>3146</v>
      </c>
      <c r="D42" s="73">
        <f aca="true" t="shared" si="5" ref="D42">D16+D17+D18+D26</f>
        <v>1144</v>
      </c>
      <c r="E42" s="73">
        <f t="shared" si="4"/>
        <v>375</v>
      </c>
      <c r="F42" s="73">
        <f t="shared" si="0"/>
        <v>1627</v>
      </c>
      <c r="G42" s="73">
        <f t="shared" si="4"/>
        <v>334.2768000000001</v>
      </c>
      <c r="H42" s="73">
        <f t="shared" si="4"/>
        <v>75</v>
      </c>
      <c r="I42" s="73">
        <f t="shared" si="4"/>
        <v>2036.2768</v>
      </c>
    </row>
  </sheetData>
  <printOptions/>
  <pageMargins left="0.25" right="0.25" top="0.75" bottom="0.75" header="0.3" footer="0.3"/>
  <pageSetup fitToHeight="1" fitToWidth="1" horizontalDpi="600" verticalDpi="600" orientation="landscape" scale="7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00102615356"/>
    <pageSetUpPr fitToPage="1"/>
  </sheetPr>
  <dimension ref="A1:K42"/>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14.125" style="51" customWidth="1" collapsed="1"/>
    <col min="5" max="5" width="14.125" style="51" customWidth="1"/>
    <col min="6" max="6" width="14.75390625" style="51" customWidth="1"/>
    <col min="7" max="7" width="14.75390625" style="51" customWidth="1" collapsed="1"/>
    <col min="8" max="8" width="14.75390625" style="51" customWidth="1"/>
    <col min="9" max="9" width="20.75390625" style="51" customWidth="1" collapsed="1"/>
    <col min="10" max="16384" width="9.00390625" style="76" customWidth="1"/>
  </cols>
  <sheetData>
    <row r="1" spans="1:9" ht="14.25" customHeight="1">
      <c r="A1" s="74"/>
      <c r="B1" s="15"/>
      <c r="C1" s="75"/>
      <c r="D1" s="75"/>
      <c r="E1" s="75"/>
      <c r="F1" s="75"/>
      <c r="G1" s="75"/>
      <c r="H1" s="75"/>
      <c r="I1" s="75"/>
    </row>
    <row r="2" spans="1:9" ht="9" customHeight="1">
      <c r="A2" s="74"/>
      <c r="B2" s="74"/>
      <c r="C2" s="75"/>
      <c r="D2" s="75"/>
      <c r="E2" s="75"/>
      <c r="F2" s="76"/>
      <c r="G2" s="75"/>
      <c r="H2" s="75"/>
      <c r="I2" s="75"/>
    </row>
    <row r="3" spans="1:9" ht="42">
      <c r="A3" s="74"/>
      <c r="B3" s="47"/>
      <c r="C3" s="47" t="s">
        <v>70</v>
      </c>
      <c r="D3" s="47" t="s">
        <v>71</v>
      </c>
      <c r="E3" s="47" t="s">
        <v>196</v>
      </c>
      <c r="F3" s="47" t="s">
        <v>205</v>
      </c>
      <c r="G3" s="47" t="s">
        <v>73</v>
      </c>
      <c r="H3" s="47" t="s">
        <v>204</v>
      </c>
      <c r="I3" s="47" t="s">
        <v>206</v>
      </c>
    </row>
    <row r="4" spans="1:9" ht="14.25">
      <c r="A4" s="74"/>
      <c r="B4" s="74"/>
      <c r="C4" s="78"/>
      <c r="D4" s="80"/>
      <c r="E4" s="80"/>
      <c r="G4" s="116">
        <v>0.2922</v>
      </c>
      <c r="H4" s="116">
        <v>0.2</v>
      </c>
      <c r="I4" s="80"/>
    </row>
    <row r="5" ht="9" customHeight="1"/>
    <row r="6" spans="1:2" ht="6" customHeight="1">
      <c r="A6" s="82"/>
      <c r="B6" s="54" t="s">
        <v>75</v>
      </c>
    </row>
    <row r="7" spans="1:9" ht="21" customHeight="1" thickBot="1">
      <c r="A7" s="82"/>
      <c r="B7" s="208" t="s">
        <v>219</v>
      </c>
      <c r="C7" s="208" t="s">
        <v>203</v>
      </c>
      <c r="D7" s="208" t="s">
        <v>203</v>
      </c>
      <c r="E7" s="208" t="s">
        <v>203</v>
      </c>
      <c r="F7" s="208" t="str">
        <f>+$C$7</f>
        <v>Q2 2017</v>
      </c>
      <c r="G7" s="208" t="str">
        <f>+$C$7</f>
        <v>Q2 2017</v>
      </c>
      <c r="H7" s="208" t="s">
        <v>203</v>
      </c>
      <c r="I7" s="208" t="str">
        <f>+$C$7</f>
        <v>Q2 2017</v>
      </c>
    </row>
    <row r="8" spans="1:9" ht="14.25">
      <c r="A8" s="82"/>
      <c r="B8" s="98" t="s">
        <v>77</v>
      </c>
      <c r="C8" s="112">
        <f>'P&amp;L_Group'!R4</f>
        <v>5838</v>
      </c>
      <c r="D8" s="58">
        <v>0</v>
      </c>
      <c r="E8" s="58"/>
      <c r="F8" s="58">
        <f aca="true" t="shared" si="0" ref="F8:F42">C8-D8-E8</f>
        <v>5838</v>
      </c>
      <c r="G8" s="58">
        <f>D8*$G$4</f>
        <v>0</v>
      </c>
      <c r="H8" s="58">
        <f>E8*$H$4</f>
        <v>0</v>
      </c>
      <c r="I8" s="58">
        <f>F8+G8+H8</f>
        <v>5838</v>
      </c>
    </row>
    <row r="9" spans="1:9" ht="14.25">
      <c r="A9" s="82"/>
      <c r="B9" s="99" t="s">
        <v>78</v>
      </c>
      <c r="C9" s="112">
        <f>'P&amp;L_Group'!R5</f>
        <v>-214</v>
      </c>
      <c r="D9" s="61">
        <v>0</v>
      </c>
      <c r="E9" s="61"/>
      <c r="F9" s="61">
        <f t="shared" si="0"/>
        <v>-214</v>
      </c>
      <c r="G9" s="61">
        <f aca="true" t="shared" si="1" ref="G9:G40">D9*$G$4</f>
        <v>0</v>
      </c>
      <c r="H9" s="61">
        <f aca="true" t="shared" si="2" ref="H9:H40">E9*$H$4</f>
        <v>0</v>
      </c>
      <c r="I9" s="61">
        <f aca="true" t="shared" si="3" ref="I9:I40">F9+G9+H9</f>
        <v>-214</v>
      </c>
    </row>
    <row r="10" spans="1:9" ht="14.25">
      <c r="A10" s="82"/>
      <c r="B10" s="98" t="s">
        <v>28</v>
      </c>
      <c r="C10" s="112">
        <f>'P&amp;L_Group'!R6</f>
        <v>5624</v>
      </c>
      <c r="D10" s="58">
        <v>0</v>
      </c>
      <c r="E10" s="58"/>
      <c r="F10" s="58">
        <f t="shared" si="0"/>
        <v>5624</v>
      </c>
      <c r="G10" s="58">
        <f t="shared" si="1"/>
        <v>0</v>
      </c>
      <c r="H10" s="58">
        <f t="shared" si="2"/>
        <v>0</v>
      </c>
      <c r="I10" s="58">
        <f t="shared" si="3"/>
        <v>5624</v>
      </c>
    </row>
    <row r="11" spans="1:9" ht="14.25">
      <c r="A11" s="82"/>
      <c r="B11" s="99"/>
      <c r="C11" s="112"/>
      <c r="D11" s="61">
        <v>0</v>
      </c>
      <c r="E11" s="61"/>
      <c r="F11" s="61">
        <f t="shared" si="0"/>
        <v>0</v>
      </c>
      <c r="G11" s="61">
        <f t="shared" si="1"/>
        <v>0</v>
      </c>
      <c r="H11" s="61">
        <f t="shared" si="2"/>
        <v>0</v>
      </c>
      <c r="I11" s="61">
        <f t="shared" si="3"/>
        <v>0</v>
      </c>
    </row>
    <row r="12" spans="1:9" ht="14.25">
      <c r="A12" s="82"/>
      <c r="B12" s="98" t="s">
        <v>79</v>
      </c>
      <c r="C12" s="112">
        <f>'P&amp;L_Group'!R7</f>
        <v>-349</v>
      </c>
      <c r="D12" s="58">
        <v>0</v>
      </c>
      <c r="E12" s="58"/>
      <c r="F12" s="58">
        <f t="shared" si="0"/>
        <v>-349</v>
      </c>
      <c r="G12" s="58">
        <f t="shared" si="1"/>
        <v>0</v>
      </c>
      <c r="H12" s="58">
        <f t="shared" si="2"/>
        <v>0</v>
      </c>
      <c r="I12" s="58">
        <f t="shared" si="3"/>
        <v>-349</v>
      </c>
    </row>
    <row r="13" spans="1:9" ht="14.25">
      <c r="A13" s="82"/>
      <c r="B13" s="99" t="s">
        <v>80</v>
      </c>
      <c r="C13" s="112">
        <f>'P&amp;L_Group'!R8</f>
        <v>5275</v>
      </c>
      <c r="D13" s="61">
        <v>0</v>
      </c>
      <c r="E13" s="61"/>
      <c r="F13" s="61">
        <f t="shared" si="0"/>
        <v>5275</v>
      </c>
      <c r="G13" s="61">
        <f t="shared" si="1"/>
        <v>0</v>
      </c>
      <c r="H13" s="61">
        <f t="shared" si="2"/>
        <v>0</v>
      </c>
      <c r="I13" s="61">
        <f t="shared" si="3"/>
        <v>5275</v>
      </c>
    </row>
    <row r="14" spans="1:9" ht="14.25">
      <c r="A14" s="82"/>
      <c r="B14" s="98"/>
      <c r="C14" s="112"/>
      <c r="D14" s="58">
        <v>0</v>
      </c>
      <c r="E14" s="58"/>
      <c r="F14" s="58">
        <f t="shared" si="0"/>
        <v>0</v>
      </c>
      <c r="G14" s="58">
        <f t="shared" si="1"/>
        <v>0</v>
      </c>
      <c r="H14" s="58">
        <f t="shared" si="2"/>
        <v>0</v>
      </c>
      <c r="I14" s="58">
        <f t="shared" si="3"/>
        <v>0</v>
      </c>
    </row>
    <row r="15" spans="1:9" ht="14.25">
      <c r="A15" s="82"/>
      <c r="B15" s="99" t="s">
        <v>32</v>
      </c>
      <c r="C15" s="112">
        <f>'P&amp;L_Group'!R10</f>
        <v>453</v>
      </c>
      <c r="D15" s="61">
        <f>'Alior_PEO P&amp;L (prev.)'!K4</f>
        <v>197</v>
      </c>
      <c r="E15" s="61">
        <f>'Alior_PEO P&amp;L (prev.)'!L23</f>
        <v>185</v>
      </c>
      <c r="F15" s="61">
        <f t="shared" si="0"/>
        <v>71</v>
      </c>
      <c r="G15" s="61">
        <f t="shared" si="1"/>
        <v>57.5634</v>
      </c>
      <c r="H15" s="61">
        <f t="shared" si="2"/>
        <v>37</v>
      </c>
      <c r="I15" s="61">
        <f t="shared" si="3"/>
        <v>165.5634</v>
      </c>
    </row>
    <row r="16" spans="1:9" ht="14.25">
      <c r="A16" s="82"/>
      <c r="B16" s="98" t="s">
        <v>81</v>
      </c>
      <c r="C16" s="112">
        <f>'P&amp;L_Group'!R11</f>
        <v>1916</v>
      </c>
      <c r="D16" s="58">
        <f>'Alior_PEO P&amp;L (prev.)'!K5</f>
        <v>1139</v>
      </c>
      <c r="E16" s="58">
        <f>'Alior_PEO P&amp;L (prev.)'!L24</f>
        <v>495</v>
      </c>
      <c r="F16" s="58">
        <f t="shared" si="0"/>
        <v>282</v>
      </c>
      <c r="G16" s="58">
        <f t="shared" si="1"/>
        <v>332.8158</v>
      </c>
      <c r="H16" s="58">
        <f t="shared" si="2"/>
        <v>99</v>
      </c>
      <c r="I16" s="58">
        <f t="shared" si="3"/>
        <v>713.8158000000001</v>
      </c>
    </row>
    <row r="17" spans="1:9" ht="14.25">
      <c r="A17" s="82"/>
      <c r="B17" s="99" t="s">
        <v>82</v>
      </c>
      <c r="C17" s="112">
        <f>'P&amp;L_Group'!R12</f>
        <v>228</v>
      </c>
      <c r="D17" s="61">
        <f>'Alior_PEO P&amp;L (prev.)'!K6</f>
        <v>-240</v>
      </c>
      <c r="E17" s="61">
        <f>'Alior_PEO P&amp;L (prev.)'!L25</f>
        <v>-45</v>
      </c>
      <c r="F17" s="61">
        <f t="shared" si="0"/>
        <v>513</v>
      </c>
      <c r="G17" s="61">
        <f t="shared" si="1"/>
        <v>-70.128</v>
      </c>
      <c r="H17" s="61">
        <f t="shared" si="2"/>
        <v>-9</v>
      </c>
      <c r="I17" s="61">
        <f t="shared" si="3"/>
        <v>433.872</v>
      </c>
    </row>
    <row r="18" spans="1:9" ht="21">
      <c r="A18" s="82"/>
      <c r="B18" s="98" t="s">
        <v>83</v>
      </c>
      <c r="C18" s="112">
        <f>'P&amp;L_Group'!R14</f>
        <v>-473</v>
      </c>
      <c r="D18" s="58">
        <f>'Alior_PEO P&amp;L (prev.)'!K7</f>
        <v>-145</v>
      </c>
      <c r="E18" s="58">
        <f>'Alior_PEO P&amp;L (prev.)'!L26</f>
        <v>8</v>
      </c>
      <c r="F18" s="58">
        <f t="shared" si="0"/>
        <v>-336</v>
      </c>
      <c r="G18" s="58">
        <f t="shared" si="1"/>
        <v>-42.369</v>
      </c>
      <c r="H18" s="58">
        <f t="shared" si="2"/>
        <v>1.6</v>
      </c>
      <c r="I18" s="58">
        <f t="shared" si="3"/>
        <v>-376.769</v>
      </c>
    </row>
    <row r="19" spans="1:9" ht="14.25">
      <c r="A19" s="82"/>
      <c r="B19" s="99" t="s">
        <v>55</v>
      </c>
      <c r="C19" s="112">
        <f>'P&amp;L_Group'!R15</f>
        <v>251</v>
      </c>
      <c r="D19" s="61">
        <f>'Alior_PEO P&amp;L (prev.)'!K8</f>
        <v>42</v>
      </c>
      <c r="E19" s="61">
        <f>'Alior_PEO P&amp;L (prev.)'!L27</f>
        <v>16</v>
      </c>
      <c r="F19" s="61">
        <f t="shared" si="0"/>
        <v>193</v>
      </c>
      <c r="G19" s="61">
        <f t="shared" si="1"/>
        <v>12.272400000000001</v>
      </c>
      <c r="H19" s="61">
        <f t="shared" si="2"/>
        <v>3.2</v>
      </c>
      <c r="I19" s="61">
        <f t="shared" si="3"/>
        <v>208.4724</v>
      </c>
    </row>
    <row r="20" spans="1:9" ht="14.25">
      <c r="A20" s="82"/>
      <c r="B20" s="98"/>
      <c r="C20" s="112"/>
      <c r="D20" s="58"/>
      <c r="E20" s="58"/>
      <c r="F20" s="58">
        <f t="shared" si="0"/>
        <v>0</v>
      </c>
      <c r="G20" s="58">
        <f t="shared" si="1"/>
        <v>0</v>
      </c>
      <c r="H20" s="58">
        <f t="shared" si="2"/>
        <v>0</v>
      </c>
      <c r="I20" s="58">
        <f t="shared" si="3"/>
        <v>0</v>
      </c>
    </row>
    <row r="21" spans="1:9" ht="14.25">
      <c r="A21" s="82"/>
      <c r="B21" s="99" t="s">
        <v>84</v>
      </c>
      <c r="C21" s="112">
        <f>'P&amp;L_Group'!R17</f>
        <v>-3587</v>
      </c>
      <c r="D21" s="61">
        <v>0</v>
      </c>
      <c r="E21" s="61"/>
      <c r="F21" s="61">
        <f t="shared" si="0"/>
        <v>-3587</v>
      </c>
      <c r="G21" s="61">
        <f t="shared" si="1"/>
        <v>0</v>
      </c>
      <c r="H21" s="61">
        <f t="shared" si="2"/>
        <v>0</v>
      </c>
      <c r="I21" s="61">
        <f t="shared" si="3"/>
        <v>-3587</v>
      </c>
    </row>
    <row r="22" spans="1:9" ht="15.75" customHeight="1">
      <c r="A22" s="82"/>
      <c r="B22" s="98" t="s">
        <v>85</v>
      </c>
      <c r="C22" s="112">
        <f>'P&amp;L_Group'!R18</f>
        <v>83</v>
      </c>
      <c r="D22" s="58">
        <v>0</v>
      </c>
      <c r="E22" s="58"/>
      <c r="F22" s="58">
        <f t="shared" si="0"/>
        <v>83</v>
      </c>
      <c r="G22" s="58">
        <f t="shared" si="1"/>
        <v>0</v>
      </c>
      <c r="H22" s="58">
        <f t="shared" si="2"/>
        <v>0</v>
      </c>
      <c r="I22" s="58">
        <f t="shared" si="3"/>
        <v>83</v>
      </c>
    </row>
    <row r="23" spans="1:9" ht="14.25">
      <c r="A23" s="82"/>
      <c r="B23" s="99" t="s">
        <v>86</v>
      </c>
      <c r="C23" s="112">
        <f>'P&amp;L_Group'!R19</f>
        <v>-3504</v>
      </c>
      <c r="D23" s="61">
        <v>0</v>
      </c>
      <c r="E23" s="61"/>
      <c r="F23" s="61">
        <f t="shared" si="0"/>
        <v>-3504</v>
      </c>
      <c r="G23" s="61">
        <f t="shared" si="1"/>
        <v>0</v>
      </c>
      <c r="H23" s="61">
        <f t="shared" si="2"/>
        <v>0</v>
      </c>
      <c r="I23" s="61">
        <f t="shared" si="3"/>
        <v>-3504</v>
      </c>
    </row>
    <row r="24" spans="1:9" ht="14.25">
      <c r="A24" s="82"/>
      <c r="B24" s="98"/>
      <c r="C24" s="112"/>
      <c r="D24" s="58">
        <v>0</v>
      </c>
      <c r="E24" s="58"/>
      <c r="F24" s="58">
        <f t="shared" si="0"/>
        <v>0</v>
      </c>
      <c r="G24" s="58">
        <f t="shared" si="1"/>
        <v>0</v>
      </c>
      <c r="H24" s="58">
        <f t="shared" si="2"/>
        <v>0</v>
      </c>
      <c r="I24" s="58">
        <f t="shared" si="3"/>
        <v>0</v>
      </c>
    </row>
    <row r="25" spans="1:9" s="89" customFormat="1" ht="14.25">
      <c r="A25" s="88"/>
      <c r="B25" s="99" t="s">
        <v>45</v>
      </c>
      <c r="C25" s="112">
        <f>'P&amp;L_Group'!R21</f>
        <v>-112</v>
      </c>
      <c r="D25" s="61">
        <f>'Alior_PEO P&amp;L (prev.)'!K10</f>
        <v>-91</v>
      </c>
      <c r="E25" s="61">
        <f>'Alior_PEO P&amp;L (prev.)'!L29</f>
        <v>-25</v>
      </c>
      <c r="F25" s="61">
        <f t="shared" si="0"/>
        <v>4</v>
      </c>
      <c r="G25" s="61">
        <f t="shared" si="1"/>
        <v>-26.590200000000003</v>
      </c>
      <c r="H25" s="61">
        <f t="shared" si="2"/>
        <v>-5</v>
      </c>
      <c r="I25" s="61">
        <f t="shared" si="3"/>
        <v>-27.590200000000003</v>
      </c>
    </row>
    <row r="26" spans="1:9" s="89" customFormat="1" ht="14.25">
      <c r="A26" s="88"/>
      <c r="B26" s="98" t="s">
        <v>46</v>
      </c>
      <c r="C26" s="112">
        <f>'P&amp;L_Group'!R22</f>
        <v>-250</v>
      </c>
      <c r="D26" s="58">
        <f>'Alior_PEO P&amp;L (prev.)'!K11</f>
        <v>-137</v>
      </c>
      <c r="E26" s="58">
        <f>'Alior_PEO P&amp;L (prev.)'!L30</f>
        <v>-83</v>
      </c>
      <c r="F26" s="58">
        <f t="shared" si="0"/>
        <v>-30</v>
      </c>
      <c r="G26" s="58">
        <f t="shared" si="1"/>
        <v>-40.031400000000005</v>
      </c>
      <c r="H26" s="58">
        <f t="shared" si="2"/>
        <v>-16.6</v>
      </c>
      <c r="I26" s="58">
        <f t="shared" si="3"/>
        <v>-86.63140000000001</v>
      </c>
    </row>
    <row r="27" spans="1:9" ht="14.25">
      <c r="A27" s="82"/>
      <c r="B27" s="99" t="s">
        <v>87</v>
      </c>
      <c r="C27" s="112">
        <f>'P&amp;L_Group'!R23</f>
        <v>-718</v>
      </c>
      <c r="D27" s="61">
        <v>0</v>
      </c>
      <c r="E27" s="61"/>
      <c r="F27" s="61">
        <f t="shared" si="0"/>
        <v>-718</v>
      </c>
      <c r="G27" s="61">
        <f t="shared" si="1"/>
        <v>0</v>
      </c>
      <c r="H27" s="61">
        <f t="shared" si="2"/>
        <v>0</v>
      </c>
      <c r="I27" s="61">
        <f t="shared" si="3"/>
        <v>-718</v>
      </c>
    </row>
    <row r="28" spans="1:9" ht="14.25">
      <c r="A28" s="82"/>
      <c r="B28" s="98" t="s">
        <v>48</v>
      </c>
      <c r="C28" s="112">
        <f>'P&amp;L_Group'!R24</f>
        <v>-1174</v>
      </c>
      <c r="D28" s="58">
        <f>'Alior_PEO P&amp;L (prev.)'!K12</f>
        <v>-493</v>
      </c>
      <c r="E28" s="58">
        <f>'Alior_PEO P&amp;L (prev.)'!L31</f>
        <v>-266</v>
      </c>
      <c r="F28" s="58">
        <f t="shared" si="0"/>
        <v>-415</v>
      </c>
      <c r="G28" s="58">
        <f t="shared" si="1"/>
        <v>-144.0546</v>
      </c>
      <c r="H28" s="58">
        <f t="shared" si="2"/>
        <v>-53.2</v>
      </c>
      <c r="I28" s="58">
        <f t="shared" si="3"/>
        <v>-612.2546</v>
      </c>
    </row>
    <row r="29" spans="1:9" ht="14.25">
      <c r="A29" s="82"/>
      <c r="B29" s="99" t="s">
        <v>59</v>
      </c>
      <c r="C29" s="112">
        <f>'P&amp;L_Group'!R25</f>
        <v>-657</v>
      </c>
      <c r="D29" s="61">
        <f>'Alior_PEO P&amp;L (prev.)'!K13</f>
        <v>-120</v>
      </c>
      <c r="E29" s="61">
        <f>'Alior_PEO P&amp;L (prev.)'!L32</f>
        <v>-58</v>
      </c>
      <c r="F29" s="61">
        <f t="shared" si="0"/>
        <v>-479</v>
      </c>
      <c r="G29" s="61">
        <f t="shared" si="1"/>
        <v>-35.064</v>
      </c>
      <c r="H29" s="61">
        <f t="shared" si="2"/>
        <v>-11.600000000000001</v>
      </c>
      <c r="I29" s="61">
        <f t="shared" si="3"/>
        <v>-525.664</v>
      </c>
    </row>
    <row r="30" spans="1:9" ht="8.25" customHeight="1">
      <c r="A30" s="82"/>
      <c r="B30" s="98"/>
      <c r="C30" s="112"/>
      <c r="D30" s="58"/>
      <c r="E30" s="58"/>
      <c r="F30" s="58">
        <f t="shared" si="0"/>
        <v>0</v>
      </c>
      <c r="G30" s="58">
        <f t="shared" si="1"/>
        <v>0</v>
      </c>
      <c r="H30" s="58">
        <f t="shared" si="2"/>
        <v>0</v>
      </c>
      <c r="I30" s="58">
        <f t="shared" si="3"/>
        <v>0</v>
      </c>
    </row>
    <row r="31" spans="1:9" ht="14.25">
      <c r="A31" s="82"/>
      <c r="B31" s="99" t="s">
        <v>88</v>
      </c>
      <c r="C31" s="112">
        <f>'P&amp;L_Group'!R26</f>
        <v>919</v>
      </c>
      <c r="D31" s="61">
        <f>'Alior_PEO P&amp;L (prev.)'!K14</f>
        <v>152</v>
      </c>
      <c r="E31" s="61">
        <f>'Alior_PEO P&amp;L (prev.)'!L33</f>
        <v>227</v>
      </c>
      <c r="F31" s="61">
        <f t="shared" si="0"/>
        <v>540</v>
      </c>
      <c r="G31" s="61">
        <f t="shared" si="1"/>
        <v>44.4144</v>
      </c>
      <c r="H31" s="61">
        <f t="shared" si="2"/>
        <v>45.400000000000006</v>
      </c>
      <c r="I31" s="61">
        <f t="shared" si="3"/>
        <v>629.8144</v>
      </c>
    </row>
    <row r="32" spans="1:9" ht="14.25">
      <c r="A32" s="82"/>
      <c r="B32" s="98" t="s">
        <v>89</v>
      </c>
      <c r="C32" s="112">
        <v>0</v>
      </c>
      <c r="D32" s="58"/>
      <c r="E32" s="58">
        <f>'Alior_PEO P&amp;L (prev.)'!L34</f>
        <v>3</v>
      </c>
      <c r="F32" s="58">
        <f t="shared" si="0"/>
        <v>-3</v>
      </c>
      <c r="G32" s="58">
        <f t="shared" si="1"/>
        <v>0</v>
      </c>
      <c r="H32" s="58">
        <f t="shared" si="2"/>
        <v>0.6000000000000001</v>
      </c>
      <c r="I32" s="58">
        <f t="shared" si="3"/>
        <v>-2.4</v>
      </c>
    </row>
    <row r="33" spans="1:9" ht="14.25">
      <c r="A33" s="82"/>
      <c r="B33" s="99" t="s">
        <v>90</v>
      </c>
      <c r="C33" s="112">
        <f>'P&amp;L_Group'!R28</f>
        <v>918</v>
      </c>
      <c r="D33" s="61">
        <f>'Alior_PEO P&amp;L (prev.)'!K16</f>
        <v>152</v>
      </c>
      <c r="E33" s="61">
        <f>'Alior_PEO P&amp;L (prev.)'!L35</f>
        <v>230</v>
      </c>
      <c r="F33" s="61">
        <f t="shared" si="0"/>
        <v>536</v>
      </c>
      <c r="G33" s="61">
        <f t="shared" si="1"/>
        <v>44.4144</v>
      </c>
      <c r="H33" s="61">
        <f t="shared" si="2"/>
        <v>46</v>
      </c>
      <c r="I33" s="61">
        <f t="shared" si="3"/>
        <v>626.4144</v>
      </c>
    </row>
    <row r="34" spans="1:9" ht="7.5" customHeight="1">
      <c r="A34" s="82"/>
      <c r="B34" s="98"/>
      <c r="C34" s="112"/>
      <c r="D34" s="58"/>
      <c r="E34" s="58"/>
      <c r="F34" s="58">
        <f t="shared" si="0"/>
        <v>0</v>
      </c>
      <c r="G34" s="58">
        <f t="shared" si="1"/>
        <v>0</v>
      </c>
      <c r="H34" s="58">
        <f t="shared" si="2"/>
        <v>0</v>
      </c>
      <c r="I34" s="58">
        <f t="shared" si="3"/>
        <v>0</v>
      </c>
    </row>
    <row r="35" spans="1:9" ht="14.25">
      <c r="A35" s="82"/>
      <c r="B35" s="99" t="s">
        <v>91</v>
      </c>
      <c r="C35" s="112">
        <f>'P&amp;L_Group'!R29</f>
        <v>-200</v>
      </c>
      <c r="D35" s="61">
        <f>'Alior_PEO P&amp;L (prev.)'!K17</f>
        <v>-42</v>
      </c>
      <c r="E35" s="61">
        <f>'Alior_PEO P&amp;L (prev.)'!L36</f>
        <v>-52</v>
      </c>
      <c r="F35" s="61">
        <f t="shared" si="0"/>
        <v>-106</v>
      </c>
      <c r="G35" s="61">
        <f t="shared" si="1"/>
        <v>-12.272400000000001</v>
      </c>
      <c r="H35" s="61">
        <f t="shared" si="2"/>
        <v>-10.4</v>
      </c>
      <c r="I35" s="61">
        <f t="shared" si="3"/>
        <v>-128.6724</v>
      </c>
    </row>
    <row r="36" spans="1:9" ht="14.25" hidden="1">
      <c r="A36" s="82"/>
      <c r="B36" s="101" t="s">
        <v>92</v>
      </c>
      <c r="C36" s="112"/>
      <c r="D36" s="58">
        <f>Alior_impact_FY2016!E36-Alior_impact_3q2016!E36</f>
        <v>0</v>
      </c>
      <c r="E36" s="58"/>
      <c r="F36" s="58">
        <f t="shared" si="0"/>
        <v>0</v>
      </c>
      <c r="G36" s="58">
        <f t="shared" si="1"/>
        <v>0</v>
      </c>
      <c r="H36" s="58">
        <f t="shared" si="2"/>
        <v>0</v>
      </c>
      <c r="I36" s="58">
        <f t="shared" si="3"/>
        <v>0</v>
      </c>
    </row>
    <row r="37" spans="1:9" ht="14.25" hidden="1">
      <c r="A37" s="82"/>
      <c r="B37" s="102" t="s">
        <v>93</v>
      </c>
      <c r="C37" s="112"/>
      <c r="D37" s="61">
        <f>Alior_impact_FY2016!E37-Alior_impact_3q2016!E37</f>
        <v>0</v>
      </c>
      <c r="E37" s="61"/>
      <c r="F37" s="61">
        <f t="shared" si="0"/>
        <v>0</v>
      </c>
      <c r="G37" s="61">
        <f t="shared" si="1"/>
        <v>0</v>
      </c>
      <c r="H37" s="61">
        <f t="shared" si="2"/>
        <v>0</v>
      </c>
      <c r="I37" s="61">
        <f t="shared" si="3"/>
        <v>0</v>
      </c>
    </row>
    <row r="38" spans="1:9" ht="15" customHeight="1">
      <c r="A38" s="82"/>
      <c r="B38" s="98" t="s">
        <v>94</v>
      </c>
      <c r="C38" s="112"/>
      <c r="D38" s="58"/>
      <c r="E38" s="58"/>
      <c r="F38" s="58">
        <f t="shared" si="0"/>
        <v>0</v>
      </c>
      <c r="G38" s="58">
        <f t="shared" si="1"/>
        <v>0</v>
      </c>
      <c r="H38" s="58">
        <f t="shared" si="2"/>
        <v>0</v>
      </c>
      <c r="I38" s="58">
        <f t="shared" si="3"/>
        <v>0</v>
      </c>
    </row>
    <row r="39" spans="1:9" ht="21">
      <c r="A39" s="82"/>
      <c r="B39" s="99" t="s">
        <v>95</v>
      </c>
      <c r="C39" s="112"/>
      <c r="D39" s="61"/>
      <c r="E39" s="61"/>
      <c r="F39" s="61">
        <f t="shared" si="0"/>
        <v>0</v>
      </c>
      <c r="G39" s="61">
        <f t="shared" si="1"/>
        <v>0</v>
      </c>
      <c r="H39" s="61">
        <f t="shared" si="2"/>
        <v>0</v>
      </c>
      <c r="I39" s="61">
        <f t="shared" si="3"/>
        <v>0</v>
      </c>
    </row>
    <row r="40" spans="1:11" s="96" customFormat="1" ht="18" customHeight="1">
      <c r="A40" s="92"/>
      <c r="B40" s="103" t="s">
        <v>96</v>
      </c>
      <c r="C40" s="113">
        <f>'P&amp;L_Group'!R32</f>
        <v>718</v>
      </c>
      <c r="D40" s="68">
        <f>'Alior_PEO P&amp;L (prev.)'!K18</f>
        <v>110</v>
      </c>
      <c r="E40" s="68">
        <f>'Alior_PEO P&amp;L (prev.)'!L37</f>
        <v>178</v>
      </c>
      <c r="F40" s="68">
        <f t="shared" si="0"/>
        <v>430</v>
      </c>
      <c r="G40" s="68">
        <f t="shared" si="1"/>
        <v>32.142</v>
      </c>
      <c r="H40" s="228">
        <f t="shared" si="2"/>
        <v>35.6</v>
      </c>
      <c r="I40" s="227">
        <f t="shared" si="3"/>
        <v>497.742</v>
      </c>
      <c r="K40" s="97"/>
    </row>
    <row r="41" spans="3:6" ht="14.25">
      <c r="C41" s="114"/>
      <c r="F41" s="51">
        <f t="shared" si="0"/>
        <v>0</v>
      </c>
    </row>
    <row r="42" spans="1:9" s="96" customFormat="1" ht="14.25">
      <c r="A42" s="72"/>
      <c r="B42" s="72" t="s">
        <v>97</v>
      </c>
      <c r="C42" s="115">
        <f aca="true" t="shared" si="4" ref="C42:I42">C16+C17+C18+C26</f>
        <v>1421</v>
      </c>
      <c r="D42" s="73">
        <f t="shared" si="4"/>
        <v>617</v>
      </c>
      <c r="E42" s="73">
        <f t="shared" si="4"/>
        <v>375</v>
      </c>
      <c r="F42" s="73">
        <f t="shared" si="0"/>
        <v>429</v>
      </c>
      <c r="G42" s="73">
        <f t="shared" si="4"/>
        <v>180.28740000000005</v>
      </c>
      <c r="H42" s="73">
        <f t="shared" si="4"/>
        <v>75</v>
      </c>
      <c r="I42" s="73">
        <f t="shared" si="4"/>
        <v>684.2874000000002</v>
      </c>
    </row>
  </sheetData>
  <printOptions/>
  <pageMargins left="0.25" right="0.25" top="0.75" bottom="0.75" header="0.3" footer="0.3"/>
  <pageSetup fitToHeight="1" fitToWidth="1" horizontalDpi="600" verticalDpi="600" orientation="landscape" scale="7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00102615356"/>
    <pageSetUpPr fitToPage="1"/>
  </sheetPr>
  <dimension ref="A1:L43"/>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2.875" style="76" customWidth="1"/>
    <col min="5" max="5" width="14.125" style="51" customWidth="1" collapsed="1"/>
    <col min="6" max="6" width="14.75390625" style="51" customWidth="1"/>
    <col min="7" max="7" width="14.75390625" style="51" customWidth="1" collapsed="1"/>
    <col min="8" max="8" width="20.75390625" style="51" customWidth="1" collapsed="1"/>
    <col min="9" max="16384" width="9.00390625" style="76" customWidth="1"/>
  </cols>
  <sheetData>
    <row r="1" spans="1:8" ht="14.25" customHeight="1">
      <c r="A1" s="74"/>
      <c r="B1" s="15"/>
      <c r="C1" s="75"/>
      <c r="E1" s="75"/>
      <c r="F1" s="75"/>
      <c r="G1" s="75"/>
      <c r="H1" s="75"/>
    </row>
    <row r="2" spans="1:8" ht="9" customHeight="1">
      <c r="A2" s="74"/>
      <c r="B2" s="74"/>
      <c r="C2" s="75"/>
      <c r="E2" s="75"/>
      <c r="F2" s="76"/>
      <c r="G2" s="75"/>
      <c r="H2" s="75"/>
    </row>
    <row r="3" spans="1:8" ht="42">
      <c r="A3" s="74"/>
      <c r="B3" s="47"/>
      <c r="C3" s="47" t="s">
        <v>70</v>
      </c>
      <c r="D3" s="47"/>
      <c r="E3" s="47" t="s">
        <v>71</v>
      </c>
      <c r="F3" s="47" t="s">
        <v>72</v>
      </c>
      <c r="G3" s="47" t="s">
        <v>73</v>
      </c>
      <c r="H3" s="47" t="s">
        <v>74</v>
      </c>
    </row>
    <row r="4" spans="1:8" ht="14.25">
      <c r="A4" s="74"/>
      <c r="B4" s="74"/>
      <c r="C4" s="78"/>
      <c r="D4" s="79"/>
      <c r="E4" s="80"/>
      <c r="G4" s="116">
        <v>0.2922</v>
      </c>
      <c r="H4" s="80"/>
    </row>
    <row r="5" ht="9" customHeight="1"/>
    <row r="6" spans="1:2" ht="6" customHeight="1">
      <c r="A6" s="82"/>
      <c r="B6" s="54" t="s">
        <v>75</v>
      </c>
    </row>
    <row r="7" spans="1:8" ht="21" customHeight="1" thickBot="1">
      <c r="A7" s="82"/>
      <c r="B7" s="208" t="s">
        <v>219</v>
      </c>
      <c r="C7" s="208" t="s">
        <v>189</v>
      </c>
      <c r="D7" s="209"/>
      <c r="E7" s="208" t="str">
        <f>+$C$7</f>
        <v xml:space="preserve">q1 2017 </v>
      </c>
      <c r="F7" s="208" t="str">
        <f>+$C$7</f>
        <v xml:space="preserve">q1 2017 </v>
      </c>
      <c r="G7" s="208" t="str">
        <f>+$C$7</f>
        <v xml:space="preserve">q1 2017 </v>
      </c>
      <c r="H7" s="208" t="str">
        <f>+$C$7</f>
        <v xml:space="preserve">q1 2017 </v>
      </c>
    </row>
    <row r="8" spans="1:8" ht="14.25">
      <c r="A8" s="82"/>
      <c r="B8" s="98" t="s">
        <v>77</v>
      </c>
      <c r="C8" s="112">
        <f>'P&amp;L_Group'!Q4</f>
        <v>5768</v>
      </c>
      <c r="D8" s="85"/>
      <c r="E8" s="58">
        <v>0</v>
      </c>
      <c r="F8" s="58">
        <f>C8-E8</f>
        <v>5768</v>
      </c>
      <c r="G8" s="58">
        <f>E8*$G$4</f>
        <v>0</v>
      </c>
      <c r="H8" s="58">
        <f>F8+G8</f>
        <v>5768</v>
      </c>
    </row>
    <row r="9" spans="1:8" ht="14.25">
      <c r="A9" s="82"/>
      <c r="B9" s="99" t="s">
        <v>78</v>
      </c>
      <c r="C9" s="112">
        <f>'P&amp;L_Group'!Q5</f>
        <v>-93</v>
      </c>
      <c r="D9" s="85"/>
      <c r="E9" s="61">
        <v>0</v>
      </c>
      <c r="F9" s="61">
        <f aca="true" t="shared" si="0" ref="F9:F41">C9-E9</f>
        <v>-93</v>
      </c>
      <c r="G9" s="61">
        <f aca="true" t="shared" si="1" ref="G9:G41">E9*$G$4</f>
        <v>0</v>
      </c>
      <c r="H9" s="61">
        <f aca="true" t="shared" si="2" ref="H9:H41">F9+G9</f>
        <v>-93</v>
      </c>
    </row>
    <row r="10" spans="1:8" ht="14.25">
      <c r="A10" s="82"/>
      <c r="B10" s="98" t="s">
        <v>28</v>
      </c>
      <c r="C10" s="112">
        <f>'P&amp;L_Group'!Q6</f>
        <v>5675</v>
      </c>
      <c r="D10" s="85"/>
      <c r="E10" s="58">
        <v>0</v>
      </c>
      <c r="F10" s="58">
        <f t="shared" si="0"/>
        <v>5675</v>
      </c>
      <c r="G10" s="58">
        <f t="shared" si="1"/>
        <v>0</v>
      </c>
      <c r="H10" s="58">
        <f t="shared" si="2"/>
        <v>5675</v>
      </c>
    </row>
    <row r="11" spans="1:8" ht="14.25">
      <c r="A11" s="82"/>
      <c r="B11" s="99"/>
      <c r="C11" s="112"/>
      <c r="D11" s="85"/>
      <c r="E11" s="61">
        <v>0</v>
      </c>
      <c r="F11" s="61">
        <f t="shared" si="0"/>
        <v>0</v>
      </c>
      <c r="G11" s="61">
        <f t="shared" si="1"/>
        <v>0</v>
      </c>
      <c r="H11" s="61">
        <f t="shared" si="2"/>
        <v>0</v>
      </c>
    </row>
    <row r="12" spans="1:8" ht="14.25">
      <c r="A12" s="82"/>
      <c r="B12" s="98" t="s">
        <v>79</v>
      </c>
      <c r="C12" s="112">
        <f>'P&amp;L_Group'!Q7</f>
        <v>-603</v>
      </c>
      <c r="D12" s="85"/>
      <c r="E12" s="58">
        <v>0</v>
      </c>
      <c r="F12" s="58">
        <f t="shared" si="0"/>
        <v>-603</v>
      </c>
      <c r="G12" s="58">
        <f t="shared" si="1"/>
        <v>0</v>
      </c>
      <c r="H12" s="58">
        <f t="shared" si="2"/>
        <v>-603</v>
      </c>
    </row>
    <row r="13" spans="1:8" ht="14.25">
      <c r="A13" s="82"/>
      <c r="B13" s="99" t="s">
        <v>80</v>
      </c>
      <c r="C13" s="112">
        <f>'P&amp;L_Group'!Q8</f>
        <v>5072</v>
      </c>
      <c r="D13" s="85"/>
      <c r="E13" s="61">
        <v>0</v>
      </c>
      <c r="F13" s="61">
        <f t="shared" si="0"/>
        <v>5072</v>
      </c>
      <c r="G13" s="61">
        <f t="shared" si="1"/>
        <v>0</v>
      </c>
      <c r="H13" s="61">
        <f t="shared" si="2"/>
        <v>5072</v>
      </c>
    </row>
    <row r="14" spans="1:8" ht="14.25">
      <c r="A14" s="82"/>
      <c r="B14" s="98"/>
      <c r="C14" s="112"/>
      <c r="D14" s="85"/>
      <c r="E14" s="58">
        <v>0</v>
      </c>
      <c r="F14" s="58">
        <f t="shared" si="0"/>
        <v>0</v>
      </c>
      <c r="G14" s="58">
        <f t="shared" si="1"/>
        <v>0</v>
      </c>
      <c r="H14" s="58">
        <f t="shared" si="2"/>
        <v>0</v>
      </c>
    </row>
    <row r="15" spans="1:8" ht="14.25">
      <c r="A15" s="82"/>
      <c r="B15" s="99" t="s">
        <v>32</v>
      </c>
      <c r="C15" s="112">
        <f>'P&amp;L_Group'!Q10</f>
        <v>246</v>
      </c>
      <c r="D15" s="85"/>
      <c r="E15" s="61">
        <f>'Alior_PEO P&amp;L'!C4</f>
        <v>199</v>
      </c>
      <c r="F15" s="61">
        <f t="shared" si="0"/>
        <v>47</v>
      </c>
      <c r="G15" s="61">
        <f t="shared" si="1"/>
        <v>58.147800000000004</v>
      </c>
      <c r="H15" s="61">
        <f t="shared" si="2"/>
        <v>105.1478</v>
      </c>
    </row>
    <row r="16" spans="1:12" ht="14.25">
      <c r="A16" s="82"/>
      <c r="B16" s="98" t="s">
        <v>81</v>
      </c>
      <c r="C16" s="112">
        <f>'P&amp;L_Group'!Q11</f>
        <v>1366</v>
      </c>
      <c r="D16" s="85"/>
      <c r="E16" s="58">
        <f>'Alior_PEO P&amp;L'!C5</f>
        <v>975</v>
      </c>
      <c r="F16" s="58">
        <f t="shared" si="0"/>
        <v>391</v>
      </c>
      <c r="G16" s="58">
        <f t="shared" si="1"/>
        <v>284.89500000000004</v>
      </c>
      <c r="H16" s="58">
        <f t="shared" si="2"/>
        <v>675.895</v>
      </c>
      <c r="L16" s="100"/>
    </row>
    <row r="17" spans="1:8" s="302" customFormat="1" ht="14.25">
      <c r="A17" s="299"/>
      <c r="B17" s="300" t="s">
        <v>304</v>
      </c>
      <c r="C17" s="112">
        <f>'P&amp;L_Group'!Q12</f>
        <v>10</v>
      </c>
      <c r="D17" s="301"/>
      <c r="E17" s="112"/>
      <c r="F17" s="112">
        <f t="shared" si="0"/>
        <v>10</v>
      </c>
      <c r="G17" s="112">
        <f t="shared" si="1"/>
        <v>0</v>
      </c>
      <c r="H17" s="112">
        <f t="shared" si="2"/>
        <v>10</v>
      </c>
    </row>
    <row r="18" spans="1:8" s="302" customFormat="1" ht="21">
      <c r="A18" s="299"/>
      <c r="B18" s="300" t="s">
        <v>299</v>
      </c>
      <c r="C18" s="112">
        <f>'P&amp;L_Group'!Q13</f>
        <v>-223</v>
      </c>
      <c r="D18" s="301"/>
      <c r="E18" s="112">
        <f>'Alior_PEO P&amp;L'!C7</f>
        <v>-209</v>
      </c>
      <c r="F18" s="112">
        <f aca="true" t="shared" si="3" ref="F18">C18-E18</f>
        <v>-14</v>
      </c>
      <c r="G18" s="112">
        <f aca="true" t="shared" si="4" ref="G18">E18*$G$4</f>
        <v>-61.0698</v>
      </c>
      <c r="H18" s="112">
        <f aca="true" t="shared" si="5" ref="H18">F18+G18</f>
        <v>-75.0698</v>
      </c>
    </row>
    <row r="19" spans="1:8" ht="21">
      <c r="A19" s="82"/>
      <c r="B19" s="98" t="s">
        <v>83</v>
      </c>
      <c r="C19" s="112">
        <f>'P&amp;L_Group'!Q14</f>
        <v>519</v>
      </c>
      <c r="D19" s="85"/>
      <c r="E19" s="58">
        <f>'Alior_PEO P&amp;L'!C8</f>
        <v>-63</v>
      </c>
      <c r="F19" s="58">
        <f t="shared" si="0"/>
        <v>582</v>
      </c>
      <c r="G19" s="58">
        <f t="shared" si="1"/>
        <v>-18.4086</v>
      </c>
      <c r="H19" s="58">
        <f t="shared" si="2"/>
        <v>563.5914</v>
      </c>
    </row>
    <row r="20" spans="1:8" ht="14.25">
      <c r="A20" s="82"/>
      <c r="B20" s="99" t="s">
        <v>55</v>
      </c>
      <c r="C20" s="112">
        <f>'P&amp;L_Group'!Q15</f>
        <v>279</v>
      </c>
      <c r="D20" s="85"/>
      <c r="E20" s="61">
        <f>'Alior_PEO P&amp;L'!C9</f>
        <v>36</v>
      </c>
      <c r="F20" s="61">
        <f t="shared" si="0"/>
        <v>243</v>
      </c>
      <c r="G20" s="61">
        <f t="shared" si="1"/>
        <v>10.519200000000001</v>
      </c>
      <c r="H20" s="61">
        <f t="shared" si="2"/>
        <v>253.5192</v>
      </c>
    </row>
    <row r="21" spans="1:8" ht="14.25">
      <c r="A21" s="82"/>
      <c r="B21" s="98"/>
      <c r="C21" s="112"/>
      <c r="D21" s="85"/>
      <c r="E21" s="58"/>
      <c r="F21" s="58">
        <f t="shared" si="0"/>
        <v>0</v>
      </c>
      <c r="G21" s="58">
        <f t="shared" si="1"/>
        <v>0</v>
      </c>
      <c r="H21" s="58">
        <f t="shared" si="2"/>
        <v>0</v>
      </c>
    </row>
    <row r="22" spans="1:8" ht="14.25">
      <c r="A22" s="82"/>
      <c r="B22" s="99" t="s">
        <v>84</v>
      </c>
      <c r="C22" s="112">
        <f>'P&amp;L_Group'!Q17</f>
        <v>-3792</v>
      </c>
      <c r="D22" s="85"/>
      <c r="E22" s="61">
        <v>0</v>
      </c>
      <c r="F22" s="61">
        <f t="shared" si="0"/>
        <v>-3792</v>
      </c>
      <c r="G22" s="61">
        <f t="shared" si="1"/>
        <v>0</v>
      </c>
      <c r="H22" s="61">
        <f t="shared" si="2"/>
        <v>-3792</v>
      </c>
    </row>
    <row r="23" spans="1:8" ht="15.75" customHeight="1">
      <c r="A23" s="82"/>
      <c r="B23" s="98" t="s">
        <v>85</v>
      </c>
      <c r="C23" s="112">
        <f>'P&amp;L_Group'!Q18</f>
        <v>82</v>
      </c>
      <c r="D23" s="85"/>
      <c r="E23" s="58">
        <v>0</v>
      </c>
      <c r="F23" s="58">
        <f t="shared" si="0"/>
        <v>82</v>
      </c>
      <c r="G23" s="58">
        <f t="shared" si="1"/>
        <v>0</v>
      </c>
      <c r="H23" s="58">
        <f t="shared" si="2"/>
        <v>82</v>
      </c>
    </row>
    <row r="24" spans="1:8" ht="14.25">
      <c r="A24" s="82"/>
      <c r="B24" s="99" t="s">
        <v>86</v>
      </c>
      <c r="C24" s="112">
        <f>'P&amp;L_Group'!Q19</f>
        <v>-3710</v>
      </c>
      <c r="D24" s="85"/>
      <c r="E24" s="61">
        <v>0</v>
      </c>
      <c r="F24" s="61">
        <f t="shared" si="0"/>
        <v>-3710</v>
      </c>
      <c r="G24" s="61">
        <f t="shared" si="1"/>
        <v>0</v>
      </c>
      <c r="H24" s="61">
        <f t="shared" si="2"/>
        <v>-3710</v>
      </c>
    </row>
    <row r="25" spans="1:8" ht="14.25">
      <c r="A25" s="82"/>
      <c r="B25" s="98"/>
      <c r="C25" s="112"/>
      <c r="D25" s="85"/>
      <c r="E25" s="58">
        <v>0</v>
      </c>
      <c r="F25" s="58">
        <f t="shared" si="0"/>
        <v>0</v>
      </c>
      <c r="G25" s="58">
        <f t="shared" si="1"/>
        <v>0</v>
      </c>
      <c r="H25" s="58">
        <f t="shared" si="2"/>
        <v>0</v>
      </c>
    </row>
    <row r="26" spans="1:8" s="89" customFormat="1" ht="14.25">
      <c r="A26" s="88"/>
      <c r="B26" s="99" t="s">
        <v>45</v>
      </c>
      <c r="C26" s="112">
        <f>'P&amp;L_Group'!Q21</f>
        <v>-77</v>
      </c>
      <c r="D26" s="85"/>
      <c r="E26" s="61">
        <f>'Alior_PEO P&amp;L'!C11</f>
        <v>-74</v>
      </c>
      <c r="F26" s="61">
        <f t="shared" si="0"/>
        <v>-3</v>
      </c>
      <c r="G26" s="61">
        <f t="shared" si="1"/>
        <v>-21.6228</v>
      </c>
      <c r="H26" s="61">
        <f t="shared" si="2"/>
        <v>-24.6228</v>
      </c>
    </row>
    <row r="27" spans="1:8" s="89" customFormat="1" ht="14.25">
      <c r="A27" s="88"/>
      <c r="B27" s="98" t="s">
        <v>46</v>
      </c>
      <c r="C27" s="112">
        <f>'P&amp;L_Group'!Q22</f>
        <v>-170</v>
      </c>
      <c r="D27" s="85"/>
      <c r="E27" s="58">
        <f>'Alior_PEO P&amp;L'!C12</f>
        <v>-156</v>
      </c>
      <c r="F27" s="58">
        <f t="shared" si="0"/>
        <v>-14</v>
      </c>
      <c r="G27" s="58">
        <f t="shared" si="1"/>
        <v>-45.583200000000005</v>
      </c>
      <c r="H27" s="58">
        <f t="shared" si="2"/>
        <v>-59.583200000000005</v>
      </c>
    </row>
    <row r="28" spans="1:8" ht="14.25">
      <c r="A28" s="82"/>
      <c r="B28" s="99" t="s">
        <v>87</v>
      </c>
      <c r="C28" s="112">
        <f>'P&amp;L_Group'!Q23</f>
        <v>-694</v>
      </c>
      <c r="D28" s="85"/>
      <c r="E28" s="61"/>
      <c r="F28" s="61">
        <f t="shared" si="0"/>
        <v>-694</v>
      </c>
      <c r="G28" s="61">
        <f t="shared" si="1"/>
        <v>0</v>
      </c>
      <c r="H28" s="61">
        <f t="shared" si="2"/>
        <v>-694</v>
      </c>
    </row>
    <row r="29" spans="1:8" ht="14.25">
      <c r="A29" s="82"/>
      <c r="B29" s="98" t="s">
        <v>48</v>
      </c>
      <c r="C29" s="112">
        <f>'P&amp;L_Group'!Q24</f>
        <v>-862</v>
      </c>
      <c r="D29" s="85"/>
      <c r="E29" s="58">
        <f>'Alior_PEO P&amp;L'!C13</f>
        <v>-468</v>
      </c>
      <c r="F29" s="58">
        <f t="shared" si="0"/>
        <v>-394</v>
      </c>
      <c r="G29" s="58">
        <f t="shared" si="1"/>
        <v>-136.74960000000002</v>
      </c>
      <c r="H29" s="58">
        <f t="shared" si="2"/>
        <v>-530.7496</v>
      </c>
    </row>
    <row r="30" spans="1:8" ht="14.25">
      <c r="A30" s="82"/>
      <c r="B30" s="99" t="s">
        <v>59</v>
      </c>
      <c r="C30" s="112">
        <f>'P&amp;L_Group'!Q25</f>
        <v>-518</v>
      </c>
      <c r="D30" s="85"/>
      <c r="E30" s="61">
        <f>'Alior_PEO P&amp;L'!C14</f>
        <v>-106</v>
      </c>
      <c r="F30" s="61">
        <f t="shared" si="0"/>
        <v>-412</v>
      </c>
      <c r="G30" s="61">
        <f t="shared" si="1"/>
        <v>-30.973200000000002</v>
      </c>
      <c r="H30" s="61">
        <f t="shared" si="2"/>
        <v>-442.9732</v>
      </c>
    </row>
    <row r="31" spans="1:8" ht="8.25" customHeight="1">
      <c r="A31" s="82"/>
      <c r="B31" s="98"/>
      <c r="C31" s="112"/>
      <c r="D31" s="85"/>
      <c r="E31" s="58"/>
      <c r="F31" s="58">
        <f t="shared" si="0"/>
        <v>0</v>
      </c>
      <c r="G31" s="58">
        <f t="shared" si="1"/>
        <v>0</v>
      </c>
      <c r="H31" s="58">
        <f t="shared" si="2"/>
        <v>0</v>
      </c>
    </row>
    <row r="32" spans="1:8" ht="14.25">
      <c r="A32" s="82"/>
      <c r="B32" s="99" t="s">
        <v>88</v>
      </c>
      <c r="C32" s="112">
        <f>'P&amp;L_Group'!Q26</f>
        <v>1238</v>
      </c>
      <c r="D32" s="85"/>
      <c r="E32" s="61">
        <f>'Alior_PEO P&amp;L'!C15</f>
        <v>134</v>
      </c>
      <c r="F32" s="61">
        <f t="shared" si="0"/>
        <v>1104</v>
      </c>
      <c r="G32" s="61">
        <f t="shared" si="1"/>
        <v>39.1548</v>
      </c>
      <c r="H32" s="61">
        <f t="shared" si="2"/>
        <v>1143.1548</v>
      </c>
    </row>
    <row r="33" spans="1:8" ht="14.25">
      <c r="A33" s="82"/>
      <c r="B33" s="98" t="s">
        <v>89</v>
      </c>
      <c r="C33" s="112">
        <v>0</v>
      </c>
      <c r="D33" s="85"/>
      <c r="E33" s="58" t="str">
        <f>'Alior_PEO P&amp;L'!C16</f>
        <v>-</v>
      </c>
      <c r="F33" s="58" t="e">
        <f t="shared" si="0"/>
        <v>#VALUE!</v>
      </c>
      <c r="G33" s="58" t="e">
        <f t="shared" si="1"/>
        <v>#VALUE!</v>
      </c>
      <c r="H33" s="58" t="e">
        <f t="shared" si="2"/>
        <v>#VALUE!</v>
      </c>
    </row>
    <row r="34" spans="1:8" ht="14.25">
      <c r="A34" s="82"/>
      <c r="B34" s="99" t="s">
        <v>90</v>
      </c>
      <c r="C34" s="112">
        <f>'P&amp;L_Group'!Q28</f>
        <v>1238</v>
      </c>
      <c r="D34" s="85"/>
      <c r="E34" s="61">
        <f>'Alior_PEO P&amp;L'!C17</f>
        <v>134</v>
      </c>
      <c r="F34" s="61">
        <f t="shared" si="0"/>
        <v>1104</v>
      </c>
      <c r="G34" s="61">
        <f t="shared" si="1"/>
        <v>39.1548</v>
      </c>
      <c r="H34" s="61">
        <f t="shared" si="2"/>
        <v>1143.1548</v>
      </c>
    </row>
    <row r="35" spans="1:8" ht="7.5" customHeight="1">
      <c r="A35" s="82"/>
      <c r="B35" s="98"/>
      <c r="C35" s="112"/>
      <c r="D35" s="85"/>
      <c r="E35" s="58"/>
      <c r="F35" s="58">
        <f t="shared" si="0"/>
        <v>0</v>
      </c>
      <c r="G35" s="58">
        <f t="shared" si="1"/>
        <v>0</v>
      </c>
      <c r="H35" s="58">
        <f t="shared" si="2"/>
        <v>0</v>
      </c>
    </row>
    <row r="36" spans="1:8" ht="14.25">
      <c r="A36" s="82"/>
      <c r="B36" s="99" t="s">
        <v>91</v>
      </c>
      <c r="C36" s="112">
        <f>'P&amp;L_Group'!Q29</f>
        <v>-251</v>
      </c>
      <c r="D36" s="85"/>
      <c r="E36" s="61">
        <f>'Alior_PEO P&amp;L'!C18</f>
        <v>-38</v>
      </c>
      <c r="F36" s="61">
        <f t="shared" si="0"/>
        <v>-213</v>
      </c>
      <c r="G36" s="61">
        <f t="shared" si="1"/>
        <v>-11.1036</v>
      </c>
      <c r="H36" s="61">
        <f t="shared" si="2"/>
        <v>-224.1036</v>
      </c>
    </row>
    <row r="37" spans="1:8" ht="14.25" hidden="1">
      <c r="A37" s="82"/>
      <c r="B37" s="101" t="s">
        <v>92</v>
      </c>
      <c r="C37" s="112"/>
      <c r="D37" s="85"/>
      <c r="E37" s="58">
        <f>Alior_impact_FY2016!E36-Alior_impact_3q2016!E36</f>
        <v>0</v>
      </c>
      <c r="F37" s="58">
        <f t="shared" si="0"/>
        <v>0</v>
      </c>
      <c r="G37" s="58">
        <f t="shared" si="1"/>
        <v>0</v>
      </c>
      <c r="H37" s="58">
        <f t="shared" si="2"/>
        <v>0</v>
      </c>
    </row>
    <row r="38" spans="1:8" ht="14.25" hidden="1">
      <c r="A38" s="82"/>
      <c r="B38" s="102" t="s">
        <v>93</v>
      </c>
      <c r="C38" s="112"/>
      <c r="D38" s="85"/>
      <c r="E38" s="61">
        <f>Alior_impact_FY2016!E37-Alior_impact_3q2016!E37</f>
        <v>0</v>
      </c>
      <c r="F38" s="61">
        <f t="shared" si="0"/>
        <v>0</v>
      </c>
      <c r="G38" s="61">
        <f t="shared" si="1"/>
        <v>0</v>
      </c>
      <c r="H38" s="61">
        <f t="shared" si="2"/>
        <v>0</v>
      </c>
    </row>
    <row r="39" spans="1:8" ht="15" customHeight="1">
      <c r="A39" s="82"/>
      <c r="B39" s="98" t="s">
        <v>94</v>
      </c>
      <c r="C39" s="112"/>
      <c r="D39" s="85"/>
      <c r="E39" s="58"/>
      <c r="F39" s="58">
        <f t="shared" si="0"/>
        <v>0</v>
      </c>
      <c r="G39" s="58">
        <f t="shared" si="1"/>
        <v>0</v>
      </c>
      <c r="H39" s="58">
        <f t="shared" si="2"/>
        <v>0</v>
      </c>
    </row>
    <row r="40" spans="1:8" ht="21">
      <c r="A40" s="82"/>
      <c r="B40" s="99" t="s">
        <v>95</v>
      </c>
      <c r="C40" s="112"/>
      <c r="D40" s="85"/>
      <c r="E40" s="61"/>
      <c r="F40" s="61">
        <f t="shared" si="0"/>
        <v>0</v>
      </c>
      <c r="G40" s="61">
        <f t="shared" si="1"/>
        <v>0</v>
      </c>
      <c r="H40" s="61">
        <f t="shared" si="2"/>
        <v>0</v>
      </c>
    </row>
    <row r="41" spans="1:10" s="96" customFormat="1" ht="18" customHeight="1">
      <c r="A41" s="92"/>
      <c r="B41" s="103" t="s">
        <v>96</v>
      </c>
      <c r="C41" s="113">
        <f>'P&amp;L_Group'!Q32</f>
        <v>987</v>
      </c>
      <c r="D41" s="95"/>
      <c r="E41" s="68">
        <f>'Alior_PEO P&amp;L'!C21</f>
        <v>96</v>
      </c>
      <c r="F41" s="68">
        <f t="shared" si="0"/>
        <v>891</v>
      </c>
      <c r="G41" s="68">
        <f t="shared" si="1"/>
        <v>28.0512</v>
      </c>
      <c r="H41" s="68">
        <f t="shared" si="2"/>
        <v>919.0512</v>
      </c>
      <c r="J41" s="97"/>
    </row>
    <row r="42" ht="14.25">
      <c r="C42" s="114"/>
    </row>
    <row r="43" spans="1:8" s="96" customFormat="1" ht="14.25">
      <c r="A43" s="72"/>
      <c r="B43" s="72" t="s">
        <v>97</v>
      </c>
      <c r="C43" s="115">
        <f>C16+C17+C18+C19+C27</f>
        <v>1502</v>
      </c>
      <c r="D43" s="73"/>
      <c r="E43" s="73">
        <f aca="true" t="shared" si="6" ref="E43:H43">E16+E17+E18+E19+E27</f>
        <v>547</v>
      </c>
      <c r="F43" s="73">
        <f t="shared" si="6"/>
        <v>955</v>
      </c>
      <c r="G43" s="73">
        <f t="shared" si="6"/>
        <v>159.83340000000004</v>
      </c>
      <c r="H43" s="73">
        <f t="shared" si="6"/>
        <v>1114.8334</v>
      </c>
    </row>
  </sheetData>
  <printOptions/>
  <pageMargins left="0.25" right="0.25" top="0.75" bottom="0.75" header="0.3" footer="0.3"/>
  <pageSetup fitToHeight="1" fitToWidth="1" horizontalDpi="600" verticalDpi="600" orientation="landscape" scale="88"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00102615356"/>
    <pageSetUpPr fitToPage="1"/>
  </sheetPr>
  <dimension ref="A1:J42"/>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2.625" style="76" customWidth="1"/>
    <col min="5" max="5" width="14.125" style="51" customWidth="1" collapsed="1"/>
    <col min="6" max="6" width="14.75390625" style="51" customWidth="1"/>
    <col min="7" max="7" width="14.75390625" style="51" customWidth="1" collapsed="1"/>
    <col min="8" max="8" width="20.625" style="51" customWidth="1" collapsed="1"/>
    <col min="9" max="16384" width="9.00390625" style="76" customWidth="1"/>
  </cols>
  <sheetData>
    <row r="1" spans="1:8" ht="9" customHeight="1">
      <c r="A1" s="74"/>
      <c r="B1" s="15"/>
      <c r="C1" s="75"/>
      <c r="E1" s="75"/>
      <c r="F1" s="75"/>
      <c r="G1" s="75"/>
      <c r="H1" s="75"/>
    </row>
    <row r="2" spans="1:8" ht="9" customHeight="1">
      <c r="A2" s="74"/>
      <c r="B2" s="74"/>
      <c r="C2" s="75"/>
      <c r="E2" s="75"/>
      <c r="F2" s="76"/>
      <c r="G2" s="75"/>
      <c r="H2" s="75"/>
    </row>
    <row r="3" spans="1:8" ht="42">
      <c r="A3" s="74"/>
      <c r="B3" s="47"/>
      <c r="C3" s="47" t="s">
        <v>70</v>
      </c>
      <c r="D3" s="105"/>
      <c r="E3" s="106" t="s">
        <v>71</v>
      </c>
      <c r="F3" s="47" t="s">
        <v>72</v>
      </c>
      <c r="G3" s="47" t="s">
        <v>73</v>
      </c>
      <c r="H3" s="47" t="s">
        <v>74</v>
      </c>
    </row>
    <row r="4" spans="1:8" ht="14.25">
      <c r="A4" s="74"/>
      <c r="B4" s="74"/>
      <c r="C4" s="78"/>
      <c r="D4" s="79"/>
      <c r="E4" s="107"/>
      <c r="G4" s="116">
        <v>0.2945</v>
      </c>
      <c r="H4" s="80"/>
    </row>
    <row r="5" ht="9" customHeight="1">
      <c r="E5" s="108"/>
    </row>
    <row r="6" spans="1:5" ht="6" customHeight="1">
      <c r="A6" s="82"/>
      <c r="B6" s="54" t="s">
        <v>75</v>
      </c>
      <c r="E6" s="108"/>
    </row>
    <row r="7" spans="1:8" ht="21" customHeight="1" thickBot="1">
      <c r="A7" s="82"/>
      <c r="B7" s="208" t="s">
        <v>219</v>
      </c>
      <c r="C7" s="208" t="s">
        <v>175</v>
      </c>
      <c r="D7" s="209"/>
      <c r="E7" s="212" t="str">
        <f>+$C$7</f>
        <v>FY 2016</v>
      </c>
      <c r="F7" s="208" t="str">
        <f>+$C$7</f>
        <v>FY 2016</v>
      </c>
      <c r="G7" s="208" t="str">
        <f>+$C$7</f>
        <v>FY 2016</v>
      </c>
      <c r="H7" s="208" t="str">
        <f>+$C$7</f>
        <v>FY 2016</v>
      </c>
    </row>
    <row r="8" spans="1:8" ht="14.25">
      <c r="A8" s="82"/>
      <c r="B8" s="98" t="s">
        <v>77</v>
      </c>
      <c r="C8" s="112">
        <f>'P&amp;L_Group'!P4</f>
        <v>20219</v>
      </c>
      <c r="D8" s="85"/>
      <c r="E8" s="109">
        <v>0</v>
      </c>
      <c r="F8" s="58">
        <f>C8-E8</f>
        <v>20219</v>
      </c>
      <c r="G8" s="58">
        <f>E8*$G$4</f>
        <v>0</v>
      </c>
      <c r="H8" s="58">
        <f>F8+G8</f>
        <v>20219</v>
      </c>
    </row>
    <row r="9" spans="1:8" ht="14.25">
      <c r="A9" s="82"/>
      <c r="B9" s="99" t="s">
        <v>78</v>
      </c>
      <c r="C9" s="112">
        <f>'P&amp;L_Group'!P5</f>
        <v>-431</v>
      </c>
      <c r="D9" s="85"/>
      <c r="E9" s="110">
        <v>0</v>
      </c>
      <c r="F9" s="61">
        <f aca="true" t="shared" si="0" ref="F9:F40">C9-E9</f>
        <v>-431</v>
      </c>
      <c r="G9" s="61">
        <f aca="true" t="shared" si="1" ref="G9:G40">E9*$G$4</f>
        <v>0</v>
      </c>
      <c r="H9" s="61">
        <f aca="true" t="shared" si="2" ref="H9:H40">F9+G9</f>
        <v>-431</v>
      </c>
    </row>
    <row r="10" spans="1:8" ht="14.25">
      <c r="A10" s="82"/>
      <c r="B10" s="98" t="s">
        <v>28</v>
      </c>
      <c r="C10" s="112">
        <f>'P&amp;L_Group'!P6</f>
        <v>19788</v>
      </c>
      <c r="D10" s="85"/>
      <c r="E10" s="109">
        <v>0</v>
      </c>
      <c r="F10" s="58">
        <f t="shared" si="0"/>
        <v>19788</v>
      </c>
      <c r="G10" s="58">
        <f t="shared" si="1"/>
        <v>0</v>
      </c>
      <c r="H10" s="58">
        <f t="shared" si="2"/>
        <v>19788</v>
      </c>
    </row>
    <row r="11" spans="1:8" ht="14.25">
      <c r="A11" s="82"/>
      <c r="B11" s="99"/>
      <c r="C11" s="112"/>
      <c r="D11" s="85"/>
      <c r="E11" s="110"/>
      <c r="F11" s="61">
        <f t="shared" si="0"/>
        <v>0</v>
      </c>
      <c r="G11" s="61">
        <f t="shared" si="1"/>
        <v>0</v>
      </c>
      <c r="H11" s="61">
        <f t="shared" si="2"/>
        <v>0</v>
      </c>
    </row>
    <row r="12" spans="1:8" ht="14.25">
      <c r="A12" s="82"/>
      <c r="B12" s="98" t="s">
        <v>79</v>
      </c>
      <c r="C12" s="112">
        <f>'P&amp;L_Group'!P7</f>
        <v>-1163</v>
      </c>
      <c r="D12" s="85"/>
      <c r="E12" s="109">
        <v>0</v>
      </c>
      <c r="F12" s="58">
        <f t="shared" si="0"/>
        <v>-1163</v>
      </c>
      <c r="G12" s="58">
        <f t="shared" si="1"/>
        <v>0</v>
      </c>
      <c r="H12" s="58">
        <f t="shared" si="2"/>
        <v>-1163</v>
      </c>
    </row>
    <row r="13" spans="1:8" ht="14.25">
      <c r="A13" s="82"/>
      <c r="B13" s="99" t="s">
        <v>80</v>
      </c>
      <c r="C13" s="112">
        <f>'P&amp;L_Group'!P8</f>
        <v>18625</v>
      </c>
      <c r="D13" s="85"/>
      <c r="E13" s="110">
        <v>0</v>
      </c>
      <c r="F13" s="61">
        <f t="shared" si="0"/>
        <v>18625</v>
      </c>
      <c r="G13" s="61">
        <f t="shared" si="1"/>
        <v>0</v>
      </c>
      <c r="H13" s="61">
        <f t="shared" si="2"/>
        <v>18625</v>
      </c>
    </row>
    <row r="14" spans="1:8" ht="14.25">
      <c r="A14" s="82"/>
      <c r="B14" s="98"/>
      <c r="C14" s="112"/>
      <c r="D14" s="85"/>
      <c r="E14" s="109"/>
      <c r="F14" s="58">
        <f t="shared" si="0"/>
        <v>0</v>
      </c>
      <c r="G14" s="58">
        <f t="shared" si="1"/>
        <v>0</v>
      </c>
      <c r="H14" s="58">
        <f t="shared" si="2"/>
        <v>0</v>
      </c>
    </row>
    <row r="15" spans="1:8" ht="14.25">
      <c r="A15" s="82"/>
      <c r="B15" s="99" t="s">
        <v>32</v>
      </c>
      <c r="C15" s="112">
        <f>'P&amp;L_Group'!P10</f>
        <v>817</v>
      </c>
      <c r="D15" s="85"/>
      <c r="E15" s="110">
        <f>'Alior_PEO P&amp;L (prev.)'!I4</f>
        <v>599</v>
      </c>
      <c r="F15" s="61">
        <f t="shared" si="0"/>
        <v>218</v>
      </c>
      <c r="G15" s="61">
        <f t="shared" si="1"/>
        <v>176.4055</v>
      </c>
      <c r="H15" s="61">
        <f t="shared" si="2"/>
        <v>394.40549999999996</v>
      </c>
    </row>
    <row r="16" spans="1:8" ht="14.25">
      <c r="A16" s="82"/>
      <c r="B16" s="98" t="s">
        <v>81</v>
      </c>
      <c r="C16" s="112">
        <f>'P&amp;L_Group'!P11</f>
        <v>4111</v>
      </c>
      <c r="D16" s="85"/>
      <c r="E16" s="109">
        <f>'Alior_PEO P&amp;L (prev.)'!I5</f>
        <v>2804</v>
      </c>
      <c r="F16" s="58">
        <f t="shared" si="0"/>
        <v>1307</v>
      </c>
      <c r="G16" s="58">
        <f t="shared" si="1"/>
        <v>825.7779999999999</v>
      </c>
      <c r="H16" s="58">
        <f t="shared" si="2"/>
        <v>2132.778</v>
      </c>
    </row>
    <row r="17" spans="1:8" ht="14.25">
      <c r="A17" s="82"/>
      <c r="B17" s="99" t="s">
        <v>82</v>
      </c>
      <c r="C17" s="112">
        <f>'P&amp;L_Group'!P12</f>
        <v>-935</v>
      </c>
      <c r="D17" s="85"/>
      <c r="E17" s="110">
        <f>'Alior_PEO P&amp;L (prev.)'!I6</f>
        <v>-763</v>
      </c>
      <c r="F17" s="61">
        <f t="shared" si="0"/>
        <v>-172</v>
      </c>
      <c r="G17" s="61">
        <f t="shared" si="1"/>
        <v>-224.7035</v>
      </c>
      <c r="H17" s="61">
        <f t="shared" si="2"/>
        <v>-396.70349999999996</v>
      </c>
    </row>
    <row r="18" spans="1:8" ht="21">
      <c r="A18" s="82"/>
      <c r="B18" s="98" t="s">
        <v>83</v>
      </c>
      <c r="C18" s="112">
        <f>'P&amp;L_Group'!P14</f>
        <v>335</v>
      </c>
      <c r="D18" s="85"/>
      <c r="E18" s="109">
        <f>'Alior_PEO P&amp;L (prev.)'!I7</f>
        <v>161</v>
      </c>
      <c r="F18" s="58">
        <f t="shared" si="0"/>
        <v>174</v>
      </c>
      <c r="G18" s="58">
        <f t="shared" si="1"/>
        <v>47.4145</v>
      </c>
      <c r="H18" s="58">
        <f t="shared" si="2"/>
        <v>221.4145</v>
      </c>
    </row>
    <row r="19" spans="1:8" ht="14.25">
      <c r="A19" s="82"/>
      <c r="B19" s="99" t="s">
        <v>55</v>
      </c>
      <c r="C19" s="112">
        <f>'P&amp;L_Group'!P15</f>
        <v>1336</v>
      </c>
      <c r="D19" s="85"/>
      <c r="E19" s="110">
        <f>'Alior_PEO P&amp;L (prev.)'!I8</f>
        <v>589</v>
      </c>
      <c r="F19" s="61">
        <f t="shared" si="0"/>
        <v>747</v>
      </c>
      <c r="G19" s="61">
        <f t="shared" si="1"/>
        <v>173.4605</v>
      </c>
      <c r="H19" s="61">
        <f t="shared" si="2"/>
        <v>920.4605</v>
      </c>
    </row>
    <row r="20" spans="1:8" ht="14.25">
      <c r="A20" s="82"/>
      <c r="B20" s="98"/>
      <c r="C20" s="112"/>
      <c r="D20" s="85"/>
      <c r="E20" s="109"/>
      <c r="F20" s="58">
        <f t="shared" si="0"/>
        <v>0</v>
      </c>
      <c r="G20" s="58">
        <f t="shared" si="1"/>
        <v>0</v>
      </c>
      <c r="H20" s="58">
        <f t="shared" si="2"/>
        <v>0</v>
      </c>
    </row>
    <row r="21" spans="1:8" ht="14.25">
      <c r="A21" s="82"/>
      <c r="B21" s="99" t="s">
        <v>84</v>
      </c>
      <c r="C21" s="112">
        <f>'P&amp;L_Group'!P17</f>
        <v>-12888</v>
      </c>
      <c r="D21" s="85"/>
      <c r="E21" s="110">
        <v>0</v>
      </c>
      <c r="F21" s="61">
        <f t="shared" si="0"/>
        <v>-12888</v>
      </c>
      <c r="G21" s="61">
        <f t="shared" si="1"/>
        <v>0</v>
      </c>
      <c r="H21" s="61">
        <f t="shared" si="2"/>
        <v>-12888</v>
      </c>
    </row>
    <row r="22" spans="1:8" ht="15.75" customHeight="1">
      <c r="A22" s="82"/>
      <c r="B22" s="98" t="s">
        <v>85</v>
      </c>
      <c r="C22" s="112">
        <f>'P&amp;L_Group'!P18</f>
        <v>156</v>
      </c>
      <c r="D22" s="85"/>
      <c r="E22" s="109">
        <v>0</v>
      </c>
      <c r="F22" s="58">
        <f t="shared" si="0"/>
        <v>156</v>
      </c>
      <c r="G22" s="58">
        <f t="shared" si="1"/>
        <v>0</v>
      </c>
      <c r="H22" s="58">
        <f t="shared" si="2"/>
        <v>156</v>
      </c>
    </row>
    <row r="23" spans="1:8" ht="14.25">
      <c r="A23" s="82"/>
      <c r="B23" s="99" t="s">
        <v>86</v>
      </c>
      <c r="C23" s="112">
        <f>'P&amp;L_Group'!P19</f>
        <v>-12732</v>
      </c>
      <c r="D23" s="85"/>
      <c r="E23" s="110">
        <v>0</v>
      </c>
      <c r="F23" s="61">
        <f t="shared" si="0"/>
        <v>-12732</v>
      </c>
      <c r="G23" s="61">
        <f t="shared" si="1"/>
        <v>0</v>
      </c>
      <c r="H23" s="61">
        <f t="shared" si="2"/>
        <v>-12732</v>
      </c>
    </row>
    <row r="24" spans="1:8" ht="14.25">
      <c r="A24" s="82"/>
      <c r="B24" s="98"/>
      <c r="C24" s="112"/>
      <c r="D24" s="85"/>
      <c r="E24" s="109"/>
      <c r="F24" s="58">
        <f t="shared" si="0"/>
        <v>0</v>
      </c>
      <c r="G24" s="58">
        <f t="shared" si="1"/>
        <v>0</v>
      </c>
      <c r="H24" s="58">
        <f t="shared" si="2"/>
        <v>0</v>
      </c>
    </row>
    <row r="25" spans="1:8" s="89" customFormat="1" ht="14.25">
      <c r="A25" s="88"/>
      <c r="B25" s="99" t="s">
        <v>45</v>
      </c>
      <c r="C25" s="112">
        <f>'P&amp;L_Group'!P21</f>
        <v>-273</v>
      </c>
      <c r="D25" s="85"/>
      <c r="E25" s="110">
        <f>'Alior_PEO P&amp;L (prev.)'!I10</f>
        <v>-248</v>
      </c>
      <c r="F25" s="61">
        <f t="shared" si="0"/>
        <v>-25</v>
      </c>
      <c r="G25" s="61">
        <f t="shared" si="1"/>
        <v>-73.036</v>
      </c>
      <c r="H25" s="61">
        <f t="shared" si="2"/>
        <v>-98.036</v>
      </c>
    </row>
    <row r="26" spans="1:8" s="89" customFormat="1" ht="14.25">
      <c r="A26" s="88"/>
      <c r="B26" s="98" t="s">
        <v>46</v>
      </c>
      <c r="C26" s="112">
        <f>'P&amp;L_Group'!P22</f>
        <v>-697</v>
      </c>
      <c r="D26" s="85"/>
      <c r="E26" s="109">
        <f>'Alior_PEO P&amp;L (prev.)'!I11</f>
        <v>-605</v>
      </c>
      <c r="F26" s="58">
        <f t="shared" si="0"/>
        <v>-92</v>
      </c>
      <c r="G26" s="58">
        <f t="shared" si="1"/>
        <v>-178.17249999999999</v>
      </c>
      <c r="H26" s="58">
        <f t="shared" si="2"/>
        <v>-270.1725</v>
      </c>
    </row>
    <row r="27" spans="1:8" ht="14.25">
      <c r="A27" s="82"/>
      <c r="B27" s="99" t="s">
        <v>87</v>
      </c>
      <c r="C27" s="112">
        <f>'P&amp;L_Group'!P23</f>
        <v>-2613</v>
      </c>
      <c r="D27" s="85"/>
      <c r="E27" s="110">
        <v>0</v>
      </c>
      <c r="F27" s="61">
        <f t="shared" si="0"/>
        <v>-2613</v>
      </c>
      <c r="G27" s="61">
        <f t="shared" si="1"/>
        <v>0</v>
      </c>
      <c r="H27" s="61">
        <f t="shared" si="2"/>
        <v>-2613</v>
      </c>
    </row>
    <row r="28" spans="1:8" ht="14.25">
      <c r="A28" s="82"/>
      <c r="B28" s="98" t="s">
        <v>48</v>
      </c>
      <c r="C28" s="112">
        <f>'P&amp;L_Group'!P24</f>
        <v>-2923</v>
      </c>
      <c r="D28" s="85"/>
      <c r="E28" s="109">
        <f>'Alior_PEO P&amp;L (prev.)'!I12</f>
        <v>-1279</v>
      </c>
      <c r="F28" s="58">
        <f t="shared" si="0"/>
        <v>-1644</v>
      </c>
      <c r="G28" s="58">
        <f t="shared" si="1"/>
        <v>-376.66549999999995</v>
      </c>
      <c r="H28" s="58">
        <f t="shared" si="2"/>
        <v>-2020.6655</v>
      </c>
    </row>
    <row r="29" spans="1:8" ht="14.25">
      <c r="A29" s="82"/>
      <c r="B29" s="99" t="s">
        <v>59</v>
      </c>
      <c r="C29" s="112">
        <f>'P&amp;L_Group'!P25</f>
        <v>-2060</v>
      </c>
      <c r="D29" s="85"/>
      <c r="E29" s="110">
        <f>'Alior_PEO P&amp;L (prev.)'!I13</f>
        <v>-554</v>
      </c>
      <c r="F29" s="61">
        <f t="shared" si="0"/>
        <v>-1506</v>
      </c>
      <c r="G29" s="61">
        <f t="shared" si="1"/>
        <v>-163.153</v>
      </c>
      <c r="H29" s="61">
        <f t="shared" si="2"/>
        <v>-1669.153</v>
      </c>
    </row>
    <row r="30" spans="1:8" ht="8.25" customHeight="1">
      <c r="A30" s="82"/>
      <c r="B30" s="98"/>
      <c r="C30" s="112"/>
      <c r="D30" s="85"/>
      <c r="E30" s="109"/>
      <c r="F30" s="58">
        <f t="shared" si="0"/>
        <v>0</v>
      </c>
      <c r="G30" s="58">
        <f t="shared" si="1"/>
        <v>0</v>
      </c>
      <c r="H30" s="58">
        <f t="shared" si="2"/>
        <v>0</v>
      </c>
    </row>
    <row r="31" spans="1:8" ht="14.25">
      <c r="A31" s="82"/>
      <c r="B31" s="99" t="s">
        <v>88</v>
      </c>
      <c r="C31" s="112">
        <f>'P&amp;L_Group'!P26</f>
        <v>2991</v>
      </c>
      <c r="D31" s="85"/>
      <c r="E31" s="110">
        <f>'Alior_PEO P&amp;L (prev.)'!I14</f>
        <v>704</v>
      </c>
      <c r="F31" s="61">
        <f t="shared" si="0"/>
        <v>2287</v>
      </c>
      <c r="G31" s="61">
        <f t="shared" si="1"/>
        <v>207.32799999999997</v>
      </c>
      <c r="H31" s="61">
        <f t="shared" si="2"/>
        <v>2494.328</v>
      </c>
    </row>
    <row r="32" spans="1:8" ht="14.25">
      <c r="A32" s="82"/>
      <c r="B32" s="98" t="s">
        <v>89</v>
      </c>
      <c r="C32" s="112">
        <f>'P&amp;L_Group'!P27</f>
        <v>-3</v>
      </c>
      <c r="D32" s="85"/>
      <c r="E32" s="109">
        <v>0</v>
      </c>
      <c r="F32" s="58">
        <f t="shared" si="0"/>
        <v>-3</v>
      </c>
      <c r="G32" s="58">
        <f t="shared" si="1"/>
        <v>0</v>
      </c>
      <c r="H32" s="58">
        <f t="shared" si="2"/>
        <v>-3</v>
      </c>
    </row>
    <row r="33" spans="1:8" ht="14.25">
      <c r="A33" s="82"/>
      <c r="B33" s="99" t="s">
        <v>90</v>
      </c>
      <c r="C33" s="112"/>
      <c r="D33" s="85"/>
      <c r="E33" s="110">
        <f>'Alior_PEO P&amp;L (prev.)'!I16</f>
        <v>704</v>
      </c>
      <c r="F33" s="61">
        <f t="shared" si="0"/>
        <v>-704</v>
      </c>
      <c r="G33" s="61">
        <f t="shared" si="1"/>
        <v>207.32799999999997</v>
      </c>
      <c r="H33" s="61">
        <f t="shared" si="2"/>
        <v>-496.672</v>
      </c>
    </row>
    <row r="34" spans="1:8" ht="7.5" customHeight="1">
      <c r="A34" s="82"/>
      <c r="B34" s="98"/>
      <c r="C34" s="112"/>
      <c r="D34" s="85"/>
      <c r="E34" s="109"/>
      <c r="F34" s="58">
        <f t="shared" si="0"/>
        <v>0</v>
      </c>
      <c r="G34" s="58">
        <f t="shared" si="1"/>
        <v>0</v>
      </c>
      <c r="H34" s="58">
        <f t="shared" si="2"/>
        <v>0</v>
      </c>
    </row>
    <row r="35" spans="1:8" ht="14.25">
      <c r="A35" s="82"/>
      <c r="B35" s="99" t="s">
        <v>91</v>
      </c>
      <c r="C35" s="112">
        <f>'P&amp;L_Group'!P29</f>
        <v>-614</v>
      </c>
      <c r="D35" s="85"/>
      <c r="E35" s="110">
        <f>'Alior_PEO P&amp;L (prev.)'!I17</f>
        <v>-84</v>
      </c>
      <c r="F35" s="61">
        <f t="shared" si="0"/>
        <v>-530</v>
      </c>
      <c r="G35" s="61">
        <f t="shared" si="1"/>
        <v>-24.738</v>
      </c>
      <c r="H35" s="61">
        <f t="shared" si="2"/>
        <v>-554.738</v>
      </c>
    </row>
    <row r="36" spans="1:8" ht="14.25" hidden="1">
      <c r="A36" s="82"/>
      <c r="B36" s="101" t="s">
        <v>92</v>
      </c>
      <c r="C36" s="112"/>
      <c r="D36" s="85"/>
      <c r="E36" s="109"/>
      <c r="F36" s="58">
        <f t="shared" si="0"/>
        <v>0</v>
      </c>
      <c r="G36" s="58">
        <f t="shared" si="1"/>
        <v>0</v>
      </c>
      <c r="H36" s="58">
        <f t="shared" si="2"/>
        <v>0</v>
      </c>
    </row>
    <row r="37" spans="1:8" ht="14.25" hidden="1">
      <c r="A37" s="82"/>
      <c r="B37" s="102" t="s">
        <v>93</v>
      </c>
      <c r="C37" s="112"/>
      <c r="D37" s="85"/>
      <c r="E37" s="110"/>
      <c r="F37" s="61">
        <f t="shared" si="0"/>
        <v>0</v>
      </c>
      <c r="G37" s="61">
        <f t="shared" si="1"/>
        <v>0</v>
      </c>
      <c r="H37" s="61">
        <f t="shared" si="2"/>
        <v>0</v>
      </c>
    </row>
    <row r="38" spans="1:8" ht="15" customHeight="1">
      <c r="A38" s="82"/>
      <c r="B38" s="98" t="s">
        <v>94</v>
      </c>
      <c r="C38" s="112"/>
      <c r="D38" s="85"/>
      <c r="E38" s="109"/>
      <c r="F38" s="58">
        <f t="shared" si="0"/>
        <v>0</v>
      </c>
      <c r="G38" s="58">
        <f t="shared" si="1"/>
        <v>0</v>
      </c>
      <c r="H38" s="58">
        <f t="shared" si="2"/>
        <v>0</v>
      </c>
    </row>
    <row r="39" spans="1:8" ht="21">
      <c r="A39" s="82"/>
      <c r="B39" s="99" t="s">
        <v>95</v>
      </c>
      <c r="C39" s="112"/>
      <c r="D39" s="85"/>
      <c r="E39" s="110"/>
      <c r="F39" s="61">
        <f t="shared" si="0"/>
        <v>0</v>
      </c>
      <c r="G39" s="61">
        <f t="shared" si="1"/>
        <v>0</v>
      </c>
      <c r="H39" s="61">
        <f t="shared" si="2"/>
        <v>0</v>
      </c>
    </row>
    <row r="40" spans="1:10" s="96" customFormat="1" ht="18" customHeight="1">
      <c r="A40" s="92"/>
      <c r="B40" s="103" t="s">
        <v>96</v>
      </c>
      <c r="C40" s="113">
        <f>'P&amp;L_Group'!P32</f>
        <v>2374</v>
      </c>
      <c r="D40" s="95"/>
      <c r="E40" s="111">
        <f>E33+E35</f>
        <v>620</v>
      </c>
      <c r="F40" s="68">
        <f t="shared" si="0"/>
        <v>1754</v>
      </c>
      <c r="G40" s="68">
        <f t="shared" si="1"/>
        <v>182.59</v>
      </c>
      <c r="H40" s="68">
        <f t="shared" si="2"/>
        <v>1936.59</v>
      </c>
      <c r="J40" s="97"/>
    </row>
    <row r="41" ht="14.25">
      <c r="C41" s="114"/>
    </row>
    <row r="42" spans="1:8" s="96" customFormat="1" ht="14.25">
      <c r="A42" s="72"/>
      <c r="B42" s="72" t="s">
        <v>97</v>
      </c>
      <c r="C42" s="115">
        <f aca="true" t="shared" si="3" ref="C42:H42">C16+C17+C18+C26</f>
        <v>2814</v>
      </c>
      <c r="D42" s="73"/>
      <c r="E42" s="73">
        <f t="shared" si="3"/>
        <v>1597</v>
      </c>
      <c r="F42" s="73">
        <f t="shared" si="3"/>
        <v>1217</v>
      </c>
      <c r="G42" s="73">
        <f t="shared" si="3"/>
        <v>470.3164999999999</v>
      </c>
      <c r="H42" s="73">
        <f t="shared" si="3"/>
        <v>1687.3165</v>
      </c>
    </row>
  </sheetData>
  <printOptions/>
  <pageMargins left="0.25" right="0.25" top="0.75" bottom="0.75" header="0.3" footer="0.3"/>
  <pageSetup fitToHeight="1" fitToWidth="1" horizontalDpi="600" verticalDpi="600" orientation="landscape" scale="9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00102615356"/>
    <pageSetUpPr fitToPage="1"/>
  </sheetPr>
  <dimension ref="A1:J42"/>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2.875" style="76" customWidth="1"/>
    <col min="5" max="5" width="14.125" style="51" customWidth="1" collapsed="1"/>
    <col min="6" max="6" width="14.75390625" style="51" customWidth="1"/>
    <col min="7" max="7" width="14.75390625" style="51" customWidth="1" collapsed="1"/>
    <col min="8" max="8" width="20.75390625" style="51" customWidth="1" collapsed="1"/>
    <col min="9" max="16384" width="9.00390625" style="76" customWidth="1"/>
  </cols>
  <sheetData>
    <row r="1" spans="1:8" ht="9" customHeight="1">
      <c r="A1" s="74"/>
      <c r="B1" s="74"/>
      <c r="C1" s="75"/>
      <c r="E1" s="75"/>
      <c r="F1" s="75"/>
      <c r="G1" s="75"/>
      <c r="H1" s="75"/>
    </row>
    <row r="2" spans="1:8" ht="9" customHeight="1">
      <c r="A2" s="74"/>
      <c r="B2" s="15"/>
      <c r="C2" s="75"/>
      <c r="E2" s="75"/>
      <c r="F2" s="76"/>
      <c r="G2" s="75"/>
      <c r="H2" s="75"/>
    </row>
    <row r="3" spans="1:8" ht="42">
      <c r="A3" s="74"/>
      <c r="B3" s="47"/>
      <c r="C3" s="47" t="s">
        <v>70</v>
      </c>
      <c r="D3" s="47"/>
      <c r="E3" s="47" t="s">
        <v>71</v>
      </c>
      <c r="F3" s="47" t="s">
        <v>72</v>
      </c>
      <c r="G3" s="47" t="s">
        <v>73</v>
      </c>
      <c r="H3" s="47" t="s">
        <v>74</v>
      </c>
    </row>
    <row r="4" spans="1:8" ht="14.25">
      <c r="A4" s="74"/>
      <c r="B4" s="74"/>
      <c r="C4" s="78"/>
      <c r="D4" s="79"/>
      <c r="E4" s="80"/>
      <c r="G4" s="116">
        <v>0.2945</v>
      </c>
      <c r="H4" s="80"/>
    </row>
    <row r="5" ht="9" customHeight="1"/>
    <row r="6" spans="1:2" ht="6" customHeight="1">
      <c r="A6" s="82"/>
      <c r="B6" s="54" t="s">
        <v>75</v>
      </c>
    </row>
    <row r="7" spans="1:8" ht="21" customHeight="1" thickBot="1">
      <c r="A7" s="82"/>
      <c r="B7" s="208" t="s">
        <v>219</v>
      </c>
      <c r="C7" s="56" t="s">
        <v>181</v>
      </c>
      <c r="E7" s="56" t="str">
        <f>+$C$7</f>
        <v xml:space="preserve">q4 2016 </v>
      </c>
      <c r="F7" s="56" t="str">
        <f>+$C$7</f>
        <v xml:space="preserve">q4 2016 </v>
      </c>
      <c r="G7" s="56" t="str">
        <f>+$C$7</f>
        <v xml:space="preserve">q4 2016 </v>
      </c>
      <c r="H7" s="56" t="str">
        <f>+$C$7</f>
        <v xml:space="preserve">q4 2016 </v>
      </c>
    </row>
    <row r="8" spans="1:8" ht="14.25">
      <c r="A8" s="82"/>
      <c r="B8" s="98" t="s">
        <v>77</v>
      </c>
      <c r="C8" s="112">
        <f>'P&amp;L_Group'!O4</f>
        <v>5513</v>
      </c>
      <c r="D8" s="85"/>
      <c r="E8" s="104"/>
      <c r="F8" s="58">
        <f>C8-E8</f>
        <v>5513</v>
      </c>
      <c r="G8" s="104">
        <f>E8*$G$4</f>
        <v>0</v>
      </c>
      <c r="H8" s="58">
        <f>F8+G8</f>
        <v>5513</v>
      </c>
    </row>
    <row r="9" spans="1:8" ht="14.25">
      <c r="A9" s="82"/>
      <c r="B9" s="99" t="s">
        <v>78</v>
      </c>
      <c r="C9" s="112">
        <f>'P&amp;L_Group'!O5</f>
        <v>-225</v>
      </c>
      <c r="D9" s="85"/>
      <c r="E9" s="61"/>
      <c r="F9" s="61">
        <f aca="true" t="shared" si="0" ref="F9:F40">C9-E9</f>
        <v>-225</v>
      </c>
      <c r="G9" s="61">
        <f aca="true" t="shared" si="1" ref="G9:G40">E9*$G$4</f>
        <v>0</v>
      </c>
      <c r="H9" s="61">
        <f aca="true" t="shared" si="2" ref="H9:H40">F9+G9</f>
        <v>-225</v>
      </c>
    </row>
    <row r="10" spans="1:8" ht="14.25">
      <c r="A10" s="82"/>
      <c r="B10" s="98" t="s">
        <v>28</v>
      </c>
      <c r="C10" s="112">
        <f>'P&amp;L_Group'!O6</f>
        <v>5288</v>
      </c>
      <c r="D10" s="85"/>
      <c r="E10" s="58"/>
      <c r="F10" s="58">
        <f t="shared" si="0"/>
        <v>5288</v>
      </c>
      <c r="G10" s="58">
        <f t="shared" si="1"/>
        <v>0</v>
      </c>
      <c r="H10" s="58">
        <f t="shared" si="2"/>
        <v>5288</v>
      </c>
    </row>
    <row r="11" spans="1:8" ht="14.25">
      <c r="A11" s="82"/>
      <c r="B11" s="99"/>
      <c r="C11" s="112"/>
      <c r="D11" s="85"/>
      <c r="E11" s="61"/>
      <c r="F11" s="61">
        <f t="shared" si="0"/>
        <v>0</v>
      </c>
      <c r="G11" s="61">
        <f t="shared" si="1"/>
        <v>0</v>
      </c>
      <c r="H11" s="61">
        <f t="shared" si="2"/>
        <v>0</v>
      </c>
    </row>
    <row r="12" spans="1:8" ht="14.25">
      <c r="A12" s="82"/>
      <c r="B12" s="98" t="s">
        <v>79</v>
      </c>
      <c r="C12" s="112">
        <f>'P&amp;L_Group'!O7</f>
        <v>-447</v>
      </c>
      <c r="D12" s="85"/>
      <c r="E12" s="58"/>
      <c r="F12" s="58">
        <f t="shared" si="0"/>
        <v>-447</v>
      </c>
      <c r="G12" s="58">
        <f t="shared" si="1"/>
        <v>0</v>
      </c>
      <c r="H12" s="58">
        <f t="shared" si="2"/>
        <v>-447</v>
      </c>
    </row>
    <row r="13" spans="1:8" ht="14.25">
      <c r="A13" s="82"/>
      <c r="B13" s="99" t="s">
        <v>80</v>
      </c>
      <c r="C13" s="112">
        <f>'P&amp;L_Group'!O8</f>
        <v>4841</v>
      </c>
      <c r="D13" s="85"/>
      <c r="E13" s="61"/>
      <c r="F13" s="61">
        <f t="shared" si="0"/>
        <v>4841</v>
      </c>
      <c r="G13" s="61">
        <f t="shared" si="1"/>
        <v>0</v>
      </c>
      <c r="H13" s="61">
        <f t="shared" si="2"/>
        <v>4841</v>
      </c>
    </row>
    <row r="14" spans="1:8" ht="14.25">
      <c r="A14" s="82"/>
      <c r="B14" s="98"/>
      <c r="C14" s="112"/>
      <c r="D14" s="85"/>
      <c r="E14" s="58"/>
      <c r="F14" s="58">
        <f t="shared" si="0"/>
        <v>0</v>
      </c>
      <c r="G14" s="58">
        <f t="shared" si="1"/>
        <v>0</v>
      </c>
      <c r="H14" s="58">
        <f t="shared" si="2"/>
        <v>0</v>
      </c>
    </row>
    <row r="15" spans="1:8" ht="14.25">
      <c r="A15" s="82"/>
      <c r="B15" s="99" t="s">
        <v>32</v>
      </c>
      <c r="C15" s="112">
        <f>'P&amp;L_Group'!O10</f>
        <v>235</v>
      </c>
      <c r="D15" s="85"/>
      <c r="E15" s="61">
        <f>'Alior_PEO P&amp;L (prev.)'!H4</f>
        <v>182</v>
      </c>
      <c r="F15" s="61">
        <f t="shared" si="0"/>
        <v>53</v>
      </c>
      <c r="G15" s="61">
        <f t="shared" si="1"/>
        <v>53.599</v>
      </c>
      <c r="H15" s="61">
        <f t="shared" si="2"/>
        <v>106.59899999999999</v>
      </c>
    </row>
    <row r="16" spans="1:8" ht="14.25">
      <c r="A16" s="82"/>
      <c r="B16" s="98" t="s">
        <v>81</v>
      </c>
      <c r="C16" s="112">
        <f>'P&amp;L_Group'!O11</f>
        <v>1087</v>
      </c>
      <c r="D16" s="85"/>
      <c r="E16" s="58">
        <f>'Alior_PEO P&amp;L (prev.)'!H5</f>
        <v>750</v>
      </c>
      <c r="F16" s="58">
        <f t="shared" si="0"/>
        <v>337</v>
      </c>
      <c r="G16" s="58">
        <f t="shared" si="1"/>
        <v>220.875</v>
      </c>
      <c r="H16" s="58">
        <f t="shared" si="2"/>
        <v>557.875</v>
      </c>
    </row>
    <row r="17" spans="1:8" ht="14.25">
      <c r="A17" s="82"/>
      <c r="B17" s="99" t="s">
        <v>82</v>
      </c>
      <c r="C17" s="112">
        <f>'P&amp;L_Group'!O12</f>
        <v>-491</v>
      </c>
      <c r="D17" s="85"/>
      <c r="E17" s="61">
        <f>'Alior_PEO P&amp;L (prev.)'!H6</f>
        <v>-244</v>
      </c>
      <c r="F17" s="61">
        <f t="shared" si="0"/>
        <v>-247</v>
      </c>
      <c r="G17" s="61">
        <f t="shared" si="1"/>
        <v>-71.85799999999999</v>
      </c>
      <c r="H17" s="61">
        <f t="shared" si="2"/>
        <v>-318.858</v>
      </c>
    </row>
    <row r="18" spans="1:8" ht="21">
      <c r="A18" s="82"/>
      <c r="B18" s="98" t="s">
        <v>83</v>
      </c>
      <c r="C18" s="112">
        <f>'P&amp;L_Group'!O14</f>
        <v>280</v>
      </c>
      <c r="D18" s="85"/>
      <c r="E18" s="58">
        <f>'Alior_PEO P&amp;L (prev.)'!H7</f>
        <v>142</v>
      </c>
      <c r="F18" s="58">
        <f t="shared" si="0"/>
        <v>138</v>
      </c>
      <c r="G18" s="58">
        <f t="shared" si="1"/>
        <v>41.818999999999996</v>
      </c>
      <c r="H18" s="58">
        <f t="shared" si="2"/>
        <v>179.819</v>
      </c>
    </row>
    <row r="19" spans="1:8" ht="14.25">
      <c r="A19" s="82"/>
      <c r="B19" s="99" t="s">
        <v>55</v>
      </c>
      <c r="C19" s="112">
        <f>'P&amp;L_Group'!O15</f>
        <v>690</v>
      </c>
      <c r="D19" s="85"/>
      <c r="E19" s="61">
        <f>'Alior_PEO P&amp;L (prev.)'!H8</f>
        <v>530</v>
      </c>
      <c r="F19" s="61">
        <f t="shared" si="0"/>
        <v>160</v>
      </c>
      <c r="G19" s="61">
        <f t="shared" si="1"/>
        <v>156.08499999999998</v>
      </c>
      <c r="H19" s="61">
        <f t="shared" si="2"/>
        <v>316.085</v>
      </c>
    </row>
    <row r="20" spans="1:8" ht="14.25">
      <c r="A20" s="82"/>
      <c r="B20" s="98"/>
      <c r="C20" s="112"/>
      <c r="D20" s="85"/>
      <c r="E20" s="58"/>
      <c r="F20" s="58">
        <f t="shared" si="0"/>
        <v>0</v>
      </c>
      <c r="G20" s="58">
        <f t="shared" si="1"/>
        <v>0</v>
      </c>
      <c r="H20" s="58">
        <f t="shared" si="2"/>
        <v>0</v>
      </c>
    </row>
    <row r="21" spans="1:8" ht="14.25">
      <c r="A21" s="82"/>
      <c r="B21" s="99" t="s">
        <v>84</v>
      </c>
      <c r="C21" s="112">
        <f>'P&amp;L_Group'!O17</f>
        <v>-3050</v>
      </c>
      <c r="D21" s="85"/>
      <c r="E21" s="61">
        <v>0</v>
      </c>
      <c r="F21" s="61">
        <f t="shared" si="0"/>
        <v>-3050</v>
      </c>
      <c r="G21" s="61">
        <f t="shared" si="1"/>
        <v>0</v>
      </c>
      <c r="H21" s="61">
        <f t="shared" si="2"/>
        <v>-3050</v>
      </c>
    </row>
    <row r="22" spans="1:8" ht="15.75" customHeight="1">
      <c r="A22" s="82"/>
      <c r="B22" s="98" t="s">
        <v>85</v>
      </c>
      <c r="C22" s="112">
        <f>'P&amp;L_Group'!O18</f>
        <v>89</v>
      </c>
      <c r="D22" s="85"/>
      <c r="E22" s="58">
        <v>0</v>
      </c>
      <c r="F22" s="58">
        <f t="shared" si="0"/>
        <v>89</v>
      </c>
      <c r="G22" s="58">
        <f t="shared" si="1"/>
        <v>0</v>
      </c>
      <c r="H22" s="58">
        <f t="shared" si="2"/>
        <v>89</v>
      </c>
    </row>
    <row r="23" spans="1:8" ht="14.25">
      <c r="A23" s="82"/>
      <c r="B23" s="99" t="s">
        <v>86</v>
      </c>
      <c r="C23" s="112">
        <f>'P&amp;L_Group'!O19</f>
        <v>-2961</v>
      </c>
      <c r="D23" s="85"/>
      <c r="E23" s="61">
        <v>0</v>
      </c>
      <c r="F23" s="61">
        <f t="shared" si="0"/>
        <v>-2961</v>
      </c>
      <c r="G23" s="61">
        <f t="shared" si="1"/>
        <v>0</v>
      </c>
      <c r="H23" s="61">
        <f t="shared" si="2"/>
        <v>-2961</v>
      </c>
    </row>
    <row r="24" spans="1:8" ht="14.25">
      <c r="A24" s="82"/>
      <c r="B24" s="98"/>
      <c r="C24" s="112"/>
      <c r="D24" s="85"/>
      <c r="E24" s="58">
        <v>0</v>
      </c>
      <c r="F24" s="58">
        <f t="shared" si="0"/>
        <v>0</v>
      </c>
      <c r="G24" s="58">
        <f t="shared" si="1"/>
        <v>0</v>
      </c>
      <c r="H24" s="58">
        <f t="shared" si="2"/>
        <v>0</v>
      </c>
    </row>
    <row r="25" spans="1:8" s="89" customFormat="1" ht="14.25">
      <c r="A25" s="88"/>
      <c r="B25" s="99" t="s">
        <v>45</v>
      </c>
      <c r="C25" s="112">
        <f>'P&amp;L_Group'!O21</f>
        <v>-82</v>
      </c>
      <c r="D25" s="85"/>
      <c r="E25" s="61">
        <f>'Alior_PEO P&amp;L (prev.)'!H10</f>
        <v>-84</v>
      </c>
      <c r="F25" s="61">
        <f t="shared" si="0"/>
        <v>2</v>
      </c>
      <c r="G25" s="61">
        <f t="shared" si="1"/>
        <v>-24.738</v>
      </c>
      <c r="H25" s="61">
        <f t="shared" si="2"/>
        <v>-22.738</v>
      </c>
    </row>
    <row r="26" spans="1:8" s="89" customFormat="1" ht="14.25">
      <c r="A26" s="88"/>
      <c r="B26" s="98" t="s">
        <v>46</v>
      </c>
      <c r="C26" s="112">
        <f>'P&amp;L_Group'!O22</f>
        <v>-191</v>
      </c>
      <c r="D26" s="85"/>
      <c r="E26" s="58">
        <f>'Alior_PEO P&amp;L (prev.)'!H11</f>
        <v>-161</v>
      </c>
      <c r="F26" s="58">
        <f t="shared" si="0"/>
        <v>-30</v>
      </c>
      <c r="G26" s="58">
        <f t="shared" si="1"/>
        <v>-47.4145</v>
      </c>
      <c r="H26" s="58">
        <f t="shared" si="2"/>
        <v>-77.4145</v>
      </c>
    </row>
    <row r="27" spans="1:8" ht="14.25">
      <c r="A27" s="82"/>
      <c r="B27" s="99" t="s">
        <v>87</v>
      </c>
      <c r="C27" s="112">
        <f>'P&amp;L_Group'!O23</f>
        <v>-698</v>
      </c>
      <c r="D27" s="85"/>
      <c r="E27" s="61">
        <v>0</v>
      </c>
      <c r="F27" s="61">
        <f t="shared" si="0"/>
        <v>-698</v>
      </c>
      <c r="G27" s="61">
        <f t="shared" si="1"/>
        <v>0</v>
      </c>
      <c r="H27" s="61">
        <f t="shared" si="2"/>
        <v>-698</v>
      </c>
    </row>
    <row r="28" spans="1:8" ht="14.25">
      <c r="A28" s="82"/>
      <c r="B28" s="98" t="s">
        <v>48</v>
      </c>
      <c r="C28" s="112">
        <f>'P&amp;L_Group'!O24</f>
        <v>-1001</v>
      </c>
      <c r="D28" s="85"/>
      <c r="E28" s="58">
        <f>Alior_impact_FY2016!E28-Alior_impact_3q2016!E28</f>
        <v>-998</v>
      </c>
      <c r="F28" s="58">
        <f t="shared" si="0"/>
        <v>-3</v>
      </c>
      <c r="G28" s="58">
        <f t="shared" si="1"/>
        <v>-293.911</v>
      </c>
      <c r="H28" s="58">
        <f t="shared" si="2"/>
        <v>-296.911</v>
      </c>
    </row>
    <row r="29" spans="1:8" ht="14.25">
      <c r="A29" s="82"/>
      <c r="B29" s="99" t="s">
        <v>59</v>
      </c>
      <c r="C29" s="112">
        <f>'P&amp;L_Group'!O25</f>
        <v>-678</v>
      </c>
      <c r="D29" s="85"/>
      <c r="E29" s="61">
        <f>'Alior_PEO P&amp;L (prev.)'!H13</f>
        <v>-310</v>
      </c>
      <c r="F29" s="61">
        <f t="shared" si="0"/>
        <v>-368</v>
      </c>
      <c r="G29" s="61">
        <f t="shared" si="1"/>
        <v>-91.295</v>
      </c>
      <c r="H29" s="61">
        <f t="shared" si="2"/>
        <v>-459.295</v>
      </c>
    </row>
    <row r="30" spans="1:8" ht="8.25" customHeight="1">
      <c r="A30" s="82"/>
      <c r="B30" s="98"/>
      <c r="C30" s="112"/>
      <c r="D30" s="85"/>
      <c r="E30" s="58">
        <v>0</v>
      </c>
      <c r="F30" s="58">
        <f t="shared" si="0"/>
        <v>0</v>
      </c>
      <c r="G30" s="58">
        <f t="shared" si="1"/>
        <v>0</v>
      </c>
      <c r="H30" s="58">
        <f t="shared" si="2"/>
        <v>0</v>
      </c>
    </row>
    <row r="31" spans="1:8" ht="14.25">
      <c r="A31" s="82"/>
      <c r="B31" s="99" t="s">
        <v>88</v>
      </c>
      <c r="C31" s="112">
        <f>'P&amp;L_Group'!O26</f>
        <v>1031</v>
      </c>
      <c r="D31" s="85"/>
      <c r="E31" s="61">
        <f>'Alior_PEO P&amp;L (prev.)'!H14</f>
        <v>327</v>
      </c>
      <c r="F31" s="61">
        <f t="shared" si="0"/>
        <v>704</v>
      </c>
      <c r="G31" s="61">
        <f t="shared" si="1"/>
        <v>96.30149999999999</v>
      </c>
      <c r="H31" s="61">
        <f t="shared" si="2"/>
        <v>800.3015</v>
      </c>
    </row>
    <row r="32" spans="1:8" ht="14.25">
      <c r="A32" s="82"/>
      <c r="B32" s="98" t="s">
        <v>89</v>
      </c>
      <c r="C32" s="112">
        <f>'P&amp;L_Group'!O27</f>
        <v>-1</v>
      </c>
      <c r="D32" s="85"/>
      <c r="E32" s="58">
        <f>'Alior_PEO P&amp;L (prev.)'!H15</f>
        <v>0</v>
      </c>
      <c r="F32" s="58">
        <f t="shared" si="0"/>
        <v>-1</v>
      </c>
      <c r="G32" s="58">
        <f t="shared" si="1"/>
        <v>0</v>
      </c>
      <c r="H32" s="58">
        <f t="shared" si="2"/>
        <v>-1</v>
      </c>
    </row>
    <row r="33" spans="1:8" ht="14.25">
      <c r="A33" s="82"/>
      <c r="B33" s="99" t="s">
        <v>90</v>
      </c>
      <c r="C33" s="112">
        <f>'P&amp;L_Group'!O28</f>
        <v>1030</v>
      </c>
      <c r="D33" s="85"/>
      <c r="E33" s="61">
        <f>'Alior_PEO P&amp;L (prev.)'!H16</f>
        <v>327</v>
      </c>
      <c r="F33" s="61">
        <f t="shared" si="0"/>
        <v>703</v>
      </c>
      <c r="G33" s="61">
        <f t="shared" si="1"/>
        <v>96.30149999999999</v>
      </c>
      <c r="H33" s="61">
        <f t="shared" si="2"/>
        <v>799.3015</v>
      </c>
    </row>
    <row r="34" spans="1:8" ht="7.5" customHeight="1">
      <c r="A34" s="82"/>
      <c r="B34" s="98"/>
      <c r="C34" s="112"/>
      <c r="D34" s="85"/>
      <c r="E34" s="58"/>
      <c r="F34" s="58"/>
      <c r="G34" s="58"/>
      <c r="H34" s="58"/>
    </row>
    <row r="35" spans="1:8" ht="14.25">
      <c r="A35" s="82"/>
      <c r="B35" s="99" t="s">
        <v>91</v>
      </c>
      <c r="C35" s="112">
        <f>'P&amp;L_Group'!O29</f>
        <v>-164</v>
      </c>
      <c r="D35" s="85"/>
      <c r="E35" s="61">
        <f>'Alior_PEO P&amp;L (prev.)'!H17</f>
        <v>11</v>
      </c>
      <c r="F35" s="61">
        <f t="shared" si="0"/>
        <v>-175</v>
      </c>
      <c r="G35" s="61">
        <f t="shared" si="1"/>
        <v>3.2394999999999996</v>
      </c>
      <c r="H35" s="61">
        <f t="shared" si="2"/>
        <v>-171.7605</v>
      </c>
    </row>
    <row r="36" spans="1:8" ht="14.25" hidden="1">
      <c r="A36" s="82"/>
      <c r="B36" s="101" t="s">
        <v>92</v>
      </c>
      <c r="C36" s="112"/>
      <c r="D36" s="85"/>
      <c r="E36" s="58">
        <f>Alior_impact_FY2016!E36-Alior_impact_3q2016!E36</f>
        <v>0</v>
      </c>
      <c r="F36" s="58">
        <f t="shared" si="0"/>
        <v>0</v>
      </c>
      <c r="G36" s="58">
        <f t="shared" si="1"/>
        <v>0</v>
      </c>
      <c r="H36" s="58">
        <f t="shared" si="2"/>
        <v>0</v>
      </c>
    </row>
    <row r="37" spans="1:8" ht="14.25" hidden="1">
      <c r="A37" s="82"/>
      <c r="B37" s="102" t="s">
        <v>93</v>
      </c>
      <c r="C37" s="112"/>
      <c r="D37" s="85"/>
      <c r="E37" s="61">
        <f>Alior_impact_FY2016!E37-Alior_impact_3q2016!E37</f>
        <v>0</v>
      </c>
      <c r="F37" s="61">
        <f t="shared" si="0"/>
        <v>0</v>
      </c>
      <c r="G37" s="61">
        <f t="shared" si="1"/>
        <v>0</v>
      </c>
      <c r="H37" s="61">
        <f t="shared" si="2"/>
        <v>0</v>
      </c>
    </row>
    <row r="38" spans="1:8" ht="15" customHeight="1">
      <c r="A38" s="82"/>
      <c r="B38" s="98" t="s">
        <v>94</v>
      </c>
      <c r="C38" s="112"/>
      <c r="D38" s="85"/>
      <c r="E38" s="58">
        <v>0</v>
      </c>
      <c r="F38" s="58">
        <f t="shared" si="0"/>
        <v>0</v>
      </c>
      <c r="G38" s="58">
        <f t="shared" si="1"/>
        <v>0</v>
      </c>
      <c r="H38" s="58">
        <f t="shared" si="2"/>
        <v>0</v>
      </c>
    </row>
    <row r="39" spans="1:8" ht="21">
      <c r="A39" s="82"/>
      <c r="B39" s="99" t="s">
        <v>95</v>
      </c>
      <c r="C39" s="112"/>
      <c r="D39" s="85"/>
      <c r="E39" s="61">
        <v>0</v>
      </c>
      <c r="F39" s="61">
        <f t="shared" si="0"/>
        <v>0</v>
      </c>
      <c r="G39" s="61">
        <f t="shared" si="1"/>
        <v>0</v>
      </c>
      <c r="H39" s="61">
        <f t="shared" si="2"/>
        <v>0</v>
      </c>
    </row>
    <row r="40" spans="1:10" s="96" customFormat="1" ht="18" customHeight="1">
      <c r="A40" s="92"/>
      <c r="B40" s="103" t="s">
        <v>96</v>
      </c>
      <c r="C40" s="113">
        <f>'P&amp;L_Group'!O32</f>
        <v>866</v>
      </c>
      <c r="D40" s="95"/>
      <c r="E40" s="68">
        <f>E33+E35</f>
        <v>338</v>
      </c>
      <c r="F40" s="68">
        <f t="shared" si="0"/>
        <v>528</v>
      </c>
      <c r="G40" s="68">
        <f t="shared" si="1"/>
        <v>99.541</v>
      </c>
      <c r="H40" s="68">
        <f t="shared" si="2"/>
        <v>627.5409999999999</v>
      </c>
      <c r="J40" s="97"/>
    </row>
    <row r="41" ht="14.25">
      <c r="C41" s="114"/>
    </row>
    <row r="42" spans="1:8" s="96" customFormat="1" ht="14.25">
      <c r="A42" s="72"/>
      <c r="B42" s="72" t="s">
        <v>97</v>
      </c>
      <c r="C42" s="115">
        <f aca="true" t="shared" si="3" ref="C42:H42">C16+C17+C18+C26</f>
        <v>685</v>
      </c>
      <c r="D42" s="73"/>
      <c r="E42" s="73">
        <f t="shared" si="3"/>
        <v>487</v>
      </c>
      <c r="F42" s="73">
        <f t="shared" si="3"/>
        <v>198</v>
      </c>
      <c r="G42" s="73">
        <f t="shared" si="3"/>
        <v>143.42149999999998</v>
      </c>
      <c r="H42" s="73">
        <f t="shared" si="3"/>
        <v>341.42150000000004</v>
      </c>
    </row>
  </sheetData>
  <printOptions/>
  <pageMargins left="0.25" right="0.25" top="0.75" bottom="0.75" header="0.3" footer="0.3"/>
  <pageSetup fitToHeight="1" fitToWidth="1" horizontalDpi="600" verticalDpi="600" orientation="landscape" scale="9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5999900102615356"/>
    <pageSetUpPr fitToPage="1"/>
  </sheetPr>
  <dimension ref="A1:J42"/>
  <sheetViews>
    <sheetView showGridLines="0" zoomScale="85" zoomScaleNormal="85" zoomScaleSheetLayoutView="11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2.625" style="76" customWidth="1"/>
    <col min="5" max="5" width="14.125" style="51" customWidth="1" collapsed="1"/>
    <col min="6" max="6" width="14.75390625" style="51" customWidth="1"/>
    <col min="7" max="7" width="14.75390625" style="51" customWidth="1" collapsed="1"/>
    <col min="8" max="8" width="20.625" style="51" customWidth="1" collapsed="1"/>
    <col min="9" max="16384" width="9.00390625" style="76" customWidth="1"/>
  </cols>
  <sheetData>
    <row r="1" spans="1:8" ht="9" customHeight="1">
      <c r="A1" s="74"/>
      <c r="B1" s="15"/>
      <c r="C1" s="75"/>
      <c r="E1" s="75"/>
      <c r="F1" s="75"/>
      <c r="G1" s="75"/>
      <c r="H1" s="75"/>
    </row>
    <row r="2" spans="1:8" ht="9" customHeight="1">
      <c r="A2" s="74"/>
      <c r="B2" s="74"/>
      <c r="C2" s="75"/>
      <c r="E2" s="75"/>
      <c r="F2" s="76"/>
      <c r="G2" s="75"/>
      <c r="H2" s="75"/>
    </row>
    <row r="3" spans="1:8" ht="42">
      <c r="A3" s="74"/>
      <c r="B3" s="47"/>
      <c r="C3" s="47" t="s">
        <v>70</v>
      </c>
      <c r="D3" s="105"/>
      <c r="E3" s="106" t="s">
        <v>71</v>
      </c>
      <c r="F3" s="47" t="s">
        <v>72</v>
      </c>
      <c r="G3" s="47" t="s">
        <v>73</v>
      </c>
      <c r="H3" s="47" t="s">
        <v>74</v>
      </c>
    </row>
    <row r="4" spans="1:8" ht="14.25">
      <c r="A4" s="74"/>
      <c r="B4" s="74"/>
      <c r="C4" s="78"/>
      <c r="D4" s="79"/>
      <c r="E4" s="107"/>
      <c r="G4" s="81">
        <v>0.292232</v>
      </c>
      <c r="H4" s="80"/>
    </row>
    <row r="5" ht="9" customHeight="1">
      <c r="E5" s="108"/>
    </row>
    <row r="6" spans="1:5" ht="6" customHeight="1">
      <c r="A6" s="82"/>
      <c r="B6" s="54" t="s">
        <v>75</v>
      </c>
      <c r="E6" s="108"/>
    </row>
    <row r="7" spans="1:8" ht="21" customHeight="1" thickBot="1">
      <c r="A7" s="82"/>
      <c r="B7" s="208" t="s">
        <v>219</v>
      </c>
      <c r="C7" s="208" t="s">
        <v>101</v>
      </c>
      <c r="D7" s="209"/>
      <c r="E7" s="212" t="str">
        <f>+$C$7</f>
        <v>9m 2016</v>
      </c>
      <c r="F7" s="208" t="str">
        <f>+$C$7</f>
        <v>9m 2016</v>
      </c>
      <c r="G7" s="208" t="str">
        <f>+$C$7</f>
        <v>9m 2016</v>
      </c>
      <c r="H7" s="208" t="str">
        <f>+$C$7</f>
        <v>9m 2016</v>
      </c>
    </row>
    <row r="8" spans="1:8" ht="14.25">
      <c r="A8" s="82"/>
      <c r="B8" s="98" t="s">
        <v>77</v>
      </c>
      <c r="C8" s="58">
        <f>'P&amp;L_Group'!N4</f>
        <v>14706</v>
      </c>
      <c r="D8" s="85"/>
      <c r="E8" s="109">
        <v>0</v>
      </c>
      <c r="F8" s="58">
        <f>C8-E8</f>
        <v>14706</v>
      </c>
      <c r="G8" s="58">
        <f>E8*$G$4</f>
        <v>0</v>
      </c>
      <c r="H8" s="58">
        <f>F8+G8</f>
        <v>14706</v>
      </c>
    </row>
    <row r="9" spans="1:8" ht="14.25">
      <c r="A9" s="82"/>
      <c r="B9" s="99" t="s">
        <v>78</v>
      </c>
      <c r="C9" s="61">
        <f>'P&amp;L_Group'!N5</f>
        <v>-206</v>
      </c>
      <c r="D9" s="85"/>
      <c r="E9" s="110">
        <v>0</v>
      </c>
      <c r="F9" s="61">
        <f aca="true" t="shared" si="0" ref="F9:F40">C9-E9</f>
        <v>-206</v>
      </c>
      <c r="G9" s="61">
        <f aca="true" t="shared" si="1" ref="G9:G40">E9*$G$4</f>
        <v>0</v>
      </c>
      <c r="H9" s="61">
        <f aca="true" t="shared" si="2" ref="H9:H40">F9+G9</f>
        <v>-206</v>
      </c>
    </row>
    <row r="10" spans="1:8" ht="14.25">
      <c r="A10" s="82"/>
      <c r="B10" s="98" t="s">
        <v>28</v>
      </c>
      <c r="C10" s="58">
        <f>'P&amp;L_Group'!N6</f>
        <v>14500</v>
      </c>
      <c r="D10" s="85"/>
      <c r="E10" s="109">
        <v>0</v>
      </c>
      <c r="F10" s="58">
        <f t="shared" si="0"/>
        <v>14500</v>
      </c>
      <c r="G10" s="58">
        <f t="shared" si="1"/>
        <v>0</v>
      </c>
      <c r="H10" s="58">
        <f t="shared" si="2"/>
        <v>14500</v>
      </c>
    </row>
    <row r="11" spans="1:8" ht="14.25">
      <c r="A11" s="82"/>
      <c r="B11" s="99"/>
      <c r="C11" s="61"/>
      <c r="D11" s="85"/>
      <c r="E11" s="110"/>
      <c r="F11" s="61">
        <f t="shared" si="0"/>
        <v>0</v>
      </c>
      <c r="G11" s="61">
        <f t="shared" si="1"/>
        <v>0</v>
      </c>
      <c r="H11" s="61">
        <f t="shared" si="2"/>
        <v>0</v>
      </c>
    </row>
    <row r="12" spans="1:8" ht="14.25">
      <c r="A12" s="82"/>
      <c r="B12" s="98" t="s">
        <v>79</v>
      </c>
      <c r="C12" s="58">
        <f>'P&amp;L_Group'!N7</f>
        <v>-716</v>
      </c>
      <c r="D12" s="85"/>
      <c r="E12" s="109">
        <v>0</v>
      </c>
      <c r="F12" s="58">
        <f t="shared" si="0"/>
        <v>-716</v>
      </c>
      <c r="G12" s="58">
        <f t="shared" si="1"/>
        <v>0</v>
      </c>
      <c r="H12" s="58">
        <f t="shared" si="2"/>
        <v>-716</v>
      </c>
    </row>
    <row r="13" spans="1:8" ht="14.25">
      <c r="A13" s="82"/>
      <c r="B13" s="99" t="s">
        <v>80</v>
      </c>
      <c r="C13" s="61">
        <f>'P&amp;L_Group'!N8</f>
        <v>13784</v>
      </c>
      <c r="D13" s="85"/>
      <c r="E13" s="110">
        <v>0</v>
      </c>
      <c r="F13" s="61">
        <f t="shared" si="0"/>
        <v>13784</v>
      </c>
      <c r="G13" s="61">
        <f t="shared" si="1"/>
        <v>0</v>
      </c>
      <c r="H13" s="61">
        <f t="shared" si="2"/>
        <v>13784</v>
      </c>
    </row>
    <row r="14" spans="1:8" ht="14.25">
      <c r="A14" s="82"/>
      <c r="B14" s="98"/>
      <c r="C14" s="58"/>
      <c r="D14" s="85"/>
      <c r="E14" s="109"/>
      <c r="F14" s="58">
        <f t="shared" si="0"/>
        <v>0</v>
      </c>
      <c r="G14" s="58">
        <f t="shared" si="1"/>
        <v>0</v>
      </c>
      <c r="H14" s="58">
        <f t="shared" si="2"/>
        <v>0</v>
      </c>
    </row>
    <row r="15" spans="1:8" ht="14.25">
      <c r="A15" s="82"/>
      <c r="B15" s="99" t="s">
        <v>32</v>
      </c>
      <c r="C15" s="61">
        <f>'P&amp;L_Group'!N10</f>
        <v>582</v>
      </c>
      <c r="D15" s="85"/>
      <c r="E15" s="110">
        <f>'Alior_PEO P&amp;L (prev.)'!G4</f>
        <v>417</v>
      </c>
      <c r="F15" s="61">
        <f t="shared" si="0"/>
        <v>165</v>
      </c>
      <c r="G15" s="61">
        <f t="shared" si="1"/>
        <v>121.860744</v>
      </c>
      <c r="H15" s="61">
        <f t="shared" si="2"/>
        <v>286.860744</v>
      </c>
    </row>
    <row r="16" spans="1:8" ht="14.25">
      <c r="A16" s="82"/>
      <c r="B16" s="98" t="s">
        <v>81</v>
      </c>
      <c r="C16" s="58">
        <f>'P&amp;L_Group'!N11</f>
        <v>3024</v>
      </c>
      <c r="D16" s="85"/>
      <c r="E16" s="109">
        <f>'Alior_PEO P&amp;L (prev.)'!G5</f>
        <v>2054</v>
      </c>
      <c r="F16" s="58">
        <f t="shared" si="0"/>
        <v>970</v>
      </c>
      <c r="G16" s="58">
        <f t="shared" si="1"/>
        <v>600.244528</v>
      </c>
      <c r="H16" s="58">
        <f t="shared" si="2"/>
        <v>1570.244528</v>
      </c>
    </row>
    <row r="17" spans="1:8" ht="14.25">
      <c r="A17" s="82"/>
      <c r="B17" s="99" t="s">
        <v>82</v>
      </c>
      <c r="C17" s="61">
        <f>'P&amp;L_Group'!N12</f>
        <v>-444</v>
      </c>
      <c r="D17" s="85"/>
      <c r="E17" s="110">
        <f>'Alior_PEO P&amp;L (prev.)'!G6</f>
        <v>-519</v>
      </c>
      <c r="F17" s="61">
        <f t="shared" si="0"/>
        <v>75</v>
      </c>
      <c r="G17" s="61">
        <f t="shared" si="1"/>
        <v>-151.668408</v>
      </c>
      <c r="H17" s="61">
        <f t="shared" si="2"/>
        <v>-76.668408</v>
      </c>
    </row>
    <row r="18" spans="1:8" ht="21">
      <c r="A18" s="82"/>
      <c r="B18" s="98" t="s">
        <v>83</v>
      </c>
      <c r="C18" s="58">
        <f>'P&amp;L_Group'!N14</f>
        <v>55</v>
      </c>
      <c r="D18" s="85"/>
      <c r="E18" s="109">
        <f>'Alior_PEO P&amp;L (prev.)'!G7</f>
        <v>19</v>
      </c>
      <c r="F18" s="58">
        <f t="shared" si="0"/>
        <v>36</v>
      </c>
      <c r="G18" s="58">
        <f t="shared" si="1"/>
        <v>5.552408</v>
      </c>
      <c r="H18" s="58">
        <f t="shared" si="2"/>
        <v>41.552408</v>
      </c>
    </row>
    <row r="19" spans="1:8" ht="14.25">
      <c r="A19" s="82"/>
      <c r="B19" s="99" t="s">
        <v>55</v>
      </c>
      <c r="C19" s="61">
        <f>'P&amp;L_Group'!N15</f>
        <v>646</v>
      </c>
      <c r="D19" s="85"/>
      <c r="E19" s="110">
        <f>'Alior_PEO P&amp;L (prev.)'!G8</f>
        <v>59</v>
      </c>
      <c r="F19" s="61">
        <f t="shared" si="0"/>
        <v>587</v>
      </c>
      <c r="G19" s="61">
        <f t="shared" si="1"/>
        <v>17.241688</v>
      </c>
      <c r="H19" s="61">
        <f t="shared" si="2"/>
        <v>604.241688</v>
      </c>
    </row>
    <row r="20" spans="1:8" ht="14.25">
      <c r="A20" s="82"/>
      <c r="B20" s="98"/>
      <c r="C20" s="58"/>
      <c r="D20" s="85"/>
      <c r="E20" s="109"/>
      <c r="F20" s="58">
        <f t="shared" si="0"/>
        <v>0</v>
      </c>
      <c r="G20" s="58">
        <f t="shared" si="1"/>
        <v>0</v>
      </c>
      <c r="H20" s="58">
        <f t="shared" si="2"/>
        <v>0</v>
      </c>
    </row>
    <row r="21" spans="1:8" ht="14.25">
      <c r="A21" s="82"/>
      <c r="B21" s="99" t="s">
        <v>84</v>
      </c>
      <c r="C21" s="61">
        <f>'P&amp;L_Group'!N17</f>
        <v>-9838</v>
      </c>
      <c r="D21" s="85"/>
      <c r="E21" s="110">
        <v>0</v>
      </c>
      <c r="F21" s="61">
        <f t="shared" si="0"/>
        <v>-9838</v>
      </c>
      <c r="G21" s="61">
        <f t="shared" si="1"/>
        <v>0</v>
      </c>
      <c r="H21" s="61">
        <f t="shared" si="2"/>
        <v>-9838</v>
      </c>
    </row>
    <row r="22" spans="1:8" ht="15.75" customHeight="1">
      <c r="A22" s="82"/>
      <c r="B22" s="98" t="s">
        <v>85</v>
      </c>
      <c r="C22" s="58">
        <f>'P&amp;L_Group'!N18</f>
        <v>67</v>
      </c>
      <c r="D22" s="85"/>
      <c r="E22" s="109">
        <v>0</v>
      </c>
      <c r="F22" s="58">
        <f t="shared" si="0"/>
        <v>67</v>
      </c>
      <c r="G22" s="58">
        <f t="shared" si="1"/>
        <v>0</v>
      </c>
      <c r="H22" s="58">
        <f t="shared" si="2"/>
        <v>67</v>
      </c>
    </row>
    <row r="23" spans="1:8" ht="14.25">
      <c r="A23" s="82"/>
      <c r="B23" s="99" t="s">
        <v>86</v>
      </c>
      <c r="C23" s="61">
        <f>'P&amp;L_Group'!N19</f>
        <v>-9771</v>
      </c>
      <c r="D23" s="85"/>
      <c r="E23" s="110">
        <v>0</v>
      </c>
      <c r="F23" s="61">
        <f t="shared" si="0"/>
        <v>-9771</v>
      </c>
      <c r="G23" s="61">
        <f t="shared" si="1"/>
        <v>0</v>
      </c>
      <c r="H23" s="61">
        <f t="shared" si="2"/>
        <v>-9771</v>
      </c>
    </row>
    <row r="24" spans="1:8" ht="14.25">
      <c r="A24" s="82"/>
      <c r="B24" s="98"/>
      <c r="C24" s="58"/>
      <c r="D24" s="85"/>
      <c r="E24" s="109"/>
      <c r="F24" s="58">
        <f t="shared" si="0"/>
        <v>0</v>
      </c>
      <c r="G24" s="58">
        <f t="shared" si="1"/>
        <v>0</v>
      </c>
      <c r="H24" s="58">
        <f t="shared" si="2"/>
        <v>0</v>
      </c>
    </row>
    <row r="25" spans="1:8" s="89" customFormat="1" ht="14.25">
      <c r="A25" s="88"/>
      <c r="B25" s="99" t="s">
        <v>45</v>
      </c>
      <c r="C25" s="61">
        <f>'P&amp;L_Group'!N21</f>
        <v>-191</v>
      </c>
      <c r="D25" s="85"/>
      <c r="E25" s="110">
        <f>'Alior_PEO P&amp;L (prev.)'!G10</f>
        <v>-164</v>
      </c>
      <c r="F25" s="61">
        <f t="shared" si="0"/>
        <v>-27</v>
      </c>
      <c r="G25" s="61">
        <f t="shared" si="1"/>
        <v>-47.926048</v>
      </c>
      <c r="H25" s="61">
        <f t="shared" si="2"/>
        <v>-74.92604800000001</v>
      </c>
    </row>
    <row r="26" spans="1:8" s="89" customFormat="1" ht="14.25">
      <c r="A26" s="88"/>
      <c r="B26" s="98" t="s">
        <v>46</v>
      </c>
      <c r="C26" s="58">
        <f>'P&amp;L_Group'!N22</f>
        <v>-506</v>
      </c>
      <c r="D26" s="85"/>
      <c r="E26" s="109">
        <f>'Alior_PEO P&amp;L (prev.)'!G11</f>
        <v>-444</v>
      </c>
      <c r="F26" s="58">
        <f t="shared" si="0"/>
        <v>-62</v>
      </c>
      <c r="G26" s="58">
        <f t="shared" si="1"/>
        <v>-129.75100799999998</v>
      </c>
      <c r="H26" s="58">
        <f t="shared" si="2"/>
        <v>-191.75100799999998</v>
      </c>
    </row>
    <row r="27" spans="1:8" ht="14.25">
      <c r="A27" s="82"/>
      <c r="B27" s="99" t="s">
        <v>87</v>
      </c>
      <c r="C27" s="61">
        <f>'P&amp;L_Group'!N23</f>
        <v>-1915</v>
      </c>
      <c r="D27" s="85"/>
      <c r="E27" s="110"/>
      <c r="F27" s="61">
        <f t="shared" si="0"/>
        <v>-1915</v>
      </c>
      <c r="G27" s="61">
        <f t="shared" si="1"/>
        <v>0</v>
      </c>
      <c r="H27" s="61">
        <f t="shared" si="2"/>
        <v>-1915</v>
      </c>
    </row>
    <row r="28" spans="1:8" ht="14.25">
      <c r="A28" s="82"/>
      <c r="B28" s="98" t="s">
        <v>48</v>
      </c>
      <c r="C28" s="58">
        <f>'P&amp;L_Group'!N24</f>
        <v>-1922</v>
      </c>
      <c r="D28" s="85"/>
      <c r="E28" s="109">
        <f>'Alior_PEO P&amp;L (prev.)'!G12</f>
        <v>-801</v>
      </c>
      <c r="F28" s="58">
        <f t="shared" si="0"/>
        <v>-1121</v>
      </c>
      <c r="G28" s="58">
        <f t="shared" si="1"/>
        <v>-234.077832</v>
      </c>
      <c r="H28" s="58">
        <f t="shared" si="2"/>
        <v>-1355.077832</v>
      </c>
    </row>
    <row r="29" spans="1:8" ht="14.25">
      <c r="A29" s="82"/>
      <c r="B29" s="99" t="s">
        <v>59</v>
      </c>
      <c r="C29" s="61">
        <f>'P&amp;L_Group'!N25</f>
        <v>-1382</v>
      </c>
      <c r="D29" s="85"/>
      <c r="E29" s="110">
        <f>'Alior_PEO P&amp;L (prev.)'!G13</f>
        <v>-244</v>
      </c>
      <c r="F29" s="61">
        <f t="shared" si="0"/>
        <v>-1138</v>
      </c>
      <c r="G29" s="61">
        <f t="shared" si="1"/>
        <v>-71.304608</v>
      </c>
      <c r="H29" s="61">
        <f t="shared" si="2"/>
        <v>-1209.304608</v>
      </c>
    </row>
    <row r="30" spans="1:8" ht="8.25" customHeight="1">
      <c r="A30" s="82"/>
      <c r="B30" s="98"/>
      <c r="C30" s="58"/>
      <c r="D30" s="85"/>
      <c r="E30" s="109"/>
      <c r="F30" s="58">
        <f t="shared" si="0"/>
        <v>0</v>
      </c>
      <c r="G30" s="58">
        <f t="shared" si="1"/>
        <v>0</v>
      </c>
      <c r="H30" s="58">
        <f t="shared" si="2"/>
        <v>0</v>
      </c>
    </row>
    <row r="31" spans="1:8" ht="14.25">
      <c r="A31" s="82"/>
      <c r="B31" s="99" t="s">
        <v>88</v>
      </c>
      <c r="C31" s="61">
        <f>'P&amp;L_Group'!N26</f>
        <v>1960</v>
      </c>
      <c r="D31" s="85"/>
      <c r="E31" s="110">
        <f>'Alior_PEO P&amp;L (prev.)'!G14</f>
        <v>377</v>
      </c>
      <c r="F31" s="61">
        <f t="shared" si="0"/>
        <v>1583</v>
      </c>
      <c r="G31" s="61">
        <f t="shared" si="1"/>
        <v>110.171464</v>
      </c>
      <c r="H31" s="61">
        <f t="shared" si="2"/>
        <v>1693.171464</v>
      </c>
    </row>
    <row r="32" spans="1:8" ht="14.25">
      <c r="A32" s="82"/>
      <c r="B32" s="98" t="s">
        <v>89</v>
      </c>
      <c r="C32" s="58">
        <f>'P&amp;L_Group'!N27</f>
        <v>-2</v>
      </c>
      <c r="D32" s="85"/>
      <c r="E32" s="109">
        <v>0</v>
      </c>
      <c r="F32" s="58">
        <f t="shared" si="0"/>
        <v>-2</v>
      </c>
      <c r="G32" s="58">
        <f t="shared" si="1"/>
        <v>0</v>
      </c>
      <c r="H32" s="58">
        <f t="shared" si="2"/>
        <v>-2</v>
      </c>
    </row>
    <row r="33" spans="1:8" ht="14.25">
      <c r="A33" s="82"/>
      <c r="B33" s="99" t="s">
        <v>90</v>
      </c>
      <c r="C33" s="61"/>
      <c r="D33" s="85"/>
      <c r="E33" s="110">
        <f>'Alior_PEO P&amp;L (prev.)'!G16</f>
        <v>377</v>
      </c>
      <c r="F33" s="61">
        <f t="shared" si="0"/>
        <v>-377</v>
      </c>
      <c r="G33" s="61">
        <f t="shared" si="1"/>
        <v>110.171464</v>
      </c>
      <c r="H33" s="61">
        <f t="shared" si="2"/>
        <v>-266.828536</v>
      </c>
    </row>
    <row r="34" spans="1:8" ht="7.5" customHeight="1">
      <c r="A34" s="82"/>
      <c r="B34" s="98"/>
      <c r="C34" s="58"/>
      <c r="D34" s="85"/>
      <c r="E34" s="109"/>
      <c r="F34" s="58">
        <f t="shared" si="0"/>
        <v>0</v>
      </c>
      <c r="G34" s="58">
        <f t="shared" si="1"/>
        <v>0</v>
      </c>
      <c r="H34" s="58">
        <f t="shared" si="2"/>
        <v>0</v>
      </c>
    </row>
    <row r="35" spans="1:8" ht="14.25">
      <c r="A35" s="82"/>
      <c r="B35" s="99" t="s">
        <v>91</v>
      </c>
      <c r="C35" s="61">
        <f>'P&amp;L_Group'!N29</f>
        <v>-450</v>
      </c>
      <c r="D35" s="85"/>
      <c r="E35" s="110">
        <f>'Alior_PEO P&amp;L (prev.)'!G17</f>
        <v>-95</v>
      </c>
      <c r="F35" s="61">
        <f t="shared" si="0"/>
        <v>-355</v>
      </c>
      <c r="G35" s="61">
        <f t="shared" si="1"/>
        <v>-27.76204</v>
      </c>
      <c r="H35" s="61">
        <f t="shared" si="2"/>
        <v>-382.76204</v>
      </c>
    </row>
    <row r="36" spans="1:8" ht="14.25" hidden="1">
      <c r="A36" s="82"/>
      <c r="B36" s="101" t="s">
        <v>92</v>
      </c>
      <c r="C36" s="58"/>
      <c r="D36" s="85"/>
      <c r="E36" s="109"/>
      <c r="F36" s="58">
        <f t="shared" si="0"/>
        <v>0</v>
      </c>
      <c r="G36" s="58">
        <f t="shared" si="1"/>
        <v>0</v>
      </c>
      <c r="H36" s="58">
        <f t="shared" si="2"/>
        <v>0</v>
      </c>
    </row>
    <row r="37" spans="1:8" ht="14.25" hidden="1">
      <c r="A37" s="82"/>
      <c r="B37" s="102" t="s">
        <v>93</v>
      </c>
      <c r="C37" s="61"/>
      <c r="D37" s="85"/>
      <c r="E37" s="110"/>
      <c r="F37" s="61">
        <f t="shared" si="0"/>
        <v>0</v>
      </c>
      <c r="G37" s="61">
        <f t="shared" si="1"/>
        <v>0</v>
      </c>
      <c r="H37" s="61">
        <f t="shared" si="2"/>
        <v>0</v>
      </c>
    </row>
    <row r="38" spans="1:8" ht="15" customHeight="1">
      <c r="A38" s="82"/>
      <c r="B38" s="98" t="s">
        <v>94</v>
      </c>
      <c r="C38" s="58"/>
      <c r="D38" s="85"/>
      <c r="E38" s="109"/>
      <c r="F38" s="58">
        <f t="shared" si="0"/>
        <v>0</v>
      </c>
      <c r="G38" s="58">
        <f t="shared" si="1"/>
        <v>0</v>
      </c>
      <c r="H38" s="58">
        <f t="shared" si="2"/>
        <v>0</v>
      </c>
    </row>
    <row r="39" spans="1:8" ht="21">
      <c r="A39" s="82"/>
      <c r="B39" s="99" t="s">
        <v>95</v>
      </c>
      <c r="C39" s="61"/>
      <c r="D39" s="85"/>
      <c r="E39" s="110"/>
      <c r="F39" s="61">
        <f t="shared" si="0"/>
        <v>0</v>
      </c>
      <c r="G39" s="61">
        <f t="shared" si="1"/>
        <v>0</v>
      </c>
      <c r="H39" s="61">
        <f t="shared" si="2"/>
        <v>0</v>
      </c>
    </row>
    <row r="40" spans="1:10" s="96" customFormat="1" ht="18" customHeight="1">
      <c r="A40" s="92"/>
      <c r="B40" s="103" t="s">
        <v>96</v>
      </c>
      <c r="C40" s="68">
        <f>'P&amp;L_Group'!N32</f>
        <v>1508</v>
      </c>
      <c r="D40" s="95"/>
      <c r="E40" s="111">
        <f>'Alior_PEO P&amp;L (prev.)'!G18</f>
        <v>282</v>
      </c>
      <c r="F40" s="68">
        <f t="shared" si="0"/>
        <v>1226</v>
      </c>
      <c r="G40" s="68">
        <f t="shared" si="1"/>
        <v>82.409424</v>
      </c>
      <c r="H40" s="68">
        <f t="shared" si="2"/>
        <v>1308.409424</v>
      </c>
      <c r="J40" s="97"/>
    </row>
    <row r="42" spans="1:8" s="96" customFormat="1" ht="14.25">
      <c r="A42" s="72"/>
      <c r="B42" s="72" t="s">
        <v>97</v>
      </c>
      <c r="C42" s="73">
        <f aca="true" t="shared" si="3" ref="C42:H42">C16+C17+C18+C26</f>
        <v>2129</v>
      </c>
      <c r="D42" s="73"/>
      <c r="E42" s="73">
        <f t="shared" si="3"/>
        <v>1110</v>
      </c>
      <c r="F42" s="73">
        <f t="shared" si="3"/>
        <v>1019</v>
      </c>
      <c r="G42" s="73">
        <f t="shared" si="3"/>
        <v>324.37752</v>
      </c>
      <c r="H42" s="73">
        <f t="shared" si="3"/>
        <v>1343.37752</v>
      </c>
    </row>
  </sheetData>
  <printOptions/>
  <pageMargins left="0.25" right="0.25" top="0.75" bottom="0.75" header="0.3" footer="0.3"/>
  <pageSetup fitToHeight="1" fitToWidth="1" horizontalDpi="600" verticalDpi="600" orientation="landscape" scale="9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5999900102615356"/>
    <pageSetUpPr fitToPage="1"/>
  </sheetPr>
  <dimension ref="A1:J42"/>
  <sheetViews>
    <sheetView showGridLines="0" zoomScale="85" zoomScaleNormal="85" workbookViewId="0" topLeftCell="A1">
      <pane xSplit="3" ySplit="5" topLeftCell="D7"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2.875" style="76" customWidth="1"/>
    <col min="5" max="5" width="14.125" style="51" customWidth="1" collapsed="1"/>
    <col min="6" max="6" width="14.75390625" style="51" customWidth="1"/>
    <col min="7" max="7" width="14.75390625" style="51" customWidth="1" collapsed="1"/>
    <col min="8" max="8" width="20.75390625" style="51" customWidth="1" collapsed="1"/>
    <col min="9" max="16384" width="9.00390625" style="76" customWidth="1"/>
  </cols>
  <sheetData>
    <row r="1" spans="1:8" ht="9" customHeight="1">
      <c r="A1" s="74"/>
      <c r="B1" s="15"/>
      <c r="C1" s="75"/>
      <c r="E1" s="75"/>
      <c r="F1" s="75"/>
      <c r="G1" s="75"/>
      <c r="H1" s="75"/>
    </row>
    <row r="2" spans="1:8" ht="9" customHeight="1">
      <c r="A2" s="74"/>
      <c r="B2" s="74"/>
      <c r="C2" s="75"/>
      <c r="E2" s="75"/>
      <c r="F2" s="76"/>
      <c r="G2" s="75"/>
      <c r="H2" s="75"/>
    </row>
    <row r="3" spans="1:8" ht="42">
      <c r="A3" s="74"/>
      <c r="B3" s="47"/>
      <c r="C3" s="47" t="s">
        <v>70</v>
      </c>
      <c r="D3" s="47"/>
      <c r="E3" s="47" t="s">
        <v>71</v>
      </c>
      <c r="F3" s="47" t="s">
        <v>72</v>
      </c>
      <c r="G3" s="47" t="s">
        <v>73</v>
      </c>
      <c r="H3" s="47" t="s">
        <v>74</v>
      </c>
    </row>
    <row r="4" spans="1:8" ht="14.25">
      <c r="A4" s="74"/>
      <c r="B4" s="74"/>
      <c r="C4" s="78"/>
      <c r="D4" s="79"/>
      <c r="E4" s="80"/>
      <c r="G4" s="81">
        <v>0.292232</v>
      </c>
      <c r="H4" s="80"/>
    </row>
    <row r="5" ht="9" customHeight="1"/>
    <row r="6" spans="1:2" ht="6" customHeight="1">
      <c r="A6" s="82"/>
      <c r="B6" s="54" t="s">
        <v>75</v>
      </c>
    </row>
    <row r="7" spans="1:8" ht="21" customHeight="1" thickBot="1">
      <c r="A7" s="82"/>
      <c r="B7" s="208" t="s">
        <v>219</v>
      </c>
      <c r="C7" s="208" t="s">
        <v>100</v>
      </c>
      <c r="D7" s="209"/>
      <c r="E7" s="208" t="str">
        <f>+$C$7</f>
        <v xml:space="preserve">q3 2016 </v>
      </c>
      <c r="F7" s="208" t="str">
        <f>+$C$7</f>
        <v xml:space="preserve">q3 2016 </v>
      </c>
      <c r="G7" s="208" t="str">
        <f>+$C$7</f>
        <v xml:space="preserve">q3 2016 </v>
      </c>
      <c r="H7" s="208" t="str">
        <f>+$C$7</f>
        <v xml:space="preserve">q3 2016 </v>
      </c>
    </row>
    <row r="8" spans="1:8" ht="14.25">
      <c r="A8" s="82"/>
      <c r="B8" s="98" t="s">
        <v>77</v>
      </c>
      <c r="C8" s="58">
        <f>'P&amp;L_Group'!M4</f>
        <v>4844</v>
      </c>
      <c r="D8" s="85"/>
      <c r="E8" s="104"/>
      <c r="F8" s="58">
        <f>C8-E8</f>
        <v>4844</v>
      </c>
      <c r="G8" s="104">
        <f>E8*$G$4</f>
        <v>0</v>
      </c>
      <c r="H8" s="58">
        <f>F8+G8</f>
        <v>4844</v>
      </c>
    </row>
    <row r="9" spans="1:8" ht="14.25">
      <c r="A9" s="82"/>
      <c r="B9" s="99" t="s">
        <v>78</v>
      </c>
      <c r="C9" s="61">
        <f>'P&amp;L_Group'!M5</f>
        <v>-64</v>
      </c>
      <c r="D9" s="85"/>
      <c r="E9" s="61"/>
      <c r="F9" s="61">
        <f aca="true" t="shared" si="0" ref="F9:F40">C9-E9</f>
        <v>-64</v>
      </c>
      <c r="G9" s="61">
        <f aca="true" t="shared" si="1" ref="G9:G40">E9*$G$4</f>
        <v>0</v>
      </c>
      <c r="H9" s="61">
        <f aca="true" t="shared" si="2" ref="H9:H40">F9+G9</f>
        <v>-64</v>
      </c>
    </row>
    <row r="10" spans="1:8" ht="14.25">
      <c r="A10" s="82"/>
      <c r="B10" s="98" t="s">
        <v>28</v>
      </c>
      <c r="C10" s="58">
        <f>'P&amp;L_Group'!M6</f>
        <v>4780</v>
      </c>
      <c r="D10" s="85"/>
      <c r="E10" s="58"/>
      <c r="F10" s="58">
        <f t="shared" si="0"/>
        <v>4780</v>
      </c>
      <c r="G10" s="58">
        <f t="shared" si="1"/>
        <v>0</v>
      </c>
      <c r="H10" s="58">
        <f t="shared" si="2"/>
        <v>4780</v>
      </c>
    </row>
    <row r="11" spans="1:8" ht="14.25">
      <c r="A11" s="82"/>
      <c r="B11" s="99"/>
      <c r="C11" s="61"/>
      <c r="D11" s="85"/>
      <c r="E11" s="61"/>
      <c r="F11" s="61">
        <f t="shared" si="0"/>
        <v>0</v>
      </c>
      <c r="G11" s="61">
        <f t="shared" si="1"/>
        <v>0</v>
      </c>
      <c r="H11" s="61">
        <f t="shared" si="2"/>
        <v>0</v>
      </c>
    </row>
    <row r="12" spans="1:8" ht="14.25">
      <c r="A12" s="82"/>
      <c r="B12" s="98" t="s">
        <v>79</v>
      </c>
      <c r="C12" s="58">
        <f>'P&amp;L_Group'!M7</f>
        <v>18</v>
      </c>
      <c r="D12" s="85"/>
      <c r="E12" s="58"/>
      <c r="F12" s="58">
        <f t="shared" si="0"/>
        <v>18</v>
      </c>
      <c r="G12" s="58">
        <f t="shared" si="1"/>
        <v>0</v>
      </c>
      <c r="H12" s="58">
        <f t="shared" si="2"/>
        <v>18</v>
      </c>
    </row>
    <row r="13" spans="1:8" ht="14.25">
      <c r="A13" s="82"/>
      <c r="B13" s="99" t="s">
        <v>80</v>
      </c>
      <c r="C13" s="61">
        <f>'P&amp;L_Group'!M8</f>
        <v>4798</v>
      </c>
      <c r="D13" s="85"/>
      <c r="E13" s="61"/>
      <c r="F13" s="61">
        <f t="shared" si="0"/>
        <v>4798</v>
      </c>
      <c r="G13" s="61">
        <f t="shared" si="1"/>
        <v>0</v>
      </c>
      <c r="H13" s="61">
        <f t="shared" si="2"/>
        <v>4798</v>
      </c>
    </row>
    <row r="14" spans="1:8" ht="14.25">
      <c r="A14" s="82"/>
      <c r="B14" s="98"/>
      <c r="C14" s="58"/>
      <c r="D14" s="85"/>
      <c r="E14" s="58"/>
      <c r="F14" s="58">
        <f t="shared" si="0"/>
        <v>0</v>
      </c>
      <c r="G14" s="58">
        <f t="shared" si="1"/>
        <v>0</v>
      </c>
      <c r="H14" s="58">
        <f t="shared" si="2"/>
        <v>0</v>
      </c>
    </row>
    <row r="15" spans="1:8" ht="14.25">
      <c r="A15" s="82"/>
      <c r="B15" s="99" t="s">
        <v>32</v>
      </c>
      <c r="C15" s="61">
        <f>'P&amp;L_Group'!M10</f>
        <v>187</v>
      </c>
      <c r="D15" s="85"/>
      <c r="E15" s="61">
        <f>'Alior_PEO P&amp;L (prev.)'!F4</f>
        <v>138</v>
      </c>
      <c r="F15" s="61">
        <f t="shared" si="0"/>
        <v>49</v>
      </c>
      <c r="G15" s="61">
        <f t="shared" si="1"/>
        <v>40.328016</v>
      </c>
      <c r="H15" s="61">
        <f t="shared" si="2"/>
        <v>89.32801599999999</v>
      </c>
    </row>
    <row r="16" spans="1:8" ht="14.25">
      <c r="A16" s="82"/>
      <c r="B16" s="98" t="s">
        <v>81</v>
      </c>
      <c r="C16" s="58">
        <f>'P&amp;L_Group'!M11</f>
        <v>1145</v>
      </c>
      <c r="D16" s="85"/>
      <c r="E16" s="58">
        <f>'Alior_PEO P&amp;L (prev.)'!F5</f>
        <v>735</v>
      </c>
      <c r="F16" s="58">
        <f t="shared" si="0"/>
        <v>410</v>
      </c>
      <c r="G16" s="58">
        <f t="shared" si="1"/>
        <v>214.79052</v>
      </c>
      <c r="H16" s="58">
        <f t="shared" si="2"/>
        <v>624.79052</v>
      </c>
    </row>
    <row r="17" spans="1:8" ht="14.25">
      <c r="A17" s="82"/>
      <c r="B17" s="99" t="s">
        <v>82</v>
      </c>
      <c r="C17" s="61">
        <f>'P&amp;L_Group'!M12</f>
        <v>26</v>
      </c>
      <c r="D17" s="85"/>
      <c r="E17" s="61">
        <f>'Alior_PEO P&amp;L (prev.)'!F6</f>
        <v>-196</v>
      </c>
      <c r="F17" s="61">
        <f t="shared" si="0"/>
        <v>222</v>
      </c>
      <c r="G17" s="61">
        <f t="shared" si="1"/>
        <v>-57.277471999999996</v>
      </c>
      <c r="H17" s="61">
        <f t="shared" si="2"/>
        <v>164.722528</v>
      </c>
    </row>
    <row r="18" spans="1:8" ht="21">
      <c r="A18" s="82"/>
      <c r="B18" s="98" t="s">
        <v>83</v>
      </c>
      <c r="C18" s="58">
        <f>'P&amp;L_Group'!M14</f>
        <v>59</v>
      </c>
      <c r="D18" s="85"/>
      <c r="E18" s="58">
        <f>'Alior_PEO P&amp;L (prev.)'!F7</f>
        <v>1</v>
      </c>
      <c r="F18" s="58">
        <f t="shared" si="0"/>
        <v>58</v>
      </c>
      <c r="G18" s="58">
        <f t="shared" si="1"/>
        <v>0.292232</v>
      </c>
      <c r="H18" s="58">
        <f t="shared" si="2"/>
        <v>58.292232</v>
      </c>
    </row>
    <row r="19" spans="1:8" ht="14.25">
      <c r="A19" s="82"/>
      <c r="B19" s="99" t="s">
        <v>55</v>
      </c>
      <c r="C19" s="61">
        <f>'P&amp;L_Group'!M15</f>
        <v>234</v>
      </c>
      <c r="D19" s="85"/>
      <c r="E19" s="61">
        <f>'Alior_PEO P&amp;L (prev.)'!F8</f>
        <v>15</v>
      </c>
      <c r="F19" s="61">
        <f t="shared" si="0"/>
        <v>219</v>
      </c>
      <c r="G19" s="61">
        <f t="shared" si="1"/>
        <v>4.38348</v>
      </c>
      <c r="H19" s="61">
        <f t="shared" si="2"/>
        <v>223.38348</v>
      </c>
    </row>
    <row r="20" spans="1:8" ht="14.25">
      <c r="A20" s="82"/>
      <c r="B20" s="98"/>
      <c r="C20" s="58"/>
      <c r="D20" s="85"/>
      <c r="E20" s="58"/>
      <c r="F20" s="58">
        <f t="shared" si="0"/>
        <v>0</v>
      </c>
      <c r="G20" s="58">
        <f t="shared" si="1"/>
        <v>0</v>
      </c>
      <c r="H20" s="58">
        <f t="shared" si="2"/>
        <v>0</v>
      </c>
    </row>
    <row r="21" spans="1:8" ht="14.25">
      <c r="A21" s="82"/>
      <c r="B21" s="99" t="s">
        <v>84</v>
      </c>
      <c r="C21" s="61">
        <f>'P&amp;L_Group'!M17</f>
        <v>-3607</v>
      </c>
      <c r="D21" s="85"/>
      <c r="E21" s="61"/>
      <c r="F21" s="61">
        <f t="shared" si="0"/>
        <v>-3607</v>
      </c>
      <c r="G21" s="61">
        <f t="shared" si="1"/>
        <v>0</v>
      </c>
      <c r="H21" s="61">
        <f t="shared" si="2"/>
        <v>-3607</v>
      </c>
    </row>
    <row r="22" spans="1:8" ht="15.75" customHeight="1">
      <c r="A22" s="82"/>
      <c r="B22" s="98" t="s">
        <v>85</v>
      </c>
      <c r="C22" s="58">
        <f>'P&amp;L_Group'!M18</f>
        <v>1</v>
      </c>
      <c r="D22" s="85"/>
      <c r="E22" s="58"/>
      <c r="F22" s="58">
        <f t="shared" si="0"/>
        <v>1</v>
      </c>
      <c r="G22" s="58">
        <f t="shared" si="1"/>
        <v>0</v>
      </c>
      <c r="H22" s="58">
        <f t="shared" si="2"/>
        <v>1</v>
      </c>
    </row>
    <row r="23" spans="1:8" ht="14.25">
      <c r="A23" s="82"/>
      <c r="B23" s="99" t="s">
        <v>86</v>
      </c>
      <c r="C23" s="61">
        <f>'P&amp;L_Group'!M19</f>
        <v>-3606</v>
      </c>
      <c r="D23" s="85"/>
      <c r="E23" s="61"/>
      <c r="F23" s="61">
        <f t="shared" si="0"/>
        <v>-3606</v>
      </c>
      <c r="G23" s="61">
        <f t="shared" si="1"/>
        <v>0</v>
      </c>
      <c r="H23" s="61">
        <f t="shared" si="2"/>
        <v>-3606</v>
      </c>
    </row>
    <row r="24" spans="1:8" ht="14.25">
      <c r="A24" s="82"/>
      <c r="B24" s="98"/>
      <c r="C24" s="58"/>
      <c r="D24" s="85"/>
      <c r="E24" s="58"/>
      <c r="F24" s="58">
        <f t="shared" si="0"/>
        <v>0</v>
      </c>
      <c r="G24" s="58">
        <f t="shared" si="1"/>
        <v>0</v>
      </c>
      <c r="H24" s="58">
        <f t="shared" si="2"/>
        <v>0</v>
      </c>
    </row>
    <row r="25" spans="1:8" s="89" customFormat="1" ht="14.25">
      <c r="A25" s="88"/>
      <c r="B25" s="99" t="s">
        <v>45</v>
      </c>
      <c r="C25" s="61">
        <f>'P&amp;L_Group'!M21</f>
        <v>-64</v>
      </c>
      <c r="D25" s="85"/>
      <c r="E25" s="61">
        <f>'Alior_PEO P&amp;L (prev.)'!F10</f>
        <v>-52</v>
      </c>
      <c r="F25" s="61">
        <f t="shared" si="0"/>
        <v>-12</v>
      </c>
      <c r="G25" s="61">
        <f t="shared" si="1"/>
        <v>-15.196064</v>
      </c>
      <c r="H25" s="61">
        <f t="shared" si="2"/>
        <v>-27.196064</v>
      </c>
    </row>
    <row r="26" spans="1:8" s="89" customFormat="1" ht="14.25">
      <c r="A26" s="88"/>
      <c r="B26" s="98" t="s">
        <v>46</v>
      </c>
      <c r="C26" s="58">
        <f>'P&amp;L_Group'!M22</f>
        <v>-160</v>
      </c>
      <c r="D26" s="85"/>
      <c r="E26" s="58">
        <f>'Alior_PEO P&amp;L (prev.)'!F11</f>
        <v>-144</v>
      </c>
      <c r="F26" s="58">
        <f t="shared" si="0"/>
        <v>-16</v>
      </c>
      <c r="G26" s="58">
        <f t="shared" si="1"/>
        <v>-42.081407999999996</v>
      </c>
      <c r="H26" s="58">
        <f t="shared" si="2"/>
        <v>-58.081407999999996</v>
      </c>
    </row>
    <row r="27" spans="1:8" ht="14.25">
      <c r="A27" s="82"/>
      <c r="B27" s="99" t="s">
        <v>87</v>
      </c>
      <c r="C27" s="61">
        <f>'P&amp;L_Group'!M23</f>
        <v>-663</v>
      </c>
      <c r="D27" s="85"/>
      <c r="E27" s="61"/>
      <c r="F27" s="61">
        <f t="shared" si="0"/>
        <v>-663</v>
      </c>
      <c r="G27" s="61">
        <f t="shared" si="1"/>
        <v>0</v>
      </c>
      <c r="H27" s="61">
        <f t="shared" si="2"/>
        <v>-663</v>
      </c>
    </row>
    <row r="28" spans="1:8" ht="14.25">
      <c r="A28" s="82"/>
      <c r="B28" s="98" t="s">
        <v>48</v>
      </c>
      <c r="C28" s="58">
        <f>'P&amp;L_Group'!M24</f>
        <v>-644</v>
      </c>
      <c r="D28" s="85"/>
      <c r="E28" s="58">
        <f>'Alior_PEO P&amp;L (prev.)'!F12</f>
        <v>-281</v>
      </c>
      <c r="F28" s="58">
        <f t="shared" si="0"/>
        <v>-363</v>
      </c>
      <c r="G28" s="58">
        <f t="shared" si="1"/>
        <v>-82.117192</v>
      </c>
      <c r="H28" s="58">
        <f t="shared" si="2"/>
        <v>-445.117192</v>
      </c>
    </row>
    <row r="29" spans="1:8" ht="14.25">
      <c r="A29" s="82"/>
      <c r="B29" s="99" t="s">
        <v>59</v>
      </c>
      <c r="C29" s="61">
        <f>'P&amp;L_Group'!M25</f>
        <v>-402</v>
      </c>
      <c r="D29" s="85"/>
      <c r="E29" s="61">
        <f>'Alior_PEO P&amp;L (prev.)'!F13</f>
        <v>-85</v>
      </c>
      <c r="F29" s="61">
        <f t="shared" si="0"/>
        <v>-317</v>
      </c>
      <c r="G29" s="61">
        <f t="shared" si="1"/>
        <v>-24.83972</v>
      </c>
      <c r="H29" s="61">
        <f t="shared" si="2"/>
        <v>-341.83972</v>
      </c>
    </row>
    <row r="30" spans="1:8" ht="8.25" customHeight="1">
      <c r="A30" s="82"/>
      <c r="B30" s="98"/>
      <c r="C30" s="58"/>
      <c r="D30" s="85"/>
      <c r="E30" s="58">
        <f>Alior_impact_9m2016!E30-Alior_impact_1H2016!E30</f>
        <v>0</v>
      </c>
      <c r="F30" s="58">
        <f t="shared" si="0"/>
        <v>0</v>
      </c>
      <c r="G30" s="58">
        <f t="shared" si="1"/>
        <v>0</v>
      </c>
      <c r="H30" s="58">
        <f t="shared" si="2"/>
        <v>0</v>
      </c>
    </row>
    <row r="31" spans="1:8" ht="14.25">
      <c r="A31" s="82"/>
      <c r="B31" s="99" t="s">
        <v>88</v>
      </c>
      <c r="C31" s="61">
        <f>'P&amp;L_Group'!M26</f>
        <v>910</v>
      </c>
      <c r="D31" s="85"/>
      <c r="E31" s="61">
        <f>'Alior_PEO P&amp;L (prev.)'!F14</f>
        <v>131</v>
      </c>
      <c r="F31" s="61">
        <f t="shared" si="0"/>
        <v>779</v>
      </c>
      <c r="G31" s="61">
        <f t="shared" si="1"/>
        <v>38.282392</v>
      </c>
      <c r="H31" s="61">
        <f t="shared" si="2"/>
        <v>817.282392</v>
      </c>
    </row>
    <row r="32" spans="1:8" ht="14.25">
      <c r="A32" s="82"/>
      <c r="B32" s="98" t="s">
        <v>89</v>
      </c>
      <c r="C32" s="58">
        <f>'P&amp;L_Group'!M27</f>
        <v>-1</v>
      </c>
      <c r="D32" s="85"/>
      <c r="E32" s="58"/>
      <c r="F32" s="58">
        <f t="shared" si="0"/>
        <v>-1</v>
      </c>
      <c r="G32" s="58">
        <f t="shared" si="1"/>
        <v>0</v>
      </c>
      <c r="H32" s="58">
        <f t="shared" si="2"/>
        <v>-1</v>
      </c>
    </row>
    <row r="33" spans="1:8" ht="14.25">
      <c r="A33" s="82"/>
      <c r="B33" s="99" t="s">
        <v>90</v>
      </c>
      <c r="C33" s="61">
        <f>'P&amp;L_Group'!M28</f>
        <v>909</v>
      </c>
      <c r="D33" s="85"/>
      <c r="E33" s="61">
        <f>'Alior_PEO P&amp;L (prev.)'!F16</f>
        <v>131</v>
      </c>
      <c r="F33" s="61">
        <f t="shared" si="0"/>
        <v>778</v>
      </c>
      <c r="G33" s="61">
        <f t="shared" si="1"/>
        <v>38.282392</v>
      </c>
      <c r="H33" s="61">
        <f t="shared" si="2"/>
        <v>816.282392</v>
      </c>
    </row>
    <row r="34" spans="1:8" ht="7.5" customHeight="1">
      <c r="A34" s="82"/>
      <c r="B34" s="98"/>
      <c r="C34" s="58"/>
      <c r="D34" s="85"/>
      <c r="E34" s="58">
        <f>Alior_impact_9m2016!E34-Alior_impact_1H2016!E34</f>
        <v>0</v>
      </c>
      <c r="F34" s="58">
        <f t="shared" si="0"/>
        <v>0</v>
      </c>
      <c r="G34" s="58">
        <f t="shared" si="1"/>
        <v>0</v>
      </c>
      <c r="H34" s="58">
        <f t="shared" si="2"/>
        <v>0</v>
      </c>
    </row>
    <row r="35" spans="1:8" ht="14.25">
      <c r="A35" s="82"/>
      <c r="B35" s="99" t="s">
        <v>91</v>
      </c>
      <c r="C35" s="61">
        <f>'P&amp;L_Group'!M29</f>
        <v>-191</v>
      </c>
      <c r="D35" s="85"/>
      <c r="E35" s="61">
        <f>'Alior_PEO P&amp;L (prev.)'!F17</f>
        <v>-33</v>
      </c>
      <c r="F35" s="61">
        <f t="shared" si="0"/>
        <v>-158</v>
      </c>
      <c r="G35" s="61">
        <f t="shared" si="1"/>
        <v>-9.643656</v>
      </c>
      <c r="H35" s="61">
        <f t="shared" si="2"/>
        <v>-167.643656</v>
      </c>
    </row>
    <row r="36" spans="1:8" ht="14.25" hidden="1">
      <c r="A36" s="82"/>
      <c r="B36" s="101" t="s">
        <v>92</v>
      </c>
      <c r="C36" s="58"/>
      <c r="D36" s="85"/>
      <c r="E36" s="58">
        <f>Alior_impact_9m2016!E36-Alior_impact_1H2016!E36</f>
        <v>0</v>
      </c>
      <c r="F36" s="58">
        <f t="shared" si="0"/>
        <v>0</v>
      </c>
      <c r="G36" s="58">
        <f t="shared" si="1"/>
        <v>0</v>
      </c>
      <c r="H36" s="58">
        <f t="shared" si="2"/>
        <v>0</v>
      </c>
    </row>
    <row r="37" spans="1:8" ht="14.25" hidden="1">
      <c r="A37" s="82"/>
      <c r="B37" s="102" t="s">
        <v>93</v>
      </c>
      <c r="C37" s="61"/>
      <c r="D37" s="85"/>
      <c r="E37" s="61">
        <f>Alior_impact_9m2016!E37-Alior_impact_1H2016!E37</f>
        <v>0</v>
      </c>
      <c r="F37" s="61">
        <f t="shared" si="0"/>
        <v>0</v>
      </c>
      <c r="G37" s="61">
        <f t="shared" si="1"/>
        <v>0</v>
      </c>
      <c r="H37" s="61">
        <f t="shared" si="2"/>
        <v>0</v>
      </c>
    </row>
    <row r="38" spans="1:8" ht="15" customHeight="1">
      <c r="A38" s="82"/>
      <c r="B38" s="98" t="s">
        <v>94</v>
      </c>
      <c r="C38" s="58"/>
      <c r="D38" s="85"/>
      <c r="E38" s="58"/>
      <c r="F38" s="58">
        <f t="shared" si="0"/>
        <v>0</v>
      </c>
      <c r="G38" s="58">
        <f t="shared" si="1"/>
        <v>0</v>
      </c>
      <c r="H38" s="58">
        <f t="shared" si="2"/>
        <v>0</v>
      </c>
    </row>
    <row r="39" spans="1:8" ht="21">
      <c r="A39" s="82"/>
      <c r="B39" s="99" t="s">
        <v>95</v>
      </c>
      <c r="C39" s="61"/>
      <c r="D39" s="85"/>
      <c r="E39" s="61"/>
      <c r="F39" s="61">
        <f t="shared" si="0"/>
        <v>0</v>
      </c>
      <c r="G39" s="61">
        <f t="shared" si="1"/>
        <v>0</v>
      </c>
      <c r="H39" s="61">
        <f t="shared" si="2"/>
        <v>0</v>
      </c>
    </row>
    <row r="40" spans="1:10" s="96" customFormat="1" ht="18" customHeight="1">
      <c r="A40" s="92"/>
      <c r="B40" s="103" t="s">
        <v>96</v>
      </c>
      <c r="C40" s="68">
        <f>'P&amp;L_Group'!M32</f>
        <v>718</v>
      </c>
      <c r="D40" s="95"/>
      <c r="E40" s="68">
        <f>'Alior_PEO P&amp;L (prev.)'!F18</f>
        <v>98</v>
      </c>
      <c r="F40" s="68">
        <f t="shared" si="0"/>
        <v>620</v>
      </c>
      <c r="G40" s="68">
        <f t="shared" si="1"/>
        <v>28.638735999999998</v>
      </c>
      <c r="H40" s="68">
        <f t="shared" si="2"/>
        <v>648.638736</v>
      </c>
      <c r="J40" s="97"/>
    </row>
    <row r="42" spans="1:8" s="96" customFormat="1" ht="14.25">
      <c r="A42" s="72"/>
      <c r="B42" s="72" t="s">
        <v>97</v>
      </c>
      <c r="C42" s="73">
        <f aca="true" t="shared" si="3" ref="C42:H42">C16+C17+C18+C26</f>
        <v>1070</v>
      </c>
      <c r="D42" s="73"/>
      <c r="E42" s="73">
        <f t="shared" si="3"/>
        <v>396</v>
      </c>
      <c r="F42" s="73">
        <f t="shared" si="3"/>
        <v>674</v>
      </c>
      <c r="G42" s="73">
        <f t="shared" si="3"/>
        <v>115.72387200000001</v>
      </c>
      <c r="H42" s="73">
        <f t="shared" si="3"/>
        <v>789.723872</v>
      </c>
    </row>
  </sheetData>
  <printOptions/>
  <pageMargins left="0.25" right="0.25" top="0.75" bottom="0.75" header="0.3" footer="0.3"/>
  <pageSetup fitToHeight="1" fitToWidth="1" horizontalDpi="600" verticalDpi="600" orientation="landscape" scale="9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5999900102615356"/>
    <pageSetUpPr fitToPage="1"/>
  </sheetPr>
  <dimension ref="A1:J42"/>
  <sheetViews>
    <sheetView showGridLines="0" zoomScale="85" zoomScaleNormal="85" workbookViewId="0" topLeftCell="A1">
      <pane xSplit="3" ySplit="5" topLeftCell="D12"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3.00390625" style="76" customWidth="1"/>
    <col min="5" max="5" width="14.125" style="51" customWidth="1" collapsed="1"/>
    <col min="6" max="6" width="14.75390625" style="51" customWidth="1"/>
    <col min="7" max="7" width="14.75390625" style="51" customWidth="1" collapsed="1"/>
    <col min="8" max="8" width="20.50390625" style="51" customWidth="1" collapsed="1"/>
    <col min="9" max="16384" width="9.00390625" style="76" customWidth="1"/>
  </cols>
  <sheetData>
    <row r="1" spans="1:8" ht="9" customHeight="1">
      <c r="A1" s="74"/>
      <c r="B1" s="15" t="s">
        <v>173</v>
      </c>
      <c r="C1" s="75"/>
      <c r="E1" s="75"/>
      <c r="F1" s="75"/>
      <c r="G1" s="75"/>
      <c r="H1" s="75"/>
    </row>
    <row r="2" spans="1:8" ht="9" customHeight="1">
      <c r="A2" s="74"/>
      <c r="B2" s="74"/>
      <c r="C2" s="75"/>
      <c r="E2" s="75"/>
      <c r="F2" s="76"/>
      <c r="G2" s="75"/>
      <c r="H2" s="75"/>
    </row>
    <row r="3" spans="1:8" ht="42">
      <c r="A3" s="74"/>
      <c r="B3" s="47"/>
      <c r="C3" s="47" t="s">
        <v>70</v>
      </c>
      <c r="D3" s="47"/>
      <c r="E3" s="47" t="s">
        <v>71</v>
      </c>
      <c r="F3" s="47" t="s">
        <v>72</v>
      </c>
      <c r="G3" s="47" t="s">
        <v>73</v>
      </c>
      <c r="H3" s="47" t="s">
        <v>74</v>
      </c>
    </row>
    <row r="4" spans="1:8" ht="14.25">
      <c r="A4" s="74"/>
      <c r="B4" s="74"/>
      <c r="C4" s="78"/>
      <c r="D4" s="79"/>
      <c r="E4" s="80"/>
      <c r="G4" s="81">
        <v>0.292232</v>
      </c>
      <c r="H4" s="80"/>
    </row>
    <row r="5" ht="9" customHeight="1"/>
    <row r="6" spans="1:2" ht="6" customHeight="1">
      <c r="A6" s="82"/>
      <c r="B6" s="54" t="s">
        <v>75</v>
      </c>
    </row>
    <row r="7" spans="1:8" ht="21" customHeight="1" thickBot="1">
      <c r="A7" s="82"/>
      <c r="B7" s="208" t="s">
        <v>219</v>
      </c>
      <c r="C7" s="208" t="s">
        <v>99</v>
      </c>
      <c r="D7" s="209"/>
      <c r="E7" s="208" t="str">
        <f>+$C$7</f>
        <v xml:space="preserve">H1 2016 </v>
      </c>
      <c r="F7" s="208" t="str">
        <f>+$C$7</f>
        <v xml:space="preserve">H1 2016 </v>
      </c>
      <c r="G7" s="208" t="str">
        <f>+$C$7</f>
        <v xml:space="preserve">H1 2016 </v>
      </c>
      <c r="H7" s="208" t="str">
        <f>+$C$7</f>
        <v xml:space="preserve">H1 2016 </v>
      </c>
    </row>
    <row r="8" spans="1:8" ht="14.25">
      <c r="A8" s="82"/>
      <c r="B8" s="188" t="s">
        <v>77</v>
      </c>
      <c r="C8" s="58">
        <v>9861.987</v>
      </c>
      <c r="D8" s="85"/>
      <c r="E8" s="58">
        <v>0</v>
      </c>
      <c r="F8" s="58">
        <f>C8-E8</f>
        <v>9861.987</v>
      </c>
      <c r="G8" s="58">
        <f>E8*$G$4</f>
        <v>0</v>
      </c>
      <c r="H8" s="58">
        <f>F8+G8</f>
        <v>9861.987</v>
      </c>
    </row>
    <row r="9" spans="1:8" ht="14.25">
      <c r="A9" s="82"/>
      <c r="B9" s="189" t="s">
        <v>78</v>
      </c>
      <c r="C9" s="61">
        <v>-142.349</v>
      </c>
      <c r="D9" s="85"/>
      <c r="E9" s="61">
        <v>0</v>
      </c>
      <c r="F9" s="61">
        <f aca="true" t="shared" si="0" ref="F9:F40">C9-E9</f>
        <v>-142.349</v>
      </c>
      <c r="G9" s="61">
        <f aca="true" t="shared" si="1" ref="G9:G40">E9*$G$4</f>
        <v>0</v>
      </c>
      <c r="H9" s="61">
        <f aca="true" t="shared" si="2" ref="H9:H40">F9+G9</f>
        <v>-142.349</v>
      </c>
    </row>
    <row r="10" spans="1:8" ht="14.25">
      <c r="A10" s="82"/>
      <c r="B10" s="188" t="s">
        <v>28</v>
      </c>
      <c r="C10" s="58">
        <v>9719.638</v>
      </c>
      <c r="D10" s="85"/>
      <c r="E10" s="58">
        <v>0</v>
      </c>
      <c r="F10" s="58">
        <f t="shared" si="0"/>
        <v>9719.638</v>
      </c>
      <c r="G10" s="58">
        <f t="shared" si="1"/>
        <v>0</v>
      </c>
      <c r="H10" s="58">
        <f t="shared" si="2"/>
        <v>9719.638</v>
      </c>
    </row>
    <row r="11" spans="1:8" ht="14.25">
      <c r="A11" s="82"/>
      <c r="B11" s="189"/>
      <c r="C11" s="61">
        <v>0</v>
      </c>
      <c r="D11" s="85"/>
      <c r="E11" s="61">
        <v>0</v>
      </c>
      <c r="F11" s="61">
        <f t="shared" si="0"/>
        <v>0</v>
      </c>
      <c r="G11" s="61">
        <f t="shared" si="1"/>
        <v>0</v>
      </c>
      <c r="H11" s="61">
        <f t="shared" si="2"/>
        <v>0</v>
      </c>
    </row>
    <row r="12" spans="1:8" ht="14.25">
      <c r="A12" s="82"/>
      <c r="B12" s="188" t="s">
        <v>79</v>
      </c>
      <c r="C12" s="58">
        <v>-734.22</v>
      </c>
      <c r="D12" s="85"/>
      <c r="E12" s="58">
        <v>0</v>
      </c>
      <c r="F12" s="58">
        <f t="shared" si="0"/>
        <v>-734.22</v>
      </c>
      <c r="G12" s="58">
        <f t="shared" si="1"/>
        <v>0</v>
      </c>
      <c r="H12" s="58">
        <f t="shared" si="2"/>
        <v>-734.22</v>
      </c>
    </row>
    <row r="13" spans="1:8" ht="14.25">
      <c r="A13" s="82"/>
      <c r="B13" s="189" t="s">
        <v>80</v>
      </c>
      <c r="C13" s="61">
        <v>8985.418</v>
      </c>
      <c r="D13" s="85"/>
      <c r="E13" s="61">
        <v>0</v>
      </c>
      <c r="F13" s="61">
        <f t="shared" si="0"/>
        <v>8985.418</v>
      </c>
      <c r="G13" s="61">
        <f t="shared" si="1"/>
        <v>0</v>
      </c>
      <c r="H13" s="61">
        <f t="shared" si="2"/>
        <v>8985.418</v>
      </c>
    </row>
    <row r="14" spans="1:8" ht="14.25">
      <c r="A14" s="82"/>
      <c r="B14" s="188"/>
      <c r="C14" s="58">
        <v>0</v>
      </c>
      <c r="D14" s="85"/>
      <c r="E14" s="58">
        <v>0</v>
      </c>
      <c r="F14" s="58">
        <f t="shared" si="0"/>
        <v>0</v>
      </c>
      <c r="G14" s="58">
        <f t="shared" si="1"/>
        <v>0</v>
      </c>
      <c r="H14" s="58">
        <f t="shared" si="2"/>
        <v>0</v>
      </c>
    </row>
    <row r="15" spans="1:9" ht="14.25">
      <c r="A15" s="82"/>
      <c r="B15" s="189" t="s">
        <v>32</v>
      </c>
      <c r="C15" s="61">
        <v>391.002</v>
      </c>
      <c r="D15" s="85"/>
      <c r="E15" s="61">
        <v>275.104</v>
      </c>
      <c r="F15" s="61">
        <f t="shared" si="0"/>
        <v>115.89800000000002</v>
      </c>
      <c r="G15" s="61">
        <f t="shared" si="1"/>
        <v>80.394192128</v>
      </c>
      <c r="H15" s="61">
        <f t="shared" si="2"/>
        <v>196.292192128</v>
      </c>
      <c r="I15" s="100"/>
    </row>
    <row r="16" spans="1:8" ht="14.25">
      <c r="A16" s="82"/>
      <c r="B16" s="188" t="s">
        <v>81</v>
      </c>
      <c r="C16" s="58">
        <v>1903.315</v>
      </c>
      <c r="D16" s="85"/>
      <c r="E16" s="58">
        <v>1343.438</v>
      </c>
      <c r="F16" s="58">
        <f t="shared" si="0"/>
        <v>559.877</v>
      </c>
      <c r="G16" s="58">
        <f t="shared" si="1"/>
        <v>392.595573616</v>
      </c>
      <c r="H16" s="58">
        <f t="shared" si="2"/>
        <v>952.472573616</v>
      </c>
    </row>
    <row r="17" spans="1:8" ht="14.25">
      <c r="A17" s="82"/>
      <c r="B17" s="189" t="s">
        <v>82</v>
      </c>
      <c r="C17" s="61">
        <v>-470.449</v>
      </c>
      <c r="D17" s="85"/>
      <c r="E17" s="61">
        <v>-322.511</v>
      </c>
      <c r="F17" s="61">
        <f t="shared" si="0"/>
        <v>-147.938</v>
      </c>
      <c r="G17" s="61">
        <f t="shared" si="1"/>
        <v>-94.24803455200001</v>
      </c>
      <c r="H17" s="61">
        <f t="shared" si="2"/>
        <v>-242.186034552</v>
      </c>
    </row>
    <row r="18" spans="1:8" ht="21">
      <c r="A18" s="82"/>
      <c r="B18" s="188" t="s">
        <v>83</v>
      </c>
      <c r="C18" s="58">
        <v>23.208</v>
      </c>
      <c r="D18" s="85"/>
      <c r="E18" s="58">
        <v>45.205</v>
      </c>
      <c r="F18" s="58">
        <f t="shared" si="0"/>
        <v>-21.997</v>
      </c>
      <c r="G18" s="58">
        <f t="shared" si="1"/>
        <v>13.210347559999999</v>
      </c>
      <c r="H18" s="58">
        <f t="shared" si="2"/>
        <v>-8.786652440000001</v>
      </c>
    </row>
    <row r="19" spans="1:8" ht="14.25">
      <c r="A19" s="82"/>
      <c r="B19" s="189" t="s">
        <v>55</v>
      </c>
      <c r="C19" s="61">
        <v>415.814</v>
      </c>
      <c r="D19" s="85"/>
      <c r="E19" s="61">
        <v>46.087</v>
      </c>
      <c r="F19" s="61">
        <f t="shared" si="0"/>
        <v>369.72700000000003</v>
      </c>
      <c r="G19" s="61">
        <f t="shared" si="1"/>
        <v>13.468096184</v>
      </c>
      <c r="H19" s="61">
        <f t="shared" si="2"/>
        <v>383.195096184</v>
      </c>
    </row>
    <row r="20" spans="1:8" ht="14.25">
      <c r="A20" s="82"/>
      <c r="B20" s="188"/>
      <c r="C20" s="58">
        <v>0</v>
      </c>
      <c r="D20" s="85"/>
      <c r="E20" s="58">
        <v>0</v>
      </c>
      <c r="F20" s="58">
        <f t="shared" si="0"/>
        <v>0</v>
      </c>
      <c r="G20" s="58">
        <f t="shared" si="1"/>
        <v>0</v>
      </c>
      <c r="H20" s="58">
        <f t="shared" si="2"/>
        <v>0</v>
      </c>
    </row>
    <row r="21" spans="1:8" ht="14.25">
      <c r="A21" s="82"/>
      <c r="B21" s="189" t="s">
        <v>84</v>
      </c>
      <c r="C21" s="61">
        <v>-6230.576</v>
      </c>
      <c r="D21" s="85"/>
      <c r="E21" s="61">
        <v>0</v>
      </c>
      <c r="F21" s="61">
        <f t="shared" si="0"/>
        <v>-6230.576</v>
      </c>
      <c r="G21" s="61">
        <f t="shared" si="1"/>
        <v>0</v>
      </c>
      <c r="H21" s="61">
        <f t="shared" si="2"/>
        <v>-6230.576</v>
      </c>
    </row>
    <row r="22" spans="1:8" ht="15.75" customHeight="1">
      <c r="A22" s="82"/>
      <c r="B22" s="188" t="s">
        <v>85</v>
      </c>
      <c r="C22" s="58">
        <v>66.14</v>
      </c>
      <c r="D22" s="85"/>
      <c r="E22" s="58">
        <v>0</v>
      </c>
      <c r="F22" s="58">
        <f t="shared" si="0"/>
        <v>66.14</v>
      </c>
      <c r="G22" s="58">
        <f t="shared" si="1"/>
        <v>0</v>
      </c>
      <c r="H22" s="58">
        <f t="shared" si="2"/>
        <v>66.14</v>
      </c>
    </row>
    <row r="23" spans="1:8" ht="14.25">
      <c r="A23" s="82"/>
      <c r="B23" s="189" t="s">
        <v>86</v>
      </c>
      <c r="C23" s="61">
        <v>-6164.436</v>
      </c>
      <c r="D23" s="85"/>
      <c r="E23" s="61">
        <v>0</v>
      </c>
      <c r="F23" s="61">
        <f t="shared" si="0"/>
        <v>-6164.436</v>
      </c>
      <c r="G23" s="61">
        <f t="shared" si="1"/>
        <v>0</v>
      </c>
      <c r="H23" s="61">
        <f t="shared" si="2"/>
        <v>-6164.436</v>
      </c>
    </row>
    <row r="24" spans="1:8" ht="14.25">
      <c r="A24" s="82"/>
      <c r="B24" s="188"/>
      <c r="C24" s="58">
        <v>0</v>
      </c>
      <c r="D24" s="85"/>
      <c r="E24" s="58">
        <v>0</v>
      </c>
      <c r="F24" s="58">
        <f t="shared" si="0"/>
        <v>0</v>
      </c>
      <c r="G24" s="58">
        <f t="shared" si="1"/>
        <v>0</v>
      </c>
      <c r="H24" s="58">
        <f t="shared" si="2"/>
        <v>0</v>
      </c>
    </row>
    <row r="25" spans="1:8" s="89" customFormat="1" ht="14.25">
      <c r="A25" s="88"/>
      <c r="B25" s="189" t="s">
        <v>45</v>
      </c>
      <c r="C25" s="61">
        <v>-126.613</v>
      </c>
      <c r="D25" s="85"/>
      <c r="E25" s="61">
        <v>-111.685</v>
      </c>
      <c r="F25" s="61">
        <f t="shared" si="0"/>
        <v>-14.927999999999997</v>
      </c>
      <c r="G25" s="61">
        <f t="shared" si="1"/>
        <v>-32.63793092</v>
      </c>
      <c r="H25" s="61">
        <f t="shared" si="2"/>
        <v>-47.56593092</v>
      </c>
    </row>
    <row r="26" spans="1:8" s="89" customFormat="1" ht="14.25">
      <c r="A26" s="88"/>
      <c r="B26" s="188" t="s">
        <v>46</v>
      </c>
      <c r="C26" s="58">
        <v>-396.811</v>
      </c>
      <c r="D26" s="85"/>
      <c r="E26" s="58">
        <v>-350.951</v>
      </c>
      <c r="F26" s="58">
        <f t="shared" si="0"/>
        <v>-45.85999999999996</v>
      </c>
      <c r="G26" s="58">
        <f t="shared" si="1"/>
        <v>-102.55911263200001</v>
      </c>
      <c r="H26" s="58">
        <f t="shared" si="2"/>
        <v>-148.41911263199995</v>
      </c>
    </row>
    <row r="27" spans="1:8" ht="14.25">
      <c r="A27" s="82"/>
      <c r="B27" s="189" t="s">
        <v>87</v>
      </c>
      <c r="C27" s="61">
        <v>-1252.674</v>
      </c>
      <c r="D27" s="85"/>
      <c r="E27" s="61">
        <v>0</v>
      </c>
      <c r="F27" s="61">
        <f t="shared" si="0"/>
        <v>-1252.674</v>
      </c>
      <c r="G27" s="61">
        <f t="shared" si="1"/>
        <v>0</v>
      </c>
      <c r="H27" s="61">
        <f t="shared" si="2"/>
        <v>-1252.674</v>
      </c>
    </row>
    <row r="28" spans="1:8" ht="14.25">
      <c r="A28" s="82"/>
      <c r="B28" s="188" t="s">
        <v>48</v>
      </c>
      <c r="C28" s="58">
        <v>-1252.969</v>
      </c>
      <c r="D28" s="85"/>
      <c r="E28" s="58">
        <v>-494.861</v>
      </c>
      <c r="F28" s="58">
        <f t="shared" si="0"/>
        <v>-758.1080000000001</v>
      </c>
      <c r="G28" s="58">
        <f t="shared" si="1"/>
        <v>-144.614219752</v>
      </c>
      <c r="H28" s="58">
        <f t="shared" si="2"/>
        <v>-902.722219752</v>
      </c>
    </row>
    <row r="29" spans="1:8" ht="14.25">
      <c r="A29" s="82"/>
      <c r="B29" s="189" t="s">
        <v>59</v>
      </c>
      <c r="C29" s="61">
        <v>-1004.908</v>
      </c>
      <c r="D29" s="85"/>
      <c r="E29" s="61">
        <v>-183.956</v>
      </c>
      <c r="F29" s="61">
        <f t="shared" si="0"/>
        <v>-820.952</v>
      </c>
      <c r="G29" s="61">
        <f t="shared" si="1"/>
        <v>-53.757829791999995</v>
      </c>
      <c r="H29" s="61">
        <f t="shared" si="2"/>
        <v>-874.7098297919999</v>
      </c>
    </row>
    <row r="30" spans="1:8" ht="8.25" customHeight="1">
      <c r="A30" s="82"/>
      <c r="B30" s="188"/>
      <c r="C30" s="58">
        <v>0</v>
      </c>
      <c r="D30" s="85"/>
      <c r="E30" s="58">
        <v>0</v>
      </c>
      <c r="F30" s="58">
        <f t="shared" si="0"/>
        <v>0</v>
      </c>
      <c r="G30" s="58">
        <f t="shared" si="1"/>
        <v>0</v>
      </c>
      <c r="H30" s="58">
        <f t="shared" si="2"/>
        <v>0</v>
      </c>
    </row>
    <row r="31" spans="1:8" ht="14.25">
      <c r="A31" s="82"/>
      <c r="B31" s="189" t="s">
        <v>88</v>
      </c>
      <c r="C31" s="61">
        <v>1049.897</v>
      </c>
      <c r="D31" s="85"/>
      <c r="E31" s="61">
        <v>245.87</v>
      </c>
      <c r="F31" s="61">
        <f t="shared" si="0"/>
        <v>804.0269999999999</v>
      </c>
      <c r="G31" s="61">
        <f t="shared" si="1"/>
        <v>71.85108184</v>
      </c>
      <c r="H31" s="61">
        <f t="shared" si="2"/>
        <v>875.8780818399999</v>
      </c>
    </row>
    <row r="32" spans="1:8" ht="14.25">
      <c r="A32" s="82"/>
      <c r="B32" s="188" t="s">
        <v>89</v>
      </c>
      <c r="C32" s="58">
        <v>-0.977</v>
      </c>
      <c r="D32" s="85"/>
      <c r="E32" s="58">
        <v>0</v>
      </c>
      <c r="F32" s="58">
        <f t="shared" si="0"/>
        <v>-0.977</v>
      </c>
      <c r="G32" s="58">
        <f t="shared" si="1"/>
        <v>0</v>
      </c>
      <c r="H32" s="58">
        <f t="shared" si="2"/>
        <v>-0.977</v>
      </c>
    </row>
    <row r="33" spans="1:8" ht="14.25">
      <c r="A33" s="82"/>
      <c r="B33" s="189" t="s">
        <v>90</v>
      </c>
      <c r="C33" s="61">
        <v>1048.92</v>
      </c>
      <c r="D33" s="85"/>
      <c r="E33" s="61">
        <v>245.87</v>
      </c>
      <c r="F33" s="61">
        <f t="shared" si="0"/>
        <v>803.0500000000001</v>
      </c>
      <c r="G33" s="61">
        <f t="shared" si="1"/>
        <v>71.85108184</v>
      </c>
      <c r="H33" s="61">
        <f t="shared" si="2"/>
        <v>874.9010818400001</v>
      </c>
    </row>
    <row r="34" spans="1:8" ht="7.5" customHeight="1">
      <c r="A34" s="82"/>
      <c r="B34" s="188"/>
      <c r="C34" s="58">
        <v>0</v>
      </c>
      <c r="D34" s="85"/>
      <c r="E34" s="58">
        <v>0</v>
      </c>
      <c r="F34" s="58">
        <f t="shared" si="0"/>
        <v>0</v>
      </c>
      <c r="G34" s="58">
        <f t="shared" si="1"/>
        <v>0</v>
      </c>
      <c r="H34" s="58">
        <f t="shared" si="2"/>
        <v>0</v>
      </c>
    </row>
    <row r="35" spans="1:8" ht="14.25">
      <c r="A35" s="82"/>
      <c r="B35" s="189" t="s">
        <v>91</v>
      </c>
      <c r="C35" s="61">
        <v>-259.076</v>
      </c>
      <c r="D35" s="85"/>
      <c r="E35" s="61">
        <v>-61.426</v>
      </c>
      <c r="F35" s="61">
        <f t="shared" si="0"/>
        <v>-197.65000000000003</v>
      </c>
      <c r="G35" s="61">
        <f t="shared" si="1"/>
        <v>-17.950642832</v>
      </c>
      <c r="H35" s="61">
        <f t="shared" si="2"/>
        <v>-215.60064283200003</v>
      </c>
    </row>
    <row r="36" spans="1:8" ht="14.25" hidden="1">
      <c r="A36" s="82"/>
      <c r="B36" s="190" t="s">
        <v>92</v>
      </c>
      <c r="C36" s="58">
        <v>0</v>
      </c>
      <c r="D36" s="85"/>
      <c r="E36" s="58">
        <v>0</v>
      </c>
      <c r="F36" s="58">
        <f t="shared" si="0"/>
        <v>0</v>
      </c>
      <c r="G36" s="58">
        <f t="shared" si="1"/>
        <v>0</v>
      </c>
      <c r="H36" s="58">
        <f t="shared" si="2"/>
        <v>0</v>
      </c>
    </row>
    <row r="37" spans="1:8" ht="14.25" hidden="1">
      <c r="A37" s="82"/>
      <c r="B37" s="191" t="s">
        <v>93</v>
      </c>
      <c r="C37" s="61">
        <v>0</v>
      </c>
      <c r="D37" s="85"/>
      <c r="E37" s="61">
        <v>0</v>
      </c>
      <c r="F37" s="61">
        <f t="shared" si="0"/>
        <v>0</v>
      </c>
      <c r="G37" s="61">
        <f t="shared" si="1"/>
        <v>0</v>
      </c>
      <c r="H37" s="61">
        <f t="shared" si="2"/>
        <v>0</v>
      </c>
    </row>
    <row r="38" spans="1:8" ht="15" customHeight="1">
      <c r="A38" s="82"/>
      <c r="B38" s="188" t="s">
        <v>94</v>
      </c>
      <c r="C38" s="58">
        <v>0</v>
      </c>
      <c r="D38" s="85"/>
      <c r="E38" s="58">
        <v>0</v>
      </c>
      <c r="F38" s="58">
        <f t="shared" si="0"/>
        <v>0</v>
      </c>
      <c r="G38" s="58">
        <f t="shared" si="1"/>
        <v>0</v>
      </c>
      <c r="H38" s="58">
        <f t="shared" si="2"/>
        <v>0</v>
      </c>
    </row>
    <row r="39" spans="1:8" ht="21">
      <c r="A39" s="82"/>
      <c r="B39" s="189" t="s">
        <v>95</v>
      </c>
      <c r="C39" s="61">
        <v>0</v>
      </c>
      <c r="D39" s="85"/>
      <c r="E39" s="61">
        <v>0</v>
      </c>
      <c r="F39" s="61">
        <f t="shared" si="0"/>
        <v>0</v>
      </c>
      <c r="G39" s="61">
        <f t="shared" si="1"/>
        <v>0</v>
      </c>
      <c r="H39" s="61">
        <f t="shared" si="2"/>
        <v>0</v>
      </c>
    </row>
    <row r="40" spans="1:10" s="96" customFormat="1" ht="18" customHeight="1">
      <c r="A40" s="92"/>
      <c r="B40" s="192" t="s">
        <v>96</v>
      </c>
      <c r="C40" s="68">
        <v>789.844</v>
      </c>
      <c r="D40" s="95"/>
      <c r="E40" s="68">
        <v>184.444</v>
      </c>
      <c r="F40" s="68">
        <f t="shared" si="0"/>
        <v>605.4000000000001</v>
      </c>
      <c r="G40" s="68">
        <f t="shared" si="1"/>
        <v>53.90043900799999</v>
      </c>
      <c r="H40" s="68">
        <f t="shared" si="2"/>
        <v>659.3004390080001</v>
      </c>
      <c r="I40" s="97"/>
      <c r="J40" s="97"/>
    </row>
    <row r="41" spans="2:3" ht="14.25">
      <c r="B41" s="193"/>
      <c r="C41" s="51">
        <v>0</v>
      </c>
    </row>
    <row r="42" spans="1:8" s="96" customFormat="1" ht="14.25">
      <c r="A42" s="72"/>
      <c r="B42" s="194" t="s">
        <v>97</v>
      </c>
      <c r="C42" s="73">
        <f>(C16+C17+C18+C26)</f>
        <v>1059.2630000000001</v>
      </c>
      <c r="D42" s="73"/>
      <c r="E42" s="73">
        <f>(E16+E17+E18+E26)</f>
        <v>715.181</v>
      </c>
      <c r="F42" s="73">
        <f aca="true" t="shared" si="3" ref="F42:H42">F16+F17+F18+F26</f>
        <v>344.082</v>
      </c>
      <c r="G42" s="73">
        <f t="shared" si="3"/>
        <v>208.998773992</v>
      </c>
      <c r="H42" s="73">
        <f t="shared" si="3"/>
        <v>553.080773992</v>
      </c>
    </row>
  </sheetData>
  <printOptions/>
  <pageMargins left="0.25" right="0.25" top="0.75" bottom="0.75" header="0.3" footer="0.3"/>
  <pageSetup fitToHeight="1" fitToWidth="1" horizontalDpi="600" verticalDpi="600" orientation="landscape" scale="9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5999900102615356"/>
    <pageSetUpPr fitToPage="1"/>
  </sheetPr>
  <dimension ref="A1:J43"/>
  <sheetViews>
    <sheetView showGridLines="0" zoomScale="85" zoomScaleNormal="85" workbookViewId="0" topLeftCell="A1">
      <pane xSplit="3" ySplit="5" topLeftCell="D6" activePane="bottomRight" state="frozen"/>
      <selection pane="topLeft" activeCell="E40" sqref="E40"/>
      <selection pane="topRight" activeCell="E40" sqref="E40"/>
      <selection pane="bottomLeft" activeCell="E40" sqref="E40"/>
      <selection pane="bottomRight" activeCell="E40" sqref="E40"/>
    </sheetView>
  </sheetViews>
  <sheetFormatPr defaultColWidth="9.00390625" defaultRowHeight="14.25"/>
  <cols>
    <col min="1" max="1" width="6.50390625" style="53" customWidth="1"/>
    <col min="2" max="2" width="43.875" style="54" customWidth="1"/>
    <col min="3" max="3" width="14.75390625" style="51" customWidth="1"/>
    <col min="4" max="4" width="3.00390625" style="76" customWidth="1"/>
    <col min="5" max="5" width="14.125" style="51" customWidth="1" collapsed="1"/>
    <col min="6" max="6" width="14.75390625" style="51" customWidth="1"/>
    <col min="7" max="7" width="14.75390625" style="51" customWidth="1" collapsed="1"/>
    <col min="8" max="8" width="20.625" style="51" customWidth="1" collapsed="1"/>
    <col min="9" max="16384" width="9.00390625" style="76" customWidth="1"/>
  </cols>
  <sheetData>
    <row r="1" spans="1:8" ht="9" customHeight="1">
      <c r="A1" s="74"/>
      <c r="B1" s="15" t="s">
        <v>173</v>
      </c>
      <c r="C1" s="75"/>
      <c r="E1" s="75"/>
      <c r="F1" s="75"/>
      <c r="G1" s="75"/>
      <c r="H1" s="75"/>
    </row>
    <row r="2" spans="1:8" ht="9" customHeight="1">
      <c r="A2" s="74"/>
      <c r="B2" s="74"/>
      <c r="C2" s="75"/>
      <c r="E2" s="75"/>
      <c r="F2" s="76"/>
      <c r="G2" s="75"/>
      <c r="H2" s="75"/>
    </row>
    <row r="3" spans="1:8" ht="42">
      <c r="A3" s="74"/>
      <c r="B3" s="77"/>
      <c r="C3" s="215" t="s">
        <v>70</v>
      </c>
      <c r="D3" s="215"/>
      <c r="E3" s="77" t="s">
        <v>71</v>
      </c>
      <c r="F3" s="47" t="s">
        <v>72</v>
      </c>
      <c r="G3" s="77" t="s">
        <v>73</v>
      </c>
      <c r="H3" s="77" t="s">
        <v>74</v>
      </c>
    </row>
    <row r="4" spans="1:8" ht="14.25">
      <c r="A4" s="74"/>
      <c r="B4" s="74"/>
      <c r="C4" s="78"/>
      <c r="D4" s="220"/>
      <c r="E4" s="80"/>
      <c r="G4" s="81">
        <v>0.292232</v>
      </c>
      <c r="H4" s="80"/>
    </row>
    <row r="5" ht="9" customHeight="1">
      <c r="D5" s="221"/>
    </row>
    <row r="6" spans="1:4" ht="6" customHeight="1">
      <c r="A6" s="82"/>
      <c r="B6" s="54" t="s">
        <v>75</v>
      </c>
      <c r="D6" s="221"/>
    </row>
    <row r="7" spans="1:8" ht="21" customHeight="1" thickBot="1">
      <c r="A7" s="82"/>
      <c r="B7" s="208" t="s">
        <v>219</v>
      </c>
      <c r="C7" s="216" t="s">
        <v>98</v>
      </c>
      <c r="D7" s="221"/>
      <c r="E7" s="211" t="str">
        <f>+$C$7</f>
        <v xml:space="preserve">q2 2016 </v>
      </c>
      <c r="F7" s="211" t="str">
        <f>+$C$7</f>
        <v xml:space="preserve">q2 2016 </v>
      </c>
      <c r="G7" s="211" t="str">
        <f>+$C$7</f>
        <v xml:space="preserve">q2 2016 </v>
      </c>
      <c r="H7" s="211" t="str">
        <f>+$C$7</f>
        <v xml:space="preserve">q2 2016 </v>
      </c>
    </row>
    <row r="8" spans="1:8" ht="14.25">
      <c r="A8" s="82"/>
      <c r="B8" s="83" t="s">
        <v>77</v>
      </c>
      <c r="C8" s="217">
        <f>'P&amp;L_Group'!K4</f>
        <v>5061</v>
      </c>
      <c r="D8" s="222"/>
      <c r="E8" s="58">
        <v>0</v>
      </c>
      <c r="F8" s="58">
        <f>C8-E8</f>
        <v>5061</v>
      </c>
      <c r="G8" s="84">
        <f>E8*$G$4</f>
        <v>0</v>
      </c>
      <c r="H8" s="84">
        <f>F8+G8</f>
        <v>5061</v>
      </c>
    </row>
    <row r="9" spans="1:8" ht="14.25">
      <c r="A9" s="82"/>
      <c r="B9" s="86" t="s">
        <v>78</v>
      </c>
      <c r="C9" s="218">
        <f>'P&amp;L_Group'!K5</f>
        <v>-88</v>
      </c>
      <c r="D9" s="223"/>
      <c r="E9" s="61">
        <v>0</v>
      </c>
      <c r="F9" s="61">
        <f aca="true" t="shared" si="0" ref="F9:F40">C9-E9</f>
        <v>-88</v>
      </c>
      <c r="G9" s="87">
        <f aca="true" t="shared" si="1" ref="G9:G40">E9*$G$4</f>
        <v>0</v>
      </c>
      <c r="H9" s="87">
        <f aca="true" t="shared" si="2" ref="H9:H40">F9+G9</f>
        <v>-88</v>
      </c>
    </row>
    <row r="10" spans="1:8" ht="14.25">
      <c r="A10" s="82"/>
      <c r="B10" s="83" t="s">
        <v>28</v>
      </c>
      <c r="C10" s="217">
        <f>'P&amp;L_Group'!K6</f>
        <v>4973</v>
      </c>
      <c r="D10" s="222"/>
      <c r="E10" s="58">
        <v>0</v>
      </c>
      <c r="F10" s="58">
        <f t="shared" si="0"/>
        <v>4973</v>
      </c>
      <c r="G10" s="84">
        <f t="shared" si="1"/>
        <v>0</v>
      </c>
      <c r="H10" s="84">
        <f t="shared" si="2"/>
        <v>4973</v>
      </c>
    </row>
    <row r="11" spans="1:8" ht="14.25">
      <c r="A11" s="82"/>
      <c r="B11" s="86"/>
      <c r="C11" s="218"/>
      <c r="D11" s="223"/>
      <c r="E11" s="61">
        <v>0</v>
      </c>
      <c r="F11" s="61">
        <f t="shared" si="0"/>
        <v>0</v>
      </c>
      <c r="G11" s="87">
        <f t="shared" si="1"/>
        <v>0</v>
      </c>
      <c r="H11" s="87">
        <f t="shared" si="2"/>
        <v>0</v>
      </c>
    </row>
    <row r="12" spans="1:8" ht="14.25">
      <c r="A12" s="82"/>
      <c r="B12" s="83" t="s">
        <v>79</v>
      </c>
      <c r="C12" s="217">
        <f>'P&amp;L_Group'!K7</f>
        <v>-304</v>
      </c>
      <c r="D12" s="222"/>
      <c r="E12" s="58">
        <v>0</v>
      </c>
      <c r="F12" s="58">
        <f t="shared" si="0"/>
        <v>-304</v>
      </c>
      <c r="G12" s="84">
        <f t="shared" si="1"/>
        <v>0</v>
      </c>
      <c r="H12" s="84">
        <f t="shared" si="2"/>
        <v>-304</v>
      </c>
    </row>
    <row r="13" spans="1:8" ht="14.25">
      <c r="A13" s="82"/>
      <c r="B13" s="86" t="s">
        <v>80</v>
      </c>
      <c r="C13" s="218">
        <f>'P&amp;L_Group'!K8</f>
        <v>4669</v>
      </c>
      <c r="D13" s="223"/>
      <c r="E13" s="61">
        <v>0</v>
      </c>
      <c r="F13" s="61">
        <f t="shared" si="0"/>
        <v>4669</v>
      </c>
      <c r="G13" s="87">
        <f t="shared" si="1"/>
        <v>0</v>
      </c>
      <c r="H13" s="87">
        <f t="shared" si="2"/>
        <v>4669</v>
      </c>
    </row>
    <row r="14" spans="1:8" ht="14.25">
      <c r="A14" s="82"/>
      <c r="B14" s="83"/>
      <c r="C14" s="217"/>
      <c r="D14" s="222"/>
      <c r="E14" s="58">
        <v>0</v>
      </c>
      <c r="F14" s="58">
        <f t="shared" si="0"/>
        <v>0</v>
      </c>
      <c r="G14" s="84">
        <f t="shared" si="1"/>
        <v>0</v>
      </c>
      <c r="H14" s="84">
        <f t="shared" si="2"/>
        <v>0</v>
      </c>
    </row>
    <row r="15" spans="1:8" ht="14.25">
      <c r="A15" s="82"/>
      <c r="B15" s="86" t="s">
        <v>32</v>
      </c>
      <c r="C15" s="218">
        <f>'P&amp;L_Group'!K10</f>
        <v>209</v>
      </c>
      <c r="D15" s="223"/>
      <c r="E15" s="61">
        <f>'Alior_PEO P&amp;L (prev.)'!D4</f>
        <v>141</v>
      </c>
      <c r="F15" s="61">
        <f t="shared" si="0"/>
        <v>68</v>
      </c>
      <c r="G15" s="87">
        <f t="shared" si="1"/>
        <v>41.204712</v>
      </c>
      <c r="H15" s="87">
        <f t="shared" si="2"/>
        <v>109.204712</v>
      </c>
    </row>
    <row r="16" spans="1:8" ht="14.25">
      <c r="A16" s="82"/>
      <c r="B16" s="83" t="s">
        <v>81</v>
      </c>
      <c r="C16" s="217">
        <f>'P&amp;L_Group'!K11</f>
        <v>949</v>
      </c>
      <c r="D16" s="222"/>
      <c r="E16" s="58">
        <f>'Alior_PEO P&amp;L (prev.)'!D5</f>
        <v>573</v>
      </c>
      <c r="F16" s="58">
        <f t="shared" si="0"/>
        <v>376</v>
      </c>
      <c r="G16" s="84">
        <f t="shared" si="1"/>
        <v>167.448936</v>
      </c>
      <c r="H16" s="84">
        <f t="shared" si="2"/>
        <v>543.448936</v>
      </c>
    </row>
    <row r="17" spans="1:8" ht="14.25">
      <c r="A17" s="82"/>
      <c r="B17" s="86" t="s">
        <v>82</v>
      </c>
      <c r="C17" s="218">
        <f>'P&amp;L_Group'!K12</f>
        <v>-379</v>
      </c>
      <c r="D17" s="223"/>
      <c r="E17" s="61">
        <f>'Alior_PEO P&amp;L (prev.)'!D6</f>
        <v>-166</v>
      </c>
      <c r="F17" s="61">
        <f t="shared" si="0"/>
        <v>-213</v>
      </c>
      <c r="G17" s="87">
        <f t="shared" si="1"/>
        <v>-48.510512</v>
      </c>
      <c r="H17" s="87">
        <f t="shared" si="2"/>
        <v>-261.510512</v>
      </c>
    </row>
    <row r="18" spans="1:8" ht="21">
      <c r="A18" s="82"/>
      <c r="B18" s="83" t="s">
        <v>83</v>
      </c>
      <c r="C18" s="217">
        <f>'P&amp;L_Group'!K15</f>
        <v>209</v>
      </c>
      <c r="D18" s="222"/>
      <c r="E18" s="58">
        <f>'Alior_PEO P&amp;L (prev.)'!D7</f>
        <v>16</v>
      </c>
      <c r="F18" s="58">
        <f t="shared" si="0"/>
        <v>193</v>
      </c>
      <c r="G18" s="84">
        <f t="shared" si="1"/>
        <v>4.675712</v>
      </c>
      <c r="H18" s="84">
        <f t="shared" si="2"/>
        <v>197.675712</v>
      </c>
    </row>
    <row r="19" spans="1:8" ht="14.25">
      <c r="A19" s="82"/>
      <c r="B19" s="86" t="s">
        <v>55</v>
      </c>
      <c r="C19" s="218" t="e">
        <f>#REF!</f>
        <v>#REF!</v>
      </c>
      <c r="D19" s="223"/>
      <c r="E19" s="61">
        <f>'Alior_PEO P&amp;L (prev.)'!D8</f>
        <v>23</v>
      </c>
      <c r="F19" s="61" t="e">
        <f t="shared" si="0"/>
        <v>#REF!</v>
      </c>
      <c r="G19" s="87">
        <f t="shared" si="1"/>
        <v>6.721336</v>
      </c>
      <c r="H19" s="87" t="e">
        <f t="shared" si="2"/>
        <v>#REF!</v>
      </c>
    </row>
    <row r="20" spans="1:8" ht="14.25">
      <c r="A20" s="82"/>
      <c r="B20" s="83"/>
      <c r="C20" s="217"/>
      <c r="D20" s="222"/>
      <c r="E20" s="58"/>
      <c r="F20" s="58">
        <f t="shared" si="0"/>
        <v>0</v>
      </c>
      <c r="G20" s="84">
        <f t="shared" si="1"/>
        <v>0</v>
      </c>
      <c r="H20" s="84">
        <f t="shared" si="2"/>
        <v>0</v>
      </c>
    </row>
    <row r="21" spans="1:8" ht="14.25">
      <c r="A21" s="82"/>
      <c r="B21" s="86" t="s">
        <v>84</v>
      </c>
      <c r="C21" s="218" t="e">
        <f>#REF!</f>
        <v>#REF!</v>
      </c>
      <c r="D21" s="223"/>
      <c r="E21" s="61">
        <v>0</v>
      </c>
      <c r="F21" s="61" t="e">
        <f t="shared" si="0"/>
        <v>#REF!</v>
      </c>
      <c r="G21" s="87">
        <f t="shared" si="1"/>
        <v>0</v>
      </c>
      <c r="H21" s="87" t="e">
        <f t="shared" si="2"/>
        <v>#REF!</v>
      </c>
    </row>
    <row r="22" spans="1:8" ht="13.5" customHeight="1">
      <c r="A22" s="82"/>
      <c r="B22" s="83" t="s">
        <v>85</v>
      </c>
      <c r="C22" s="217">
        <f>'P&amp;L_Group'!K18</f>
        <v>36</v>
      </c>
      <c r="D22" s="222"/>
      <c r="E22" s="58">
        <v>0</v>
      </c>
      <c r="F22" s="58">
        <f t="shared" si="0"/>
        <v>36</v>
      </c>
      <c r="G22" s="84">
        <f t="shared" si="1"/>
        <v>0</v>
      </c>
      <c r="H22" s="84">
        <f t="shared" si="2"/>
        <v>36</v>
      </c>
    </row>
    <row r="23" spans="1:8" ht="14.25">
      <c r="A23" s="82"/>
      <c r="B23" s="86" t="s">
        <v>86</v>
      </c>
      <c r="C23" s="218">
        <f>'P&amp;L_Group'!K19</f>
        <v>-3099</v>
      </c>
      <c r="D23" s="223"/>
      <c r="E23" s="61">
        <v>0</v>
      </c>
      <c r="F23" s="61">
        <f t="shared" si="0"/>
        <v>-3099</v>
      </c>
      <c r="G23" s="87">
        <f t="shared" si="1"/>
        <v>0</v>
      </c>
      <c r="H23" s="87">
        <f t="shared" si="2"/>
        <v>-3099</v>
      </c>
    </row>
    <row r="24" spans="1:8" ht="14.25">
      <c r="A24" s="82"/>
      <c r="B24" s="83"/>
      <c r="C24" s="217"/>
      <c r="D24" s="222"/>
      <c r="E24" s="58">
        <v>0</v>
      </c>
      <c r="F24" s="58">
        <f t="shared" si="0"/>
        <v>0</v>
      </c>
      <c r="G24" s="84">
        <f t="shared" si="1"/>
        <v>0</v>
      </c>
      <c r="H24" s="84">
        <f t="shared" si="2"/>
        <v>0</v>
      </c>
    </row>
    <row r="25" spans="1:8" s="89" customFormat="1" ht="14.25">
      <c r="A25" s="88"/>
      <c r="B25" s="86" t="s">
        <v>45</v>
      </c>
      <c r="C25" s="218">
        <f>'P&amp;L_Group'!K21</f>
        <v>-75</v>
      </c>
      <c r="D25" s="223"/>
      <c r="E25" s="61">
        <f>'Alior_PEO P&amp;L (prev.)'!D10</f>
        <v>-61</v>
      </c>
      <c r="F25" s="61">
        <f t="shared" si="0"/>
        <v>-14</v>
      </c>
      <c r="G25" s="87">
        <f t="shared" si="1"/>
        <v>-17.826152</v>
      </c>
      <c r="H25" s="87">
        <f t="shared" si="2"/>
        <v>-31.826152</v>
      </c>
    </row>
    <row r="26" spans="1:8" s="89" customFormat="1" ht="14.25">
      <c r="A26" s="88"/>
      <c r="B26" s="83" t="s">
        <v>46</v>
      </c>
      <c r="C26" s="217">
        <f>'P&amp;L_Group'!K22</f>
        <v>-175</v>
      </c>
      <c r="D26" s="222"/>
      <c r="E26" s="58">
        <f>'Alior_PEO P&amp;L (prev.)'!D11</f>
        <v>-49</v>
      </c>
      <c r="F26" s="58">
        <f t="shared" si="0"/>
        <v>-126</v>
      </c>
      <c r="G26" s="84">
        <f t="shared" si="1"/>
        <v>-14.319367999999999</v>
      </c>
      <c r="H26" s="84">
        <f t="shared" si="2"/>
        <v>-140.319368</v>
      </c>
    </row>
    <row r="27" spans="1:8" ht="14.25">
      <c r="A27" s="82"/>
      <c r="B27" s="86" t="s">
        <v>87</v>
      </c>
      <c r="C27" s="218">
        <f>'P&amp;L_Group'!K23</f>
        <v>-635</v>
      </c>
      <c r="D27" s="223"/>
      <c r="E27" s="61">
        <v>0</v>
      </c>
      <c r="F27" s="61">
        <f t="shared" si="0"/>
        <v>-635</v>
      </c>
      <c r="G27" s="87">
        <f t="shared" si="1"/>
        <v>0</v>
      </c>
      <c r="H27" s="87">
        <f t="shared" si="2"/>
        <v>-635</v>
      </c>
    </row>
    <row r="28" spans="1:8" ht="14.25">
      <c r="A28" s="82"/>
      <c r="B28" s="83" t="s">
        <v>48</v>
      </c>
      <c r="C28" s="217">
        <f>'P&amp;L_Group'!K24</f>
        <v>-648</v>
      </c>
      <c r="D28" s="222"/>
      <c r="E28" s="58">
        <f>'Alior_PEO P&amp;L (prev.)'!D12</f>
        <v>-267</v>
      </c>
      <c r="F28" s="58">
        <f t="shared" si="0"/>
        <v>-381</v>
      </c>
      <c r="G28" s="84">
        <f t="shared" si="1"/>
        <v>-78.025944</v>
      </c>
      <c r="H28" s="84">
        <f t="shared" si="2"/>
        <v>-459.025944</v>
      </c>
    </row>
    <row r="29" spans="1:8" ht="14.25">
      <c r="A29" s="82"/>
      <c r="B29" s="86" t="s">
        <v>59</v>
      </c>
      <c r="C29" s="218">
        <f>'P&amp;L_Group'!K25</f>
        <v>-572</v>
      </c>
      <c r="D29" s="223"/>
      <c r="E29" s="61">
        <f>'Alior_PEO P&amp;L (prev.)'!D13</f>
        <v>-87</v>
      </c>
      <c r="F29" s="61">
        <f t="shared" si="0"/>
        <v>-485</v>
      </c>
      <c r="G29" s="87">
        <f t="shared" si="1"/>
        <v>-25.424184</v>
      </c>
      <c r="H29" s="87">
        <f t="shared" si="2"/>
        <v>-510.424184</v>
      </c>
    </row>
    <row r="30" spans="1:8" ht="8.25" customHeight="1">
      <c r="A30" s="82"/>
      <c r="B30" s="83"/>
      <c r="C30" s="217"/>
      <c r="D30" s="222"/>
      <c r="E30" s="58">
        <v>0</v>
      </c>
      <c r="F30" s="58">
        <f t="shared" si="0"/>
        <v>0</v>
      </c>
      <c r="G30" s="84">
        <f t="shared" si="1"/>
        <v>0</v>
      </c>
      <c r="H30" s="84">
        <f t="shared" si="2"/>
        <v>0</v>
      </c>
    </row>
    <row r="31" spans="1:8" ht="14.25">
      <c r="A31" s="82"/>
      <c r="B31" s="86" t="s">
        <v>88</v>
      </c>
      <c r="C31" s="218">
        <f>'P&amp;L_Group'!K26</f>
        <v>334</v>
      </c>
      <c r="D31" s="223"/>
      <c r="E31" s="61">
        <f>'Alior_PEO P&amp;L (prev.)'!D14</f>
        <v>123</v>
      </c>
      <c r="F31" s="61">
        <f t="shared" si="0"/>
        <v>211</v>
      </c>
      <c r="G31" s="87">
        <f t="shared" si="1"/>
        <v>35.944536</v>
      </c>
      <c r="H31" s="87">
        <f t="shared" si="2"/>
        <v>246.944536</v>
      </c>
    </row>
    <row r="32" spans="1:8" ht="14.25">
      <c r="A32" s="82"/>
      <c r="B32" s="83" t="s">
        <v>89</v>
      </c>
      <c r="C32" s="217">
        <f>'P&amp;L_Group'!K27</f>
        <v>-1</v>
      </c>
      <c r="D32" s="222"/>
      <c r="E32" s="58">
        <v>0</v>
      </c>
      <c r="F32" s="58">
        <f t="shared" si="0"/>
        <v>-1</v>
      </c>
      <c r="G32" s="84">
        <f t="shared" si="1"/>
        <v>0</v>
      </c>
      <c r="H32" s="84">
        <f t="shared" si="2"/>
        <v>-1</v>
      </c>
    </row>
    <row r="33" spans="1:8" ht="14.25">
      <c r="A33" s="82"/>
      <c r="B33" s="86" t="s">
        <v>90</v>
      </c>
      <c r="C33" s="218">
        <f>'P&amp;L_Group'!K28</f>
        <v>333</v>
      </c>
      <c r="D33" s="223"/>
      <c r="E33" s="61">
        <f>'Alior_PEO P&amp;L (prev.)'!D16</f>
        <v>123</v>
      </c>
      <c r="F33" s="61">
        <f t="shared" si="0"/>
        <v>210</v>
      </c>
      <c r="G33" s="87">
        <f t="shared" si="1"/>
        <v>35.944536</v>
      </c>
      <c r="H33" s="87">
        <f t="shared" si="2"/>
        <v>245.944536</v>
      </c>
    </row>
    <row r="34" spans="1:8" ht="7.5" customHeight="1">
      <c r="A34" s="82"/>
      <c r="B34" s="83"/>
      <c r="C34" s="217"/>
      <c r="D34" s="222"/>
      <c r="E34" s="58">
        <v>0</v>
      </c>
      <c r="F34" s="58">
        <f t="shared" si="0"/>
        <v>0</v>
      </c>
      <c r="G34" s="84">
        <f t="shared" si="1"/>
        <v>0</v>
      </c>
      <c r="H34" s="84">
        <f t="shared" si="2"/>
        <v>0</v>
      </c>
    </row>
    <row r="35" spans="1:8" ht="14.25">
      <c r="A35" s="82"/>
      <c r="B35" s="86" t="s">
        <v>91</v>
      </c>
      <c r="C35" s="218">
        <f>'P&amp;L_Group'!K29</f>
        <v>-102</v>
      </c>
      <c r="D35" s="223"/>
      <c r="E35" s="61">
        <f>'Alior_PEO P&amp;L (prev.)'!D17</f>
        <v>-33</v>
      </c>
      <c r="F35" s="61">
        <f t="shared" si="0"/>
        <v>-69</v>
      </c>
      <c r="G35" s="87">
        <f t="shared" si="1"/>
        <v>-9.643656</v>
      </c>
      <c r="H35" s="87">
        <f t="shared" si="2"/>
        <v>-78.643656</v>
      </c>
    </row>
    <row r="36" spans="1:8" ht="14.25" hidden="1">
      <c r="A36" s="82"/>
      <c r="B36" s="90" t="s">
        <v>92</v>
      </c>
      <c r="C36" s="217"/>
      <c r="D36" s="222"/>
      <c r="E36" s="58">
        <v>0</v>
      </c>
      <c r="F36" s="58">
        <f t="shared" si="0"/>
        <v>0</v>
      </c>
      <c r="G36" s="84">
        <f t="shared" si="1"/>
        <v>0</v>
      </c>
      <c r="H36" s="84">
        <f t="shared" si="2"/>
        <v>0</v>
      </c>
    </row>
    <row r="37" spans="1:8" ht="14.25" hidden="1">
      <c r="A37" s="82"/>
      <c r="B37" s="91" t="s">
        <v>93</v>
      </c>
      <c r="C37" s="218"/>
      <c r="D37" s="223"/>
      <c r="E37" s="61">
        <v>0</v>
      </c>
      <c r="F37" s="61">
        <f t="shared" si="0"/>
        <v>0</v>
      </c>
      <c r="G37" s="87">
        <f t="shared" si="1"/>
        <v>0</v>
      </c>
      <c r="H37" s="87">
        <f t="shared" si="2"/>
        <v>0</v>
      </c>
    </row>
    <row r="38" spans="1:8" ht="15" customHeight="1">
      <c r="A38" s="82"/>
      <c r="B38" s="83" t="s">
        <v>94</v>
      </c>
      <c r="C38" s="217"/>
      <c r="D38" s="222"/>
      <c r="E38" s="58">
        <v>0</v>
      </c>
      <c r="F38" s="58">
        <f t="shared" si="0"/>
        <v>0</v>
      </c>
      <c r="G38" s="84">
        <f t="shared" si="1"/>
        <v>0</v>
      </c>
      <c r="H38" s="84">
        <f t="shared" si="2"/>
        <v>0</v>
      </c>
    </row>
    <row r="39" spans="1:8" ht="21">
      <c r="A39" s="82"/>
      <c r="B39" s="86" t="s">
        <v>95</v>
      </c>
      <c r="C39" s="218"/>
      <c r="D39" s="223"/>
      <c r="E39" s="61">
        <v>0</v>
      </c>
      <c r="F39" s="61">
        <f t="shared" si="0"/>
        <v>0</v>
      </c>
      <c r="G39" s="87">
        <f t="shared" si="1"/>
        <v>0</v>
      </c>
      <c r="H39" s="87">
        <f t="shared" si="2"/>
        <v>0</v>
      </c>
    </row>
    <row r="40" spans="1:10" s="96" customFormat="1" ht="18" customHeight="1">
      <c r="A40" s="92"/>
      <c r="B40" s="93" t="s">
        <v>96</v>
      </c>
      <c r="C40" s="219">
        <f>'P&amp;L_Group'!K32</f>
        <v>231</v>
      </c>
      <c r="D40" s="176"/>
      <c r="E40" s="68">
        <f>E33+E35</f>
        <v>90</v>
      </c>
      <c r="F40" s="68">
        <f t="shared" si="0"/>
        <v>141</v>
      </c>
      <c r="G40" s="94">
        <f t="shared" si="1"/>
        <v>26.30088</v>
      </c>
      <c r="H40" s="94">
        <f t="shared" si="2"/>
        <v>167.30088</v>
      </c>
      <c r="J40" s="97"/>
    </row>
    <row r="41" spans="4:5" ht="14.25">
      <c r="D41" s="224"/>
      <c r="E41" s="225"/>
    </row>
    <row r="42" spans="1:8" s="96" customFormat="1" ht="14.25">
      <c r="A42" s="72"/>
      <c r="B42" s="72" t="s">
        <v>97</v>
      </c>
      <c r="C42" s="73">
        <f aca="true" t="shared" si="3" ref="C42:H42">C16+C17+C18+C26</f>
        <v>604</v>
      </c>
      <c r="D42" s="223"/>
      <c r="E42" s="226">
        <f t="shared" si="3"/>
        <v>374</v>
      </c>
      <c r="F42" s="73">
        <f t="shared" si="3"/>
        <v>230</v>
      </c>
      <c r="G42" s="73">
        <f t="shared" si="3"/>
        <v>109.294768</v>
      </c>
      <c r="H42" s="73">
        <f t="shared" si="3"/>
        <v>339.29476800000003</v>
      </c>
    </row>
    <row r="43" ht="14.25">
      <c r="D43" s="221"/>
    </row>
  </sheetData>
  <printOptions/>
  <pageMargins left="0.25" right="0.25" top="0.75" bottom="0.75" header="0.3" footer="0.3"/>
  <pageSetup fitToHeight="1" fitToWidth="1" horizontalDpi="600" verticalDpi="600" orientation="landscape" paperSize="9" scale="8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5999900102615356"/>
    <pageSetUpPr fitToPage="1"/>
  </sheetPr>
  <dimension ref="A1:J42"/>
  <sheetViews>
    <sheetView showGridLines="0" zoomScale="85" zoomScaleNormal="85" zoomScaleSheetLayoutView="85" workbookViewId="0" topLeftCell="A1">
      <selection activeCell="E40" sqref="E40"/>
    </sheetView>
  </sheetViews>
  <sheetFormatPr defaultColWidth="9.00390625" defaultRowHeight="14.25"/>
  <cols>
    <col min="1" max="1" width="6.50390625" style="53" customWidth="1"/>
    <col min="2" max="2" width="43.875" style="54" customWidth="1"/>
    <col min="3" max="3" width="14.75390625" style="51" customWidth="1"/>
    <col min="4" max="4" width="3.00390625" style="46" customWidth="1"/>
    <col min="5" max="5" width="14.125" style="51" customWidth="1" collapsed="1"/>
    <col min="6" max="6" width="14.75390625" style="51" customWidth="1"/>
    <col min="7" max="7" width="14.75390625" style="51" customWidth="1" collapsed="1"/>
    <col min="8" max="8" width="20.625" style="51" customWidth="1" collapsed="1"/>
    <col min="9" max="16384" width="9.00390625" style="46" customWidth="1"/>
  </cols>
  <sheetData>
    <row r="1" spans="1:8" ht="8.25" customHeight="1">
      <c r="A1" s="44"/>
      <c r="B1" s="15"/>
      <c r="C1" s="45"/>
      <c r="E1" s="45"/>
      <c r="F1" s="45"/>
      <c r="G1" s="45"/>
      <c r="H1" s="45"/>
    </row>
    <row r="2" spans="1:8" ht="8.25" customHeight="1">
      <c r="A2" s="44"/>
      <c r="B2" s="44"/>
      <c r="C2" s="45"/>
      <c r="E2" s="45"/>
      <c r="F2" s="46"/>
      <c r="G2" s="45"/>
      <c r="H2" s="45"/>
    </row>
    <row r="3" spans="1:8" ht="42">
      <c r="A3" s="44"/>
      <c r="B3" s="47"/>
      <c r="C3" s="47" t="s">
        <v>70</v>
      </c>
      <c r="D3" s="47"/>
      <c r="E3" s="47" t="s">
        <v>71</v>
      </c>
      <c r="F3" s="47" t="s">
        <v>72</v>
      </c>
      <c r="G3" s="47" t="s">
        <v>73</v>
      </c>
      <c r="H3" s="47" t="s">
        <v>74</v>
      </c>
    </row>
    <row r="4" spans="1:8" ht="14.25">
      <c r="A4" s="44"/>
      <c r="B4" s="44"/>
      <c r="C4" s="48"/>
      <c r="D4" s="49"/>
      <c r="E4" s="50"/>
      <c r="G4" s="52">
        <v>0.292232</v>
      </c>
      <c r="H4" s="50"/>
    </row>
    <row r="5" ht="9" customHeight="1"/>
    <row r="6" spans="1:2" ht="6" customHeight="1">
      <c r="A6" s="55"/>
      <c r="B6" s="54" t="s">
        <v>75</v>
      </c>
    </row>
    <row r="7" spans="1:8" ht="21" customHeight="1" thickBot="1">
      <c r="A7" s="55"/>
      <c r="B7" s="208" t="s">
        <v>219</v>
      </c>
      <c r="C7" s="208" t="s">
        <v>76</v>
      </c>
      <c r="D7" s="210"/>
      <c r="E7" s="208" t="str">
        <f>+$C$7</f>
        <v xml:space="preserve">Q1 2016 </v>
      </c>
      <c r="F7" s="208" t="str">
        <f>+$C$7</f>
        <v xml:space="preserve">Q1 2016 </v>
      </c>
      <c r="G7" s="208" t="str">
        <f>+$C$7</f>
        <v xml:space="preserve">Q1 2016 </v>
      </c>
      <c r="H7" s="208" t="str">
        <f>+$C$7</f>
        <v xml:space="preserve">Q1 2016 </v>
      </c>
    </row>
    <row r="8" spans="1:8" ht="14.25">
      <c r="A8" s="55"/>
      <c r="B8" s="57" t="s">
        <v>77</v>
      </c>
      <c r="C8" s="58">
        <v>4800.604</v>
      </c>
      <c r="D8" s="59"/>
      <c r="E8" s="58">
        <v>0</v>
      </c>
      <c r="F8" s="58">
        <f>C8-E8</f>
        <v>4800.604</v>
      </c>
      <c r="G8" s="58">
        <f>E8*$G$4</f>
        <v>0</v>
      </c>
      <c r="H8" s="58">
        <f>F8+G8</f>
        <v>4800.604</v>
      </c>
    </row>
    <row r="9" spans="1:8" ht="14.25">
      <c r="A9" s="55"/>
      <c r="B9" s="60" t="s">
        <v>78</v>
      </c>
      <c r="C9" s="61">
        <v>-53.899</v>
      </c>
      <c r="D9" s="59"/>
      <c r="E9" s="61">
        <v>0</v>
      </c>
      <c r="F9" s="61">
        <f aca="true" t="shared" si="0" ref="F9:F40">C9-E9</f>
        <v>-53.899</v>
      </c>
      <c r="G9" s="61">
        <f aca="true" t="shared" si="1" ref="G9:G40">E9*$G$4</f>
        <v>0</v>
      </c>
      <c r="H9" s="61">
        <f aca="true" t="shared" si="2" ref="H9:H40">F9+G9</f>
        <v>-53.899</v>
      </c>
    </row>
    <row r="10" spans="1:8" ht="14.25">
      <c r="A10" s="55"/>
      <c r="B10" s="57" t="s">
        <v>28</v>
      </c>
      <c r="C10" s="58">
        <v>4746.705</v>
      </c>
      <c r="D10" s="59"/>
      <c r="E10" s="58">
        <v>0</v>
      </c>
      <c r="F10" s="58">
        <f t="shared" si="0"/>
        <v>4746.705</v>
      </c>
      <c r="G10" s="58">
        <f t="shared" si="1"/>
        <v>0</v>
      </c>
      <c r="H10" s="58">
        <f t="shared" si="2"/>
        <v>4746.705</v>
      </c>
    </row>
    <row r="11" spans="1:8" ht="14.25">
      <c r="A11" s="55"/>
      <c r="B11" s="60"/>
      <c r="C11" s="61">
        <v>0</v>
      </c>
      <c r="D11" s="59"/>
      <c r="E11" s="61">
        <v>0</v>
      </c>
      <c r="F11" s="61">
        <f t="shared" si="0"/>
        <v>0</v>
      </c>
      <c r="G11" s="61">
        <f t="shared" si="1"/>
        <v>0</v>
      </c>
      <c r="H11" s="61">
        <f t="shared" si="2"/>
        <v>0</v>
      </c>
    </row>
    <row r="12" spans="1:8" ht="14.25">
      <c r="A12" s="55"/>
      <c r="B12" s="57" t="s">
        <v>79</v>
      </c>
      <c r="C12" s="58">
        <v>-429.779</v>
      </c>
      <c r="D12" s="59"/>
      <c r="E12" s="58">
        <v>0</v>
      </c>
      <c r="F12" s="58">
        <f t="shared" si="0"/>
        <v>-429.779</v>
      </c>
      <c r="G12" s="58">
        <f t="shared" si="1"/>
        <v>0</v>
      </c>
      <c r="H12" s="58">
        <f t="shared" si="2"/>
        <v>-429.779</v>
      </c>
    </row>
    <row r="13" spans="1:8" ht="14.25">
      <c r="A13" s="55"/>
      <c r="B13" s="60" t="s">
        <v>80</v>
      </c>
      <c r="C13" s="61">
        <v>4316.926</v>
      </c>
      <c r="D13" s="59"/>
      <c r="E13" s="61">
        <v>0</v>
      </c>
      <c r="F13" s="61">
        <f t="shared" si="0"/>
        <v>4316.926</v>
      </c>
      <c r="G13" s="61">
        <f t="shared" si="1"/>
        <v>0</v>
      </c>
      <c r="H13" s="61">
        <f t="shared" si="2"/>
        <v>4316.926</v>
      </c>
    </row>
    <row r="14" spans="1:8" ht="14.25">
      <c r="A14" s="55"/>
      <c r="B14" s="57"/>
      <c r="C14" s="58">
        <v>0</v>
      </c>
      <c r="D14" s="59"/>
      <c r="E14" s="58">
        <v>0</v>
      </c>
      <c r="F14" s="58">
        <f t="shared" si="0"/>
        <v>0</v>
      </c>
      <c r="G14" s="58">
        <f t="shared" si="1"/>
        <v>0</v>
      </c>
      <c r="H14" s="58">
        <f t="shared" si="2"/>
        <v>0</v>
      </c>
    </row>
    <row r="15" spans="1:8" ht="14.25">
      <c r="A15" s="55"/>
      <c r="B15" s="60" t="s">
        <v>32</v>
      </c>
      <c r="C15" s="61">
        <v>184.924</v>
      </c>
      <c r="D15" s="59"/>
      <c r="E15" s="61">
        <v>137.97</v>
      </c>
      <c r="F15" s="61">
        <f t="shared" si="0"/>
        <v>46.95400000000001</v>
      </c>
      <c r="G15" s="61">
        <f t="shared" si="1"/>
        <v>40.319249039999995</v>
      </c>
      <c r="H15" s="61">
        <f t="shared" si="2"/>
        <v>87.27324904</v>
      </c>
    </row>
    <row r="16" spans="1:8" ht="14.25">
      <c r="A16" s="55"/>
      <c r="B16" s="57" t="s">
        <v>81</v>
      </c>
      <c r="C16" s="58">
        <v>914.678</v>
      </c>
      <c r="D16" s="59"/>
      <c r="E16" s="58">
        <v>746</v>
      </c>
      <c r="F16" s="58">
        <f t="shared" si="0"/>
        <v>168.678</v>
      </c>
      <c r="G16" s="58">
        <f t="shared" si="1"/>
        <v>218.00507199999998</v>
      </c>
      <c r="H16" s="58">
        <f t="shared" si="2"/>
        <v>386.683072</v>
      </c>
    </row>
    <row r="17" spans="1:8" ht="14.25">
      <c r="A17" s="55"/>
      <c r="B17" s="60" t="s">
        <v>82</v>
      </c>
      <c r="C17" s="61">
        <v>-90.742</v>
      </c>
      <c r="D17" s="59"/>
      <c r="E17" s="61">
        <v>-156.841</v>
      </c>
      <c r="F17" s="61">
        <f t="shared" si="0"/>
        <v>66.099</v>
      </c>
      <c r="G17" s="61">
        <f t="shared" si="1"/>
        <v>-45.833959112</v>
      </c>
      <c r="H17" s="61">
        <f t="shared" si="2"/>
        <v>20.265040888</v>
      </c>
    </row>
    <row r="18" spans="1:8" ht="21">
      <c r="A18" s="55"/>
      <c r="B18" s="57" t="s">
        <v>83</v>
      </c>
      <c r="C18" s="58">
        <v>158.788</v>
      </c>
      <c r="D18" s="59"/>
      <c r="E18" s="58">
        <v>1.965</v>
      </c>
      <c r="F18" s="58">
        <f t="shared" si="0"/>
        <v>156.823</v>
      </c>
      <c r="G18" s="58">
        <f t="shared" si="1"/>
        <v>0.57423588</v>
      </c>
      <c r="H18" s="58">
        <f t="shared" si="2"/>
        <v>157.39723588</v>
      </c>
    </row>
    <row r="19" spans="1:8" ht="14.25">
      <c r="A19" s="55"/>
      <c r="B19" s="60" t="s">
        <v>55</v>
      </c>
      <c r="C19" s="61">
        <v>204.083</v>
      </c>
      <c r="D19" s="59"/>
      <c r="E19" s="61">
        <v>21</v>
      </c>
      <c r="F19" s="61">
        <f t="shared" si="0"/>
        <v>183.083</v>
      </c>
      <c r="G19" s="61">
        <f t="shared" si="1"/>
        <v>6.136871999999999</v>
      </c>
      <c r="H19" s="61">
        <f t="shared" si="2"/>
        <v>189.219872</v>
      </c>
    </row>
    <row r="20" spans="1:8" ht="14.25">
      <c r="A20" s="55"/>
      <c r="B20" s="57"/>
      <c r="C20" s="58">
        <v>0</v>
      </c>
      <c r="D20" s="59"/>
      <c r="E20" s="58">
        <v>0</v>
      </c>
      <c r="F20" s="58">
        <f t="shared" si="0"/>
        <v>0</v>
      </c>
      <c r="G20" s="58">
        <f t="shared" si="1"/>
        <v>0</v>
      </c>
      <c r="H20" s="58">
        <f t="shared" si="2"/>
        <v>0</v>
      </c>
    </row>
    <row r="21" spans="1:8" ht="14.25">
      <c r="A21" s="55"/>
      <c r="B21" s="60" t="s">
        <v>84</v>
      </c>
      <c r="C21" s="61">
        <v>-3096.455</v>
      </c>
      <c r="D21" s="59"/>
      <c r="E21" s="61">
        <v>0</v>
      </c>
      <c r="F21" s="61">
        <f t="shared" si="0"/>
        <v>-3096.455</v>
      </c>
      <c r="G21" s="61">
        <f t="shared" si="1"/>
        <v>0</v>
      </c>
      <c r="H21" s="61">
        <f t="shared" si="2"/>
        <v>-3096.455</v>
      </c>
    </row>
    <row r="22" spans="1:8" ht="15" customHeight="1">
      <c r="A22" s="55"/>
      <c r="B22" s="57" t="s">
        <v>85</v>
      </c>
      <c r="C22" s="58">
        <v>29.827</v>
      </c>
      <c r="D22" s="59"/>
      <c r="E22" s="58">
        <v>0</v>
      </c>
      <c r="F22" s="58">
        <f t="shared" si="0"/>
        <v>29.827</v>
      </c>
      <c r="G22" s="58">
        <f t="shared" si="1"/>
        <v>0</v>
      </c>
      <c r="H22" s="58">
        <f t="shared" si="2"/>
        <v>29.827</v>
      </c>
    </row>
    <row r="23" spans="1:8" ht="14.25">
      <c r="A23" s="55"/>
      <c r="B23" s="60" t="s">
        <v>86</v>
      </c>
      <c r="C23" s="61">
        <v>-3066.628</v>
      </c>
      <c r="D23" s="59"/>
      <c r="E23" s="61">
        <v>0</v>
      </c>
      <c r="F23" s="61">
        <f t="shared" si="0"/>
        <v>-3066.628</v>
      </c>
      <c r="G23" s="61">
        <f t="shared" si="1"/>
        <v>0</v>
      </c>
      <c r="H23" s="61">
        <f t="shared" si="2"/>
        <v>-3066.628</v>
      </c>
    </row>
    <row r="24" spans="1:8" ht="14.25">
      <c r="A24" s="55"/>
      <c r="B24" s="57"/>
      <c r="C24" s="58">
        <v>0</v>
      </c>
      <c r="D24" s="59"/>
      <c r="E24" s="58">
        <v>0</v>
      </c>
      <c r="F24" s="58">
        <f t="shared" si="0"/>
        <v>0</v>
      </c>
      <c r="G24" s="58">
        <f t="shared" si="1"/>
        <v>0</v>
      </c>
      <c r="H24" s="58">
        <f t="shared" si="2"/>
        <v>0</v>
      </c>
    </row>
    <row r="25" spans="1:8" s="63" customFormat="1" ht="14.25">
      <c r="A25" s="62"/>
      <c r="B25" s="60" t="s">
        <v>45</v>
      </c>
      <c r="C25" s="61">
        <v>-51.506</v>
      </c>
      <c r="D25" s="59"/>
      <c r="E25" s="61">
        <v>-50.709</v>
      </c>
      <c r="F25" s="61">
        <f t="shared" si="0"/>
        <v>-0.796999999999997</v>
      </c>
      <c r="G25" s="61">
        <f t="shared" si="1"/>
        <v>-14.818792488</v>
      </c>
      <c r="H25" s="61">
        <f t="shared" si="2"/>
        <v>-15.615792487999997</v>
      </c>
    </row>
    <row r="26" spans="1:8" s="63" customFormat="1" ht="14.25">
      <c r="A26" s="62"/>
      <c r="B26" s="57" t="s">
        <v>46</v>
      </c>
      <c r="C26" s="58">
        <v>-199.627</v>
      </c>
      <c r="D26" s="59"/>
      <c r="E26" s="58">
        <v>-250.748</v>
      </c>
      <c r="F26" s="58">
        <f t="shared" si="0"/>
        <v>51.12099999999998</v>
      </c>
      <c r="G26" s="58">
        <f t="shared" si="1"/>
        <v>-73.27658953599999</v>
      </c>
      <c r="H26" s="58">
        <f t="shared" si="2"/>
        <v>-22.155589536000008</v>
      </c>
    </row>
    <row r="27" spans="1:8" ht="14.25">
      <c r="A27" s="55"/>
      <c r="B27" s="60" t="s">
        <v>87</v>
      </c>
      <c r="C27" s="61">
        <v>-617.31</v>
      </c>
      <c r="D27" s="59"/>
      <c r="E27" s="61">
        <v>0</v>
      </c>
      <c r="F27" s="61">
        <f t="shared" si="0"/>
        <v>-617.31</v>
      </c>
      <c r="G27" s="61">
        <f t="shared" si="1"/>
        <v>0</v>
      </c>
      <c r="H27" s="61">
        <f t="shared" si="2"/>
        <v>-617.31</v>
      </c>
    </row>
    <row r="28" spans="1:8" ht="14.25">
      <c r="A28" s="55"/>
      <c r="B28" s="57" t="s">
        <v>48</v>
      </c>
      <c r="C28" s="58">
        <v>-616.983</v>
      </c>
      <c r="D28" s="59"/>
      <c r="E28" s="58">
        <v>-253</v>
      </c>
      <c r="F28" s="58">
        <f t="shared" si="0"/>
        <v>-363.98299999999995</v>
      </c>
      <c r="G28" s="58">
        <f t="shared" si="1"/>
        <v>-73.934696</v>
      </c>
      <c r="H28" s="58">
        <f t="shared" si="2"/>
        <v>-437.917696</v>
      </c>
    </row>
    <row r="29" spans="1:8" ht="14.25">
      <c r="A29" s="55"/>
      <c r="B29" s="60" t="s">
        <v>59</v>
      </c>
      <c r="C29" s="61">
        <v>-419.775</v>
      </c>
      <c r="D29" s="59"/>
      <c r="E29" s="61">
        <v>-72</v>
      </c>
      <c r="F29" s="61">
        <f t="shared" si="0"/>
        <v>-347.775</v>
      </c>
      <c r="G29" s="61">
        <f t="shared" si="1"/>
        <v>-21.040703999999998</v>
      </c>
      <c r="H29" s="61">
        <f t="shared" si="2"/>
        <v>-368.815704</v>
      </c>
    </row>
    <row r="30" spans="1:8" ht="8.25" customHeight="1">
      <c r="A30" s="55"/>
      <c r="B30" s="57"/>
      <c r="C30" s="58">
        <v>0</v>
      </c>
      <c r="D30" s="59"/>
      <c r="E30" s="58"/>
      <c r="F30" s="58"/>
      <c r="G30" s="58"/>
      <c r="H30" s="58"/>
    </row>
    <row r="31" spans="1:8" ht="14.25">
      <c r="A31" s="55"/>
      <c r="B31" s="60" t="s">
        <v>88</v>
      </c>
      <c r="C31" s="61">
        <v>716.828</v>
      </c>
      <c r="D31" s="59"/>
      <c r="E31" s="61">
        <v>123</v>
      </c>
      <c r="F31" s="61">
        <f t="shared" si="0"/>
        <v>593.828</v>
      </c>
      <c r="G31" s="61">
        <f t="shared" si="1"/>
        <v>35.944536</v>
      </c>
      <c r="H31" s="61">
        <f t="shared" si="2"/>
        <v>629.772536</v>
      </c>
    </row>
    <row r="32" spans="1:8" ht="14.25">
      <c r="A32" s="55"/>
      <c r="B32" s="57" t="s">
        <v>89</v>
      </c>
      <c r="C32" s="58">
        <v>-0.422</v>
      </c>
      <c r="D32" s="59"/>
      <c r="E32" s="58"/>
      <c r="F32" s="58">
        <f t="shared" si="0"/>
        <v>-0.422</v>
      </c>
      <c r="G32" s="58">
        <f t="shared" si="1"/>
        <v>0</v>
      </c>
      <c r="H32" s="58">
        <f t="shared" si="2"/>
        <v>-0.422</v>
      </c>
    </row>
    <row r="33" spans="1:8" ht="14.25">
      <c r="A33" s="55"/>
      <c r="B33" s="60" t="s">
        <v>90</v>
      </c>
      <c r="C33" s="61">
        <v>716.406</v>
      </c>
      <c r="D33" s="59"/>
      <c r="E33" s="61">
        <v>123</v>
      </c>
      <c r="F33" s="61">
        <f t="shared" si="0"/>
        <v>593.406</v>
      </c>
      <c r="G33" s="61">
        <f t="shared" si="1"/>
        <v>35.944536</v>
      </c>
      <c r="H33" s="61">
        <f t="shared" si="2"/>
        <v>629.3505359999999</v>
      </c>
    </row>
    <row r="34" spans="1:8" ht="7.5" customHeight="1">
      <c r="A34" s="55"/>
      <c r="B34" s="57"/>
      <c r="C34" s="58">
        <v>0</v>
      </c>
      <c r="D34" s="59"/>
      <c r="E34" s="58"/>
      <c r="F34" s="58">
        <f t="shared" si="0"/>
        <v>0</v>
      </c>
      <c r="G34" s="58">
        <f t="shared" si="1"/>
        <v>0</v>
      </c>
      <c r="H34" s="58">
        <f t="shared" si="2"/>
        <v>0</v>
      </c>
    </row>
    <row r="35" spans="1:8" ht="14.25">
      <c r="A35" s="55"/>
      <c r="B35" s="60" t="s">
        <v>91</v>
      </c>
      <c r="C35" s="61">
        <v>-156.778</v>
      </c>
      <c r="D35" s="59"/>
      <c r="E35" s="61">
        <v>-29</v>
      </c>
      <c r="F35" s="61">
        <f t="shared" si="0"/>
        <v>-127.77799999999999</v>
      </c>
      <c r="G35" s="61">
        <f t="shared" si="1"/>
        <v>-8.474727999999999</v>
      </c>
      <c r="H35" s="61">
        <f t="shared" si="2"/>
        <v>-136.252728</v>
      </c>
    </row>
    <row r="36" spans="1:8" ht="14.25" hidden="1">
      <c r="A36" s="55"/>
      <c r="B36" s="64" t="s">
        <v>92</v>
      </c>
      <c r="C36" s="58">
        <v>0</v>
      </c>
      <c r="D36" s="59"/>
      <c r="E36" s="58">
        <v>0</v>
      </c>
      <c r="F36" s="58">
        <f t="shared" si="0"/>
        <v>0</v>
      </c>
      <c r="G36" s="58">
        <f t="shared" si="1"/>
        <v>0</v>
      </c>
      <c r="H36" s="58">
        <f t="shared" si="2"/>
        <v>0</v>
      </c>
    </row>
    <row r="37" spans="1:8" ht="14.25" hidden="1">
      <c r="A37" s="55"/>
      <c r="B37" s="65" t="s">
        <v>93</v>
      </c>
      <c r="C37" s="61">
        <v>0</v>
      </c>
      <c r="D37" s="59"/>
      <c r="E37" s="61">
        <v>0</v>
      </c>
      <c r="F37" s="61">
        <f t="shared" si="0"/>
        <v>0</v>
      </c>
      <c r="G37" s="61">
        <f t="shared" si="1"/>
        <v>0</v>
      </c>
      <c r="H37" s="61">
        <f t="shared" si="2"/>
        <v>0</v>
      </c>
    </row>
    <row r="38" spans="1:8" ht="15" customHeight="1">
      <c r="A38" s="55"/>
      <c r="B38" s="57" t="s">
        <v>94</v>
      </c>
      <c r="C38" s="58">
        <v>0</v>
      </c>
      <c r="D38" s="59"/>
      <c r="E38" s="58">
        <v>0</v>
      </c>
      <c r="F38" s="58">
        <f t="shared" si="0"/>
        <v>0</v>
      </c>
      <c r="G38" s="58">
        <f t="shared" si="1"/>
        <v>0</v>
      </c>
      <c r="H38" s="58">
        <f t="shared" si="2"/>
        <v>0</v>
      </c>
    </row>
    <row r="39" spans="1:8" ht="21">
      <c r="A39" s="55"/>
      <c r="B39" s="60" t="s">
        <v>95</v>
      </c>
      <c r="C39" s="61">
        <v>0</v>
      </c>
      <c r="D39" s="59"/>
      <c r="E39" s="61">
        <v>0</v>
      </c>
      <c r="F39" s="61">
        <f t="shared" si="0"/>
        <v>0</v>
      </c>
      <c r="G39" s="61">
        <f t="shared" si="1"/>
        <v>0</v>
      </c>
      <c r="H39" s="61">
        <f t="shared" si="2"/>
        <v>0</v>
      </c>
    </row>
    <row r="40" spans="1:10" s="70" customFormat="1" ht="18" customHeight="1">
      <c r="A40" s="66"/>
      <c r="B40" s="67" t="s">
        <v>96</v>
      </c>
      <c r="C40" s="68">
        <v>559.628</v>
      </c>
      <c r="D40" s="69"/>
      <c r="E40" s="68">
        <f>E33+E35</f>
        <v>94</v>
      </c>
      <c r="F40" s="68">
        <f t="shared" si="0"/>
        <v>465.62800000000004</v>
      </c>
      <c r="G40" s="68">
        <f t="shared" si="1"/>
        <v>27.469808</v>
      </c>
      <c r="H40" s="68">
        <f t="shared" si="2"/>
        <v>493.09780800000004</v>
      </c>
      <c r="J40" s="71"/>
    </row>
    <row r="41" spans="3:5" ht="14.25">
      <c r="C41" s="51">
        <v>0</v>
      </c>
      <c r="E41" s="51">
        <v>0</v>
      </c>
    </row>
    <row r="42" spans="1:8" s="70" customFormat="1" ht="14.25">
      <c r="A42" s="72"/>
      <c r="B42" s="72" t="s">
        <v>97</v>
      </c>
      <c r="C42" s="73">
        <f>(C16+C17+C18+C26)</f>
        <v>783.097</v>
      </c>
      <c r="D42" s="73"/>
      <c r="E42" s="73">
        <f>(E16+E17+E18+E26)</f>
        <v>340.37600000000003</v>
      </c>
      <c r="F42" s="73">
        <f aca="true" t="shared" si="3" ref="F42:H42">F16+F17+F18+F26</f>
        <v>442.721</v>
      </c>
      <c r="G42" s="73">
        <f t="shared" si="3"/>
        <v>99.468759232</v>
      </c>
      <c r="H42" s="73">
        <f t="shared" si="3"/>
        <v>542.189759232</v>
      </c>
    </row>
  </sheetData>
  <printOptions/>
  <pageMargins left="0.7" right="0.7" top="0.75" bottom="0.75" header="0.3" footer="0.3"/>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10DE-5D25-41F3-ACF6-3CCB5EC1A691}">
  <dimension ref="A1:BJ171"/>
  <sheetViews>
    <sheetView workbookViewId="0" topLeftCell="A1">
      <pane xSplit="1" topLeftCell="S1" activePane="topRight" state="frozen"/>
      <selection pane="topRight" activeCell="Y41" sqref="Y41"/>
    </sheetView>
  </sheetViews>
  <sheetFormatPr defaultColWidth="9.00390625" defaultRowHeight="14.25"/>
  <cols>
    <col min="1" max="1" width="50.25390625" style="502" customWidth="1"/>
    <col min="2" max="2" width="11.25390625" style="502" customWidth="1"/>
    <col min="3" max="3" width="10.625" style="502" customWidth="1"/>
    <col min="4" max="4" width="11.25390625" style="502" customWidth="1"/>
    <col min="5" max="5" width="10.375" style="502" customWidth="1"/>
    <col min="6" max="6" width="11.25390625" style="502" customWidth="1"/>
    <col min="7" max="7" width="10.125" style="502" customWidth="1"/>
    <col min="8" max="8" width="11.125" style="502" customWidth="1"/>
    <col min="9" max="9" width="10.00390625" style="502" customWidth="1"/>
    <col min="10" max="11" width="10.875" style="502" customWidth="1"/>
    <col min="12" max="12" width="11.125" style="502" customWidth="1"/>
    <col min="13" max="13" width="10.875" style="502" customWidth="1"/>
    <col min="14" max="15" width="10.625" style="502" customWidth="1"/>
    <col min="16" max="16" width="10.50390625" style="502" customWidth="1"/>
    <col min="17" max="22" width="10.875" style="502" customWidth="1"/>
    <col min="23" max="31" width="9.00390625" style="502" customWidth="1"/>
    <col min="32" max="32" width="9.25390625" style="502" bestFit="1" customWidth="1"/>
    <col min="33" max="62" width="9.00390625" style="496" customWidth="1"/>
    <col min="63" max="16384" width="9.00390625" style="502" customWidth="1"/>
  </cols>
  <sheetData>
    <row r="1" spans="1:62" s="519" customFormat="1" ht="27.75" customHeight="1">
      <c r="A1" s="615" t="s">
        <v>653</v>
      </c>
      <c r="B1" s="645" t="s">
        <v>211</v>
      </c>
      <c r="C1" s="645" t="s">
        <v>212</v>
      </c>
      <c r="D1" s="645" t="s">
        <v>213</v>
      </c>
      <c r="E1" s="645" t="s">
        <v>214</v>
      </c>
      <c r="F1" s="645" t="s">
        <v>215</v>
      </c>
      <c r="G1" s="645" t="s">
        <v>216</v>
      </c>
      <c r="H1" s="645" t="s">
        <v>209</v>
      </c>
      <c r="I1" s="645" t="s">
        <v>210</v>
      </c>
      <c r="J1" s="645" t="s">
        <v>227</v>
      </c>
      <c r="K1" s="645" t="s">
        <v>292</v>
      </c>
      <c r="L1" s="645" t="s">
        <v>295</v>
      </c>
      <c r="M1" s="645" t="s">
        <v>337</v>
      </c>
      <c r="N1" s="645" t="s">
        <v>345</v>
      </c>
      <c r="O1" s="645" t="s">
        <v>357</v>
      </c>
      <c r="P1" s="645" t="s">
        <v>361</v>
      </c>
      <c r="Q1" s="645" t="s">
        <v>372</v>
      </c>
      <c r="R1" s="645" t="s">
        <v>393</v>
      </c>
      <c r="S1" s="645" t="s">
        <v>398</v>
      </c>
      <c r="T1" s="645" t="s">
        <v>416</v>
      </c>
      <c r="U1" s="645" t="s">
        <v>422</v>
      </c>
      <c r="V1" s="645" t="s">
        <v>436</v>
      </c>
      <c r="W1" s="645" t="s">
        <v>447</v>
      </c>
      <c r="X1" s="645" t="s">
        <v>451</v>
      </c>
      <c r="Y1" s="645" t="s">
        <v>453</v>
      </c>
      <c r="Z1" s="645" t="s">
        <v>457</v>
      </c>
      <c r="AA1" s="645" t="s">
        <v>463</v>
      </c>
      <c r="AB1" s="645" t="s">
        <v>468</v>
      </c>
      <c r="AC1" s="645" t="s">
        <v>472</v>
      </c>
      <c r="AD1" s="645" t="s">
        <v>487</v>
      </c>
      <c r="AE1" s="645" t="s">
        <v>495</v>
      </c>
      <c r="AF1" s="645" t="s">
        <v>644</v>
      </c>
      <c r="AG1" s="645" t="s">
        <v>848</v>
      </c>
      <c r="AH1" s="649" t="s">
        <v>861</v>
      </c>
      <c r="AI1" s="571" t="s">
        <v>866</v>
      </c>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row>
    <row r="2" spans="1:35" ht="14.25">
      <c r="A2" s="503" t="s">
        <v>143</v>
      </c>
      <c r="B2" s="504">
        <v>36002.856</v>
      </c>
      <c r="C2" s="504">
        <v>36358.361</v>
      </c>
      <c r="D2" s="504">
        <v>37190</v>
      </c>
      <c r="E2" s="504">
        <v>37843.12</v>
      </c>
      <c r="F2" s="504">
        <v>38108.061</v>
      </c>
      <c r="G2" s="504">
        <v>37317.082</v>
      </c>
      <c r="H2" s="504">
        <v>39179</v>
      </c>
      <c r="I2" s="504">
        <v>42896</v>
      </c>
      <c r="J2" s="504">
        <v>42871</v>
      </c>
      <c r="K2" s="504">
        <v>42365</v>
      </c>
      <c r="L2" s="504">
        <v>43818</v>
      </c>
      <c r="M2" s="504">
        <v>44362</v>
      </c>
      <c r="N2" s="504">
        <v>44625</v>
      </c>
      <c r="O2" s="504">
        <v>43567</v>
      </c>
      <c r="P2" s="504">
        <v>46031</v>
      </c>
      <c r="Q2" s="504">
        <v>42176</v>
      </c>
      <c r="R2" s="504">
        <v>40429</v>
      </c>
      <c r="S2" s="504">
        <v>41596</v>
      </c>
      <c r="T2" s="504">
        <v>42898</v>
      </c>
      <c r="U2" s="504">
        <v>42896</v>
      </c>
      <c r="V2" s="504">
        <v>43234</v>
      </c>
      <c r="W2" s="504">
        <v>44665</v>
      </c>
      <c r="X2" s="504">
        <v>46500</v>
      </c>
      <c r="Y2" s="504">
        <v>47005</v>
      </c>
      <c r="Z2" s="504">
        <v>47290</v>
      </c>
      <c r="AA2" s="504">
        <v>44466</v>
      </c>
      <c r="AB2" s="504">
        <v>44917</v>
      </c>
      <c r="AC2" s="504">
        <v>44721</v>
      </c>
      <c r="AD2" s="504">
        <v>44680</v>
      </c>
      <c r="AE2" s="504">
        <v>45935.032</v>
      </c>
      <c r="AF2" s="504">
        <v>48935</v>
      </c>
      <c r="AG2" s="504">
        <v>50619</v>
      </c>
      <c r="AH2" s="504">
        <v>50078</v>
      </c>
      <c r="AI2" s="504">
        <v>52965</v>
      </c>
    </row>
    <row r="3" spans="1:35" ht="14.25">
      <c r="A3" s="503" t="s">
        <v>145</v>
      </c>
      <c r="B3" s="504">
        <v>86.352</v>
      </c>
      <c r="C3" s="504">
        <v>86.352</v>
      </c>
      <c r="D3" s="504">
        <v>86</v>
      </c>
      <c r="E3" s="504">
        <v>86352</v>
      </c>
      <c r="F3" s="504">
        <v>86.352</v>
      </c>
      <c r="G3" s="504">
        <v>86</v>
      </c>
      <c r="H3" s="504">
        <v>86</v>
      </c>
      <c r="I3" s="504">
        <v>86</v>
      </c>
      <c r="J3" s="504">
        <v>86</v>
      </c>
      <c r="K3" s="504">
        <v>86</v>
      </c>
      <c r="L3" s="504">
        <v>86</v>
      </c>
      <c r="M3" s="504">
        <v>86</v>
      </c>
      <c r="N3" s="504">
        <v>86</v>
      </c>
      <c r="O3" s="504">
        <v>86</v>
      </c>
      <c r="P3" s="504">
        <v>86</v>
      </c>
      <c r="Q3" s="504">
        <v>86</v>
      </c>
      <c r="R3" s="504">
        <v>86</v>
      </c>
      <c r="S3" s="504">
        <v>86</v>
      </c>
      <c r="T3" s="504">
        <v>86</v>
      </c>
      <c r="U3" s="504">
        <v>86</v>
      </c>
      <c r="V3" s="504">
        <v>86</v>
      </c>
      <c r="W3" s="504">
        <v>86</v>
      </c>
      <c r="X3" s="504">
        <v>86</v>
      </c>
      <c r="Y3" s="504">
        <v>86</v>
      </c>
      <c r="Z3" s="504">
        <v>86</v>
      </c>
      <c r="AA3" s="504">
        <v>86</v>
      </c>
      <c r="AB3" s="504">
        <v>86</v>
      </c>
      <c r="AC3" s="504">
        <v>86</v>
      </c>
      <c r="AD3" s="504">
        <v>86</v>
      </c>
      <c r="AE3" s="504">
        <v>86.352</v>
      </c>
      <c r="AF3" s="504">
        <v>86</v>
      </c>
      <c r="AG3" s="504">
        <v>86</v>
      </c>
      <c r="AH3" s="504">
        <v>86</v>
      </c>
      <c r="AI3" s="504">
        <v>86</v>
      </c>
    </row>
    <row r="4" spans="1:35" ht="14.25">
      <c r="A4" s="503" t="s">
        <v>150</v>
      </c>
      <c r="B4" s="504">
        <v>11630.675</v>
      </c>
      <c r="C4" s="504">
        <v>12378.733</v>
      </c>
      <c r="D4" s="504">
        <v>12817</v>
      </c>
      <c r="E4" s="504">
        <v>11139.505</v>
      </c>
      <c r="F4" s="504">
        <v>11611.277</v>
      </c>
      <c r="G4" s="504">
        <v>12117.464</v>
      </c>
      <c r="H4" s="504">
        <v>13055</v>
      </c>
      <c r="I4" s="504">
        <v>12357</v>
      </c>
      <c r="J4" s="504">
        <v>13062</v>
      </c>
      <c r="K4" s="504">
        <v>13560</v>
      </c>
      <c r="L4" s="504">
        <v>13790</v>
      </c>
      <c r="M4" s="504">
        <v>12404</v>
      </c>
      <c r="N4" s="504">
        <v>13211</v>
      </c>
      <c r="O4" s="504">
        <v>13925</v>
      </c>
      <c r="P4" s="504">
        <v>14668</v>
      </c>
      <c r="Q4" s="504">
        <v>13183</v>
      </c>
      <c r="R4" s="504">
        <v>14244</v>
      </c>
      <c r="S4" s="504">
        <v>14957</v>
      </c>
      <c r="T4" s="504">
        <v>15157</v>
      </c>
      <c r="U4" s="504">
        <v>15936</v>
      </c>
      <c r="V4" s="504">
        <v>16809</v>
      </c>
      <c r="W4" s="504">
        <v>17689</v>
      </c>
      <c r="X4" s="504">
        <v>18310</v>
      </c>
      <c r="Y4" s="504">
        <v>15815</v>
      </c>
      <c r="Z4" s="504">
        <v>16374</v>
      </c>
      <c r="AA4" s="504">
        <v>15776</v>
      </c>
      <c r="AB4" s="504">
        <v>15570</v>
      </c>
      <c r="AC4" s="504">
        <v>13347</v>
      </c>
      <c r="AD4" s="504">
        <v>13976</v>
      </c>
      <c r="AE4" s="504">
        <v>15824.143</v>
      </c>
      <c r="AF4" s="504">
        <v>17586</v>
      </c>
      <c r="AG4" s="504">
        <v>17243</v>
      </c>
      <c r="AH4" s="504">
        <v>19121</v>
      </c>
      <c r="AI4" s="504">
        <v>20884</v>
      </c>
    </row>
    <row r="5" spans="1:35" ht="14.25">
      <c r="A5" s="503" t="s">
        <v>705</v>
      </c>
      <c r="B5" s="504">
        <v>863523000</v>
      </c>
      <c r="C5" s="504">
        <v>863523000</v>
      </c>
      <c r="D5" s="504">
        <v>863523000</v>
      </c>
      <c r="E5" s="504">
        <v>863523000</v>
      </c>
      <c r="F5" s="504">
        <v>863523000</v>
      </c>
      <c r="G5" s="504">
        <v>863523000</v>
      </c>
      <c r="H5" s="504">
        <v>863523000</v>
      </c>
      <c r="I5" s="504">
        <v>863523000</v>
      </c>
      <c r="J5" s="504">
        <v>863523000</v>
      </c>
      <c r="K5" s="504">
        <v>863523000</v>
      </c>
      <c r="L5" s="504">
        <v>863523000</v>
      </c>
      <c r="M5" s="504">
        <v>863523000</v>
      </c>
      <c r="N5" s="504">
        <v>863523000</v>
      </c>
      <c r="O5" s="504">
        <v>863523000</v>
      </c>
      <c r="P5" s="504">
        <v>863523000</v>
      </c>
      <c r="Q5" s="504">
        <v>863523000</v>
      </c>
      <c r="R5" s="504">
        <v>863523000</v>
      </c>
      <c r="S5" s="504">
        <v>863523000</v>
      </c>
      <c r="T5" s="504">
        <v>863523000</v>
      </c>
      <c r="U5" s="504">
        <v>863523000</v>
      </c>
      <c r="V5" s="504">
        <v>863523000</v>
      </c>
      <c r="W5" s="504">
        <v>863523000</v>
      </c>
      <c r="X5" s="504">
        <v>863523000</v>
      </c>
      <c r="Y5" s="504">
        <v>863523000</v>
      </c>
      <c r="Z5" s="504">
        <v>863523000</v>
      </c>
      <c r="AA5" s="504">
        <v>863523000</v>
      </c>
      <c r="AB5" s="504">
        <v>863523000</v>
      </c>
      <c r="AC5" s="504">
        <v>863523000</v>
      </c>
      <c r="AD5" s="504">
        <v>863523000</v>
      </c>
      <c r="AE5" s="504">
        <v>863523000</v>
      </c>
      <c r="AF5" s="504">
        <v>863523000</v>
      </c>
      <c r="AG5" s="504">
        <v>863523000</v>
      </c>
      <c r="AH5" s="504">
        <v>863523000</v>
      </c>
      <c r="AI5" s="504">
        <v>863523000</v>
      </c>
    </row>
    <row r="6" spans="1:35" ht="14.25">
      <c r="A6" s="503" t="s">
        <v>706</v>
      </c>
      <c r="B6" s="505">
        <v>13.47</v>
      </c>
      <c r="C6" s="505">
        <v>14.34</v>
      </c>
      <c r="D6" s="505">
        <v>14.84</v>
      </c>
      <c r="E6" s="506">
        <v>12.9</v>
      </c>
      <c r="F6" s="505">
        <v>13.45</v>
      </c>
      <c r="G6" s="505">
        <v>14.03</v>
      </c>
      <c r="H6" s="505">
        <v>15.12</v>
      </c>
      <c r="I6" s="507">
        <v>14.31</v>
      </c>
      <c r="J6" s="507">
        <v>15.13</v>
      </c>
      <c r="K6" s="507">
        <v>15.7</v>
      </c>
      <c r="L6" s="505">
        <v>15.97</v>
      </c>
      <c r="M6" s="505">
        <v>14.36</v>
      </c>
      <c r="N6" s="505">
        <v>15.3</v>
      </c>
      <c r="O6" s="505">
        <v>16.13</v>
      </c>
      <c r="P6" s="505">
        <v>16.99</v>
      </c>
      <c r="Q6" s="505">
        <v>15.27</v>
      </c>
      <c r="R6" s="505">
        <v>16.5</v>
      </c>
      <c r="S6" s="505">
        <v>17.32</v>
      </c>
      <c r="T6" s="505">
        <v>17.55</v>
      </c>
      <c r="U6" s="505">
        <v>18.45</v>
      </c>
      <c r="V6" s="505">
        <v>19.47</v>
      </c>
      <c r="W6" s="505">
        <v>20.48</v>
      </c>
      <c r="X6" s="505">
        <v>21.2</v>
      </c>
      <c r="Y6" s="505">
        <v>18.31</v>
      </c>
      <c r="Z6" s="505">
        <v>18.96</v>
      </c>
      <c r="AA6" s="505">
        <v>18.27</v>
      </c>
      <c r="AB6" s="505">
        <v>18.03</v>
      </c>
      <c r="AC6" s="505">
        <v>15.46</v>
      </c>
      <c r="AD6" s="505">
        <v>16.18</v>
      </c>
      <c r="AE6" s="505">
        <v>18.33</v>
      </c>
      <c r="AF6" s="505">
        <v>20.37</v>
      </c>
      <c r="AG6" s="505">
        <v>19.97</v>
      </c>
      <c r="AH6" s="505">
        <v>22.14</v>
      </c>
      <c r="AI6" s="505">
        <v>24.18</v>
      </c>
    </row>
    <row r="7" spans="1:32" ht="14.25">
      <c r="A7" s="496"/>
      <c r="B7" s="496"/>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row>
    <row r="8" spans="1:62" s="519" customFormat="1" ht="27">
      <c r="A8" s="615" t="s">
        <v>654</v>
      </c>
      <c r="B8" s="645" t="s">
        <v>267</v>
      </c>
      <c r="C8" s="645" t="s">
        <v>265</v>
      </c>
      <c r="D8" s="645" t="s">
        <v>268</v>
      </c>
      <c r="E8" s="645" t="s">
        <v>260</v>
      </c>
      <c r="F8" s="645" t="s">
        <v>261</v>
      </c>
      <c r="G8" s="645" t="s">
        <v>266</v>
      </c>
      <c r="H8" s="645" t="s">
        <v>262</v>
      </c>
      <c r="I8" s="645" t="s">
        <v>263</v>
      </c>
      <c r="J8" s="645" t="s">
        <v>264</v>
      </c>
      <c r="K8" s="645" t="s">
        <v>293</v>
      </c>
      <c r="L8" s="645" t="s">
        <v>294</v>
      </c>
      <c r="M8" s="645" t="s">
        <v>339</v>
      </c>
      <c r="N8" s="645" t="s">
        <v>349</v>
      </c>
      <c r="O8" s="645" t="s">
        <v>359</v>
      </c>
      <c r="P8" s="645" t="s">
        <v>363</v>
      </c>
      <c r="Q8" s="645" t="s">
        <v>373</v>
      </c>
      <c r="R8" s="645" t="s">
        <v>395</v>
      </c>
      <c r="S8" s="645" t="s">
        <v>400</v>
      </c>
      <c r="T8" s="645" t="s">
        <v>402</v>
      </c>
      <c r="U8" s="645" t="s">
        <v>428</v>
      </c>
      <c r="V8" s="645" t="s">
        <v>441</v>
      </c>
      <c r="W8" s="645" t="s">
        <v>449</v>
      </c>
      <c r="X8" s="645" t="s">
        <v>450</v>
      </c>
      <c r="Y8" s="645" t="s">
        <v>456</v>
      </c>
      <c r="Z8" s="645" t="s">
        <v>460</v>
      </c>
      <c r="AA8" s="645" t="s">
        <v>466</v>
      </c>
      <c r="AB8" s="645" t="s">
        <v>467</v>
      </c>
      <c r="AC8" s="645" t="s">
        <v>476</v>
      </c>
      <c r="AD8" s="645" t="s">
        <v>491</v>
      </c>
      <c r="AE8" s="645" t="s">
        <v>496</v>
      </c>
      <c r="AF8" s="645" t="s">
        <v>652</v>
      </c>
      <c r="AG8" s="645" t="s">
        <v>850</v>
      </c>
      <c r="AH8" s="649" t="s">
        <v>862</v>
      </c>
      <c r="AI8" s="650" t="s">
        <v>871</v>
      </c>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row>
    <row r="9" spans="1:35" ht="14.25">
      <c r="A9" s="503" t="s">
        <v>77</v>
      </c>
      <c r="B9" s="504">
        <v>6252.851</v>
      </c>
      <c r="C9" s="504">
        <v>8858</v>
      </c>
      <c r="D9" s="504">
        <v>2714</v>
      </c>
      <c r="E9" s="504">
        <v>5258</v>
      </c>
      <c r="F9" s="504">
        <v>7622</v>
      </c>
      <c r="G9" s="504">
        <v>10682.014</v>
      </c>
      <c r="H9" s="504">
        <v>3696</v>
      </c>
      <c r="I9" s="504">
        <v>6706</v>
      </c>
      <c r="J9" s="504">
        <v>9241</v>
      </c>
      <c r="K9" s="504">
        <v>12433.216</v>
      </c>
      <c r="L9" s="504">
        <v>3769</v>
      </c>
      <c r="M9" s="504">
        <v>6955</v>
      </c>
      <c r="N9" s="504">
        <v>9572</v>
      </c>
      <c r="O9" s="504">
        <v>13003</v>
      </c>
      <c r="P9" s="504">
        <v>3729</v>
      </c>
      <c r="Q9" s="504">
        <v>6712</v>
      </c>
      <c r="R9" s="504">
        <v>9396</v>
      </c>
      <c r="S9" s="504">
        <v>13039</v>
      </c>
      <c r="T9" s="504">
        <v>3757</v>
      </c>
      <c r="U9" s="504">
        <v>6463</v>
      </c>
      <c r="V9" s="504">
        <v>9013</v>
      </c>
      <c r="W9" s="504">
        <v>12537</v>
      </c>
      <c r="X9" s="504">
        <v>3719</v>
      </c>
      <c r="Y9" s="504">
        <v>6807</v>
      </c>
      <c r="Z9" s="504">
        <v>9604</v>
      </c>
      <c r="AA9" s="504">
        <v>13389</v>
      </c>
      <c r="AB9" s="504">
        <v>3927</v>
      </c>
      <c r="AC9" s="504">
        <v>7303</v>
      </c>
      <c r="AD9" s="504">
        <v>10418</v>
      </c>
      <c r="AE9" s="504">
        <v>14691.723</v>
      </c>
      <c r="AF9" s="504">
        <v>4443</v>
      </c>
      <c r="AG9" s="504">
        <v>7986</v>
      </c>
      <c r="AH9" s="504">
        <v>11534</v>
      </c>
      <c r="AI9" s="504">
        <v>16188</v>
      </c>
    </row>
    <row r="10" spans="1:35" ht="14.25">
      <c r="A10" s="503" t="s">
        <v>174</v>
      </c>
      <c r="B10" s="504">
        <v>453.542</v>
      </c>
      <c r="C10" s="504">
        <v>636</v>
      </c>
      <c r="D10" s="504">
        <v>90</v>
      </c>
      <c r="E10" s="504">
        <v>262</v>
      </c>
      <c r="F10" s="504">
        <v>333</v>
      </c>
      <c r="G10" s="504">
        <v>536.523</v>
      </c>
      <c r="H10" s="504">
        <v>397</v>
      </c>
      <c r="I10" s="504">
        <v>739</v>
      </c>
      <c r="J10" s="504">
        <v>849</v>
      </c>
      <c r="K10" s="504">
        <v>1218.037</v>
      </c>
      <c r="L10" s="504">
        <v>395</v>
      </c>
      <c r="M10" s="504">
        <v>754</v>
      </c>
      <c r="N10" s="504">
        <v>1260</v>
      </c>
      <c r="O10" s="504">
        <v>1539</v>
      </c>
      <c r="P10" s="504">
        <v>358</v>
      </c>
      <c r="Q10" s="504">
        <v>629</v>
      </c>
      <c r="R10" s="504">
        <v>978</v>
      </c>
      <c r="S10" s="504">
        <v>1405</v>
      </c>
      <c r="T10" s="504">
        <v>370</v>
      </c>
      <c r="U10" s="504">
        <v>766</v>
      </c>
      <c r="V10" s="504">
        <v>1044</v>
      </c>
      <c r="W10" s="504">
        <v>1533</v>
      </c>
      <c r="X10" s="504">
        <v>294</v>
      </c>
      <c r="Y10" s="504">
        <v>688</v>
      </c>
      <c r="Z10" s="504">
        <v>947</v>
      </c>
      <c r="AA10" s="504">
        <v>1269</v>
      </c>
      <c r="AB10" s="504">
        <v>285</v>
      </c>
      <c r="AC10" s="504">
        <v>660</v>
      </c>
      <c r="AD10" s="504">
        <v>1022</v>
      </c>
      <c r="AE10" s="504">
        <v>1266.929</v>
      </c>
      <c r="AF10" s="504">
        <v>268</v>
      </c>
      <c r="AG10" s="504">
        <v>658</v>
      </c>
      <c r="AH10" s="504">
        <v>1014</v>
      </c>
      <c r="AI10" s="504">
        <v>1455</v>
      </c>
    </row>
    <row r="11" spans="1:35" ht="14.25">
      <c r="A11" s="503" t="s">
        <v>707</v>
      </c>
      <c r="B11" s="504">
        <v>1343</v>
      </c>
      <c r="C11" s="504">
        <v>2024</v>
      </c>
      <c r="D11" s="504">
        <v>103</v>
      </c>
      <c r="E11" s="504">
        <v>1147</v>
      </c>
      <c r="F11" s="504">
        <v>1135</v>
      </c>
      <c r="G11" s="504">
        <v>1877.884</v>
      </c>
      <c r="H11" s="504">
        <v>37</v>
      </c>
      <c r="I11" s="504">
        <v>1755</v>
      </c>
      <c r="J11" s="504" t="s">
        <v>350</v>
      </c>
      <c r="K11" s="504">
        <v>1973.255</v>
      </c>
      <c r="L11" s="504">
        <v>113</v>
      </c>
      <c r="M11" s="504">
        <v>1528</v>
      </c>
      <c r="N11" s="504">
        <v>1914</v>
      </c>
      <c r="O11" s="504">
        <v>2152</v>
      </c>
      <c r="P11" s="504">
        <v>130</v>
      </c>
      <c r="Q11" s="504">
        <v>1646</v>
      </c>
      <c r="R11" s="504">
        <v>2153</v>
      </c>
      <c r="S11" s="504">
        <v>2223</v>
      </c>
      <c r="T11" s="504">
        <v>-256</v>
      </c>
      <c r="U11" s="504">
        <v>806</v>
      </c>
      <c r="V11" s="504">
        <v>948</v>
      </c>
      <c r="W11" s="504">
        <v>1103</v>
      </c>
      <c r="X11" s="504">
        <v>125</v>
      </c>
      <c r="Y11" s="504">
        <v>474</v>
      </c>
      <c r="Z11" s="504">
        <v>1916</v>
      </c>
      <c r="AA11" s="504">
        <v>1558</v>
      </c>
      <c r="AB11" s="504">
        <v>-58</v>
      </c>
      <c r="AC11" s="504">
        <v>363</v>
      </c>
      <c r="AD11" s="504">
        <v>448</v>
      </c>
      <c r="AE11" s="504">
        <v>1303.073</v>
      </c>
      <c r="AF11" s="504">
        <v>940</v>
      </c>
      <c r="AG11" s="504">
        <v>2563</v>
      </c>
      <c r="AH11" s="504">
        <v>3353</v>
      </c>
      <c r="AI11" s="504">
        <v>3604</v>
      </c>
    </row>
    <row r="12" spans="1:35" ht="14.25">
      <c r="A12" s="503" t="s">
        <v>161</v>
      </c>
      <c r="B12" s="504">
        <v>1505</v>
      </c>
      <c r="C12" s="504">
        <v>2249</v>
      </c>
      <c r="D12" s="504">
        <v>37</v>
      </c>
      <c r="E12" s="504">
        <v>990</v>
      </c>
      <c r="F12" s="504">
        <v>1000</v>
      </c>
      <c r="G12" s="504">
        <v>1573.269</v>
      </c>
      <c r="H12" s="504">
        <v>343</v>
      </c>
      <c r="I12" s="504">
        <v>2126</v>
      </c>
      <c r="J12" s="504">
        <v>2174</v>
      </c>
      <c r="K12" s="504">
        <v>2433.874</v>
      </c>
      <c r="L12" s="504">
        <v>246</v>
      </c>
      <c r="M12" s="504">
        <v>1728</v>
      </c>
      <c r="N12" s="504">
        <v>2427</v>
      </c>
      <c r="O12" s="504">
        <v>2712</v>
      </c>
      <c r="P12" s="504">
        <v>237</v>
      </c>
      <c r="Q12" s="504">
        <v>1827</v>
      </c>
      <c r="R12" s="504">
        <v>2459</v>
      </c>
      <c r="S12" s="504">
        <v>2651</v>
      </c>
      <c r="T12" s="504">
        <v>-110</v>
      </c>
      <c r="U12" s="504">
        <v>1170</v>
      </c>
      <c r="V12" s="504">
        <v>1430</v>
      </c>
      <c r="W12" s="504">
        <v>1919</v>
      </c>
      <c r="X12" s="504">
        <v>228</v>
      </c>
      <c r="Y12" s="504">
        <v>753</v>
      </c>
      <c r="Z12" s="504">
        <v>2269</v>
      </c>
      <c r="AA12" s="504">
        <v>2028</v>
      </c>
      <c r="AB12" s="504">
        <v>12</v>
      </c>
      <c r="AC12" s="504">
        <v>541</v>
      </c>
      <c r="AD12" s="504">
        <v>783</v>
      </c>
      <c r="AE12" s="504">
        <v>1636.774</v>
      </c>
      <c r="AF12" s="504">
        <v>962</v>
      </c>
      <c r="AG12" s="504">
        <v>2687</v>
      </c>
      <c r="AH12" s="504">
        <v>3589</v>
      </c>
      <c r="AI12" s="504">
        <v>3983</v>
      </c>
    </row>
    <row r="13" spans="1:35" ht="18" customHeight="1">
      <c r="A13" s="503" t="s">
        <v>341</v>
      </c>
      <c r="B13" s="504">
        <v>863523000</v>
      </c>
      <c r="C13" s="504">
        <v>863523000</v>
      </c>
      <c r="D13" s="504">
        <v>863523000</v>
      </c>
      <c r="E13" s="504">
        <v>863523000</v>
      </c>
      <c r="F13" s="504" t="s">
        <v>254</v>
      </c>
      <c r="G13" s="504">
        <v>863523000</v>
      </c>
      <c r="H13" s="504">
        <v>863523000</v>
      </c>
      <c r="I13" s="504">
        <v>863523000</v>
      </c>
      <c r="J13" s="504">
        <v>863523000</v>
      </c>
      <c r="K13" s="504">
        <v>863523000</v>
      </c>
      <c r="L13" s="504">
        <v>863523000</v>
      </c>
      <c r="M13" s="504">
        <v>863523000</v>
      </c>
      <c r="N13" s="504">
        <v>863523000</v>
      </c>
      <c r="O13" s="504">
        <v>863523000</v>
      </c>
      <c r="P13" s="504">
        <v>863523000</v>
      </c>
      <c r="Q13" s="504">
        <v>863523000</v>
      </c>
      <c r="R13" s="504">
        <v>863523000</v>
      </c>
      <c r="S13" s="504">
        <v>863523000</v>
      </c>
      <c r="T13" s="504">
        <v>863523000</v>
      </c>
      <c r="U13" s="504">
        <v>863523000</v>
      </c>
      <c r="V13" s="504">
        <v>863523000</v>
      </c>
      <c r="W13" s="504">
        <v>863523000</v>
      </c>
      <c r="X13" s="504">
        <v>863523000</v>
      </c>
      <c r="Y13" s="504">
        <v>863523000</v>
      </c>
      <c r="Z13" s="504">
        <v>863523000</v>
      </c>
      <c r="AA13" s="504">
        <v>863523000</v>
      </c>
      <c r="AB13" s="504">
        <v>863523000</v>
      </c>
      <c r="AC13" s="504">
        <v>863523000</v>
      </c>
      <c r="AD13" s="504">
        <v>863523000</v>
      </c>
      <c r="AE13" s="504">
        <v>863523000</v>
      </c>
      <c r="AF13" s="504">
        <v>863523000</v>
      </c>
      <c r="AG13" s="504">
        <v>863523000</v>
      </c>
      <c r="AH13" s="504">
        <v>863523000</v>
      </c>
      <c r="AI13" s="504">
        <v>863523000</v>
      </c>
    </row>
    <row r="14" spans="1:35" ht="14.25">
      <c r="A14" s="503" t="s">
        <v>340</v>
      </c>
      <c r="B14" s="508">
        <v>1.74</v>
      </c>
      <c r="C14" s="509">
        <v>2.6</v>
      </c>
      <c r="D14" s="508">
        <v>0.04</v>
      </c>
      <c r="E14" s="507">
        <v>1.15</v>
      </c>
      <c r="F14" s="508">
        <v>1.16</v>
      </c>
      <c r="G14" s="508">
        <v>1.82</v>
      </c>
      <c r="H14" s="509">
        <v>0.4</v>
      </c>
      <c r="I14" s="507">
        <v>2.46</v>
      </c>
      <c r="J14" s="507">
        <v>2.52</v>
      </c>
      <c r="K14" s="507">
        <v>2.82</v>
      </c>
      <c r="L14" s="509">
        <v>0.28</v>
      </c>
      <c r="M14" s="507">
        <v>2</v>
      </c>
      <c r="N14" s="507">
        <v>2.81</v>
      </c>
      <c r="O14" s="507">
        <v>3.14</v>
      </c>
      <c r="P14" s="509">
        <v>0.27</v>
      </c>
      <c r="Q14" s="507">
        <v>2.12</v>
      </c>
      <c r="R14" s="507">
        <v>2.85</v>
      </c>
      <c r="S14" s="507">
        <v>3.07</v>
      </c>
      <c r="T14" s="507">
        <v>-0.13</v>
      </c>
      <c r="U14" s="507">
        <v>1.36</v>
      </c>
      <c r="V14" s="507">
        <v>1.66</v>
      </c>
      <c r="W14" s="507">
        <v>2.22</v>
      </c>
      <c r="X14" s="507">
        <v>0.26</v>
      </c>
      <c r="Y14" s="507">
        <v>0.87</v>
      </c>
      <c r="Z14" s="507">
        <v>2.63</v>
      </c>
      <c r="AA14" s="507">
        <v>2.35</v>
      </c>
      <c r="AB14" s="507">
        <v>0.01</v>
      </c>
      <c r="AC14" s="507">
        <v>0.63</v>
      </c>
      <c r="AD14" s="507">
        <v>0.91</v>
      </c>
      <c r="AE14" s="507">
        <v>1.9</v>
      </c>
      <c r="AF14" s="507">
        <v>1.11</v>
      </c>
      <c r="AG14" s="507">
        <v>3.11</v>
      </c>
      <c r="AH14" s="507">
        <v>4.16</v>
      </c>
      <c r="AI14" s="507">
        <v>4.61</v>
      </c>
    </row>
    <row r="15" spans="1:25" s="496" customFormat="1" ht="14.25">
      <c r="A15" s="498"/>
      <c r="B15" s="498"/>
      <c r="C15" s="498"/>
      <c r="D15" s="498"/>
      <c r="E15" s="498"/>
      <c r="F15" s="498"/>
      <c r="G15" s="498"/>
      <c r="H15" s="498"/>
      <c r="I15" s="498"/>
      <c r="R15" s="500"/>
      <c r="U15" s="500"/>
      <c r="Y15" s="500"/>
    </row>
    <row r="16" spans="1:8" s="496" customFormat="1" ht="14.25">
      <c r="A16" s="663"/>
      <c r="B16" s="663"/>
      <c r="C16" s="663"/>
      <c r="D16" s="663"/>
      <c r="E16" s="663"/>
      <c r="F16" s="663"/>
      <c r="G16" s="663"/>
      <c r="H16" s="663"/>
    </row>
    <row r="17" s="496" customFormat="1" ht="14.25"/>
    <row r="18" s="496" customFormat="1" ht="14.25">
      <c r="B18" s="521"/>
    </row>
    <row r="19" s="496" customFormat="1" ht="14.25">
      <c r="B19" s="522"/>
    </row>
    <row r="20" s="496" customFormat="1" ht="14.25">
      <c r="B20" s="522"/>
    </row>
    <row r="21" s="496" customFormat="1" ht="14.25">
      <c r="B21" s="522"/>
    </row>
    <row r="22" s="496" customFormat="1" ht="14.25">
      <c r="B22" s="522"/>
    </row>
    <row r="23" s="496" customFormat="1" ht="14.25">
      <c r="B23" s="522"/>
    </row>
    <row r="24" s="496" customFormat="1" ht="14.25">
      <c r="B24" s="523"/>
    </row>
    <row r="25" s="496" customFormat="1" ht="14.25"/>
    <row r="26" s="496" customFormat="1" ht="14.25"/>
    <row r="27" s="496" customFormat="1" ht="14.25"/>
    <row r="28" s="496" customFormat="1" ht="14.25"/>
    <row r="29" s="496" customFormat="1" ht="14.25"/>
    <row r="30" s="496" customFormat="1" ht="14.25"/>
    <row r="31" s="496" customFormat="1" ht="14.25"/>
    <row r="32" s="496" customFormat="1" ht="14.25"/>
    <row r="33" s="496" customFormat="1" ht="14.25"/>
    <row r="34" s="496" customFormat="1" ht="14.25"/>
    <row r="35" s="496" customFormat="1" ht="14.25"/>
    <row r="36" s="496" customFormat="1" ht="14.25"/>
    <row r="37" s="496" customFormat="1" ht="14.25"/>
    <row r="38" s="496" customFormat="1" ht="14.25"/>
    <row r="39" s="496" customFormat="1" ht="14.25"/>
    <row r="40" s="496" customFormat="1" ht="14.25"/>
    <row r="41" s="496" customFormat="1" ht="14.25"/>
    <row r="42" s="496" customFormat="1" ht="14.25"/>
    <row r="43" s="496" customFormat="1" ht="14.25"/>
    <row r="44" s="496" customFormat="1" ht="14.25"/>
    <row r="45" s="496" customFormat="1" ht="14.25"/>
    <row r="46" s="496" customFormat="1" ht="14.25"/>
    <row r="47" s="496" customFormat="1" ht="14.25"/>
    <row r="48" s="496" customFormat="1" ht="14.25"/>
    <row r="49" s="496" customFormat="1" ht="14.25"/>
    <row r="50" s="496" customFormat="1" ht="14.25"/>
    <row r="51" s="496" customFormat="1" ht="14.25"/>
    <row r="52" s="496" customFormat="1" ht="14.25"/>
    <row r="53" s="496" customFormat="1" ht="14.25"/>
    <row r="54" s="496" customFormat="1" ht="14.25"/>
    <row r="55" s="496" customFormat="1" ht="14.25"/>
    <row r="56" s="496" customFormat="1" ht="14.25"/>
    <row r="57" s="496" customFormat="1" ht="14.25"/>
    <row r="58" s="496" customFormat="1" ht="14.25"/>
    <row r="59" s="496" customFormat="1" ht="14.25"/>
    <row r="60" s="496" customFormat="1" ht="14.25"/>
    <row r="61" s="496" customFormat="1" ht="14.25"/>
    <row r="62" s="496" customFormat="1" ht="14.25"/>
    <row r="63" s="496" customFormat="1" ht="14.25"/>
    <row r="64" s="496" customFormat="1" ht="14.25"/>
    <row r="65" s="496" customFormat="1" ht="14.25"/>
    <row r="66" s="496" customFormat="1" ht="14.25"/>
    <row r="67" s="496" customFormat="1" ht="14.25"/>
    <row r="68" s="496" customFormat="1" ht="14.25"/>
    <row r="69" s="496" customFormat="1" ht="14.25"/>
    <row r="70" s="496" customFormat="1" ht="14.25"/>
    <row r="71" s="496" customFormat="1" ht="14.25"/>
    <row r="72" s="496" customFormat="1" ht="14.25"/>
    <row r="73" s="496" customFormat="1" ht="14.25"/>
    <row r="74" s="496" customFormat="1" ht="14.25"/>
    <row r="75" s="496" customFormat="1" ht="14.25"/>
    <row r="76" s="496" customFormat="1" ht="14.25"/>
    <row r="77" s="496" customFormat="1" ht="14.25"/>
    <row r="78" s="496" customFormat="1" ht="14.25"/>
    <row r="79" s="496" customFormat="1" ht="14.25"/>
    <row r="80" s="496" customFormat="1" ht="14.25"/>
    <row r="81" s="496" customFormat="1" ht="14.25"/>
    <row r="82" s="496" customFormat="1" ht="14.25"/>
    <row r="83" s="496" customFormat="1" ht="14.25"/>
    <row r="84" s="496" customFormat="1" ht="14.25"/>
    <row r="85" s="496" customFormat="1" ht="14.25"/>
    <row r="86" s="496" customFormat="1" ht="14.25"/>
    <row r="87" s="496" customFormat="1" ht="14.25"/>
    <row r="88" s="496" customFormat="1" ht="14.25"/>
    <row r="89" s="496" customFormat="1" ht="14.25"/>
    <row r="90" s="496" customFormat="1" ht="14.25"/>
    <row r="91" s="496" customFormat="1" ht="14.25"/>
    <row r="92" s="496" customFormat="1" ht="14.25"/>
    <row r="93" s="496" customFormat="1" ht="14.25"/>
    <row r="94" s="496" customFormat="1" ht="14.25"/>
    <row r="95" s="496" customFormat="1" ht="14.25"/>
    <row r="96" s="496" customFormat="1" ht="14.25"/>
    <row r="97" s="496" customFormat="1" ht="14.25"/>
    <row r="98" s="496" customFormat="1" ht="14.25"/>
    <row r="99" s="496" customFormat="1" ht="14.25"/>
    <row r="100" s="496" customFormat="1" ht="14.25"/>
    <row r="101" s="496" customFormat="1" ht="14.25"/>
    <row r="102" s="496" customFormat="1" ht="14.25"/>
    <row r="103" s="496" customFormat="1" ht="14.25"/>
    <row r="104" s="496" customFormat="1" ht="14.25"/>
    <row r="105" s="496" customFormat="1" ht="14.25"/>
    <row r="106" s="496" customFormat="1" ht="14.25"/>
    <row r="107" s="496" customFormat="1" ht="14.25"/>
    <row r="108" s="496" customFormat="1" ht="14.25"/>
    <row r="109" s="496" customFormat="1" ht="14.25"/>
    <row r="110" s="496" customFormat="1" ht="14.25"/>
    <row r="111" s="496" customFormat="1" ht="14.25"/>
    <row r="112" s="496" customFormat="1" ht="14.25"/>
    <row r="113" s="496" customFormat="1" ht="14.25"/>
    <row r="114" s="496" customFormat="1" ht="14.25"/>
    <row r="115" s="496" customFormat="1" ht="14.25"/>
    <row r="116" s="496" customFormat="1" ht="14.25"/>
    <row r="117" s="496" customFormat="1" ht="14.25"/>
    <row r="118" s="496" customFormat="1" ht="14.25"/>
    <row r="119" s="496" customFormat="1" ht="14.25"/>
    <row r="120" s="496" customFormat="1" ht="14.25"/>
    <row r="121" s="496" customFormat="1" ht="14.25"/>
    <row r="122" s="496" customFormat="1" ht="14.25"/>
    <row r="123" s="496" customFormat="1" ht="14.25"/>
    <row r="124" s="496" customFormat="1" ht="14.25"/>
    <row r="125" s="496" customFormat="1" ht="14.25"/>
    <row r="126" s="496" customFormat="1" ht="14.25"/>
    <row r="127" s="496" customFormat="1" ht="14.25"/>
    <row r="128" s="496" customFormat="1" ht="14.25"/>
    <row r="129" s="496" customFormat="1" ht="14.25"/>
    <row r="130" s="496" customFormat="1" ht="14.25"/>
    <row r="131" s="496" customFormat="1" ht="14.25"/>
    <row r="132" s="496" customFormat="1" ht="14.25"/>
    <row r="133" s="496" customFormat="1" ht="14.25"/>
    <row r="134" s="496" customFormat="1" ht="14.25"/>
    <row r="135" s="496" customFormat="1" ht="14.25"/>
    <row r="136" s="496" customFormat="1" ht="14.25"/>
    <row r="137" s="496" customFormat="1" ht="14.25"/>
    <row r="138" s="496" customFormat="1" ht="14.25"/>
    <row r="139" s="496" customFormat="1" ht="14.25"/>
    <row r="140" s="496" customFormat="1" ht="14.25"/>
    <row r="141" s="496" customFormat="1" ht="14.25"/>
    <row r="142" s="496" customFormat="1" ht="14.25"/>
    <row r="143" s="496" customFormat="1" ht="14.25"/>
    <row r="144" s="496" customFormat="1" ht="14.25"/>
    <row r="145" s="496" customFormat="1" ht="14.25"/>
    <row r="146" s="496" customFormat="1" ht="14.25"/>
    <row r="147" s="496" customFormat="1" ht="14.25"/>
    <row r="148" spans="1:25" ht="14.25">
      <c r="A148" s="496"/>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row>
    <row r="149" spans="1:25" ht="14.25">
      <c r="A149" s="496"/>
      <c r="B149" s="496"/>
      <c r="C149" s="496"/>
      <c r="D149" s="496"/>
      <c r="E149" s="496"/>
      <c r="F149" s="496"/>
      <c r="G149" s="496"/>
      <c r="H149" s="496"/>
      <c r="I149" s="496"/>
      <c r="J149" s="496"/>
      <c r="K149" s="496"/>
      <c r="L149" s="496"/>
      <c r="M149" s="496"/>
      <c r="N149" s="496"/>
      <c r="O149" s="496"/>
      <c r="P149" s="496"/>
      <c r="Q149" s="496"/>
      <c r="R149" s="496"/>
      <c r="S149" s="496"/>
      <c r="T149" s="496"/>
      <c r="U149" s="496"/>
      <c r="V149" s="496"/>
      <c r="W149" s="496"/>
      <c r="X149" s="496"/>
      <c r="Y149" s="496"/>
    </row>
    <row r="150" spans="1:25" ht="14.25">
      <c r="A150" s="496"/>
      <c r="B150" s="496"/>
      <c r="C150" s="496"/>
      <c r="D150" s="496"/>
      <c r="E150" s="496"/>
      <c r="F150" s="496"/>
      <c r="G150" s="496"/>
      <c r="H150" s="496"/>
      <c r="I150" s="496"/>
      <c r="J150" s="496"/>
      <c r="K150" s="496"/>
      <c r="L150" s="496"/>
      <c r="M150" s="496"/>
      <c r="N150" s="496"/>
      <c r="O150" s="496"/>
      <c r="P150" s="496"/>
      <c r="Q150" s="496"/>
      <c r="R150" s="496"/>
      <c r="S150" s="496"/>
      <c r="T150" s="496"/>
      <c r="U150" s="496"/>
      <c r="V150" s="496"/>
      <c r="W150" s="496"/>
      <c r="X150" s="496"/>
      <c r="Y150" s="496"/>
    </row>
    <row r="151" spans="1:25" ht="14.25">
      <c r="A151" s="496"/>
      <c r="B151" s="496"/>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row>
    <row r="152" spans="1:25" ht="14.25">
      <c r="A152" s="496"/>
      <c r="B152" s="496"/>
      <c r="C152" s="496"/>
      <c r="D152" s="496"/>
      <c r="E152" s="496"/>
      <c r="F152" s="496"/>
      <c r="G152" s="496"/>
      <c r="H152" s="496"/>
      <c r="I152" s="496"/>
      <c r="J152" s="496"/>
      <c r="K152" s="496"/>
      <c r="L152" s="496"/>
      <c r="M152" s="496"/>
      <c r="N152" s="496"/>
      <c r="O152" s="496"/>
      <c r="P152" s="496"/>
      <c r="Q152" s="496"/>
      <c r="R152" s="496"/>
      <c r="S152" s="496"/>
      <c r="T152" s="496"/>
      <c r="U152" s="496"/>
      <c r="V152" s="496"/>
      <c r="W152" s="496"/>
      <c r="X152" s="496"/>
      <c r="Y152" s="496"/>
    </row>
    <row r="153" spans="1:25" ht="14.25">
      <c r="A153" s="496"/>
      <c r="B153" s="496"/>
      <c r="C153" s="496"/>
      <c r="D153" s="496"/>
      <c r="E153" s="496"/>
      <c r="F153" s="496"/>
      <c r="G153" s="496"/>
      <c r="H153" s="496"/>
      <c r="I153" s="496"/>
      <c r="J153" s="496"/>
      <c r="K153" s="496"/>
      <c r="L153" s="496"/>
      <c r="M153" s="496"/>
      <c r="N153" s="496"/>
      <c r="O153" s="496"/>
      <c r="P153" s="496"/>
      <c r="Q153" s="496"/>
      <c r="R153" s="496"/>
      <c r="S153" s="496"/>
      <c r="T153" s="496"/>
      <c r="U153" s="496"/>
      <c r="V153" s="496"/>
      <c r="W153" s="496"/>
      <c r="X153" s="496"/>
      <c r="Y153" s="496"/>
    </row>
    <row r="154" spans="1:25" ht="14.25">
      <c r="A154" s="496"/>
      <c r="B154" s="496"/>
      <c r="C154" s="496"/>
      <c r="D154" s="496"/>
      <c r="E154" s="496"/>
      <c r="F154" s="496"/>
      <c r="G154" s="496"/>
      <c r="H154" s="496"/>
      <c r="I154" s="496"/>
      <c r="J154" s="496"/>
      <c r="K154" s="496"/>
      <c r="L154" s="496"/>
      <c r="M154" s="496"/>
      <c r="N154" s="496"/>
      <c r="O154" s="496"/>
      <c r="P154" s="496"/>
      <c r="Q154" s="496"/>
      <c r="R154" s="496"/>
      <c r="S154" s="496"/>
      <c r="T154" s="496"/>
      <c r="U154" s="496"/>
      <c r="V154" s="496"/>
      <c r="W154" s="496"/>
      <c r="X154" s="496"/>
      <c r="Y154" s="496"/>
    </row>
    <row r="155" spans="1:25" ht="14.25">
      <c r="A155" s="496"/>
      <c r="B155" s="496"/>
      <c r="C155" s="496"/>
      <c r="D155" s="496"/>
      <c r="E155" s="496"/>
      <c r="F155" s="496"/>
      <c r="G155" s="496"/>
      <c r="H155" s="496"/>
      <c r="I155" s="496"/>
      <c r="J155" s="496"/>
      <c r="K155" s="496"/>
      <c r="L155" s="496"/>
      <c r="M155" s="496"/>
      <c r="N155" s="496"/>
      <c r="O155" s="496"/>
      <c r="P155" s="496"/>
      <c r="Q155" s="496"/>
      <c r="R155" s="496"/>
      <c r="S155" s="496"/>
      <c r="T155" s="496"/>
      <c r="U155" s="496"/>
      <c r="V155" s="496"/>
      <c r="W155" s="496"/>
      <c r="X155" s="496"/>
      <c r="Y155" s="496"/>
    </row>
    <row r="156" spans="1:25" ht="14.25">
      <c r="A156" s="496"/>
      <c r="B156" s="496"/>
      <c r="C156" s="496"/>
      <c r="D156" s="496"/>
      <c r="E156" s="496"/>
      <c r="F156" s="496"/>
      <c r="G156" s="496"/>
      <c r="H156" s="496"/>
      <c r="I156" s="496"/>
      <c r="J156" s="496"/>
      <c r="K156" s="496"/>
      <c r="L156" s="496"/>
      <c r="M156" s="496"/>
      <c r="N156" s="496"/>
      <c r="O156" s="496"/>
      <c r="P156" s="496"/>
      <c r="Q156" s="496"/>
      <c r="R156" s="496"/>
      <c r="S156" s="496"/>
      <c r="T156" s="496"/>
      <c r="U156" s="496"/>
      <c r="V156" s="496"/>
      <c r="W156" s="496"/>
      <c r="X156" s="496"/>
      <c r="Y156" s="496"/>
    </row>
    <row r="157" spans="1:25" ht="14.25">
      <c r="A157" s="496"/>
      <c r="B157" s="496"/>
      <c r="C157" s="496"/>
      <c r="D157" s="496"/>
      <c r="E157" s="496"/>
      <c r="F157" s="496"/>
      <c r="G157" s="496"/>
      <c r="H157" s="496"/>
      <c r="I157" s="496"/>
      <c r="J157" s="496"/>
      <c r="K157" s="496"/>
      <c r="L157" s="496"/>
      <c r="M157" s="496"/>
      <c r="N157" s="496"/>
      <c r="O157" s="496"/>
      <c r="P157" s="496"/>
      <c r="Q157" s="496"/>
      <c r="R157" s="496"/>
      <c r="S157" s="496"/>
      <c r="T157" s="496"/>
      <c r="U157" s="496"/>
      <c r="V157" s="496"/>
      <c r="W157" s="496"/>
      <c r="X157" s="496"/>
      <c r="Y157" s="496"/>
    </row>
    <row r="158" spans="1:25" ht="14.25">
      <c r="A158" s="496"/>
      <c r="B158" s="496"/>
      <c r="C158" s="496"/>
      <c r="D158" s="496"/>
      <c r="E158" s="496"/>
      <c r="F158" s="496"/>
      <c r="G158" s="496"/>
      <c r="H158" s="496"/>
      <c r="I158" s="496"/>
      <c r="J158" s="496"/>
      <c r="K158" s="496"/>
      <c r="L158" s="496"/>
      <c r="M158" s="496"/>
      <c r="N158" s="496"/>
      <c r="O158" s="496"/>
      <c r="P158" s="496"/>
      <c r="Q158" s="496"/>
      <c r="R158" s="496"/>
      <c r="S158" s="496"/>
      <c r="T158" s="496"/>
      <c r="U158" s="496"/>
      <c r="V158" s="496"/>
      <c r="W158" s="496"/>
      <c r="X158" s="496"/>
      <c r="Y158" s="496"/>
    </row>
    <row r="159" spans="1:25" ht="14.25">
      <c r="A159" s="496"/>
      <c r="B159" s="496"/>
      <c r="C159" s="496"/>
      <c r="D159" s="496"/>
      <c r="E159" s="496"/>
      <c r="F159" s="496"/>
      <c r="G159" s="496"/>
      <c r="H159" s="496"/>
      <c r="I159" s="496"/>
      <c r="J159" s="496"/>
      <c r="K159" s="496"/>
      <c r="L159" s="496"/>
      <c r="M159" s="496"/>
      <c r="N159" s="496"/>
      <c r="O159" s="496"/>
      <c r="P159" s="496"/>
      <c r="Q159" s="496"/>
      <c r="R159" s="496"/>
      <c r="S159" s="496"/>
      <c r="T159" s="496"/>
      <c r="U159" s="496"/>
      <c r="V159" s="496"/>
      <c r="W159" s="496"/>
      <c r="X159" s="496"/>
      <c r="Y159" s="496"/>
    </row>
    <row r="160" spans="1:25" ht="14.25">
      <c r="A160" s="496"/>
      <c r="B160" s="496"/>
      <c r="C160" s="496"/>
      <c r="D160" s="496"/>
      <c r="E160" s="496"/>
      <c r="F160" s="496"/>
      <c r="G160" s="496"/>
      <c r="H160" s="496"/>
      <c r="I160" s="496"/>
      <c r="J160" s="496"/>
      <c r="K160" s="496"/>
      <c r="L160" s="496"/>
      <c r="M160" s="496"/>
      <c r="N160" s="496"/>
      <c r="O160" s="496"/>
      <c r="P160" s="496"/>
      <c r="Q160" s="496"/>
      <c r="R160" s="496"/>
      <c r="S160" s="496"/>
      <c r="T160" s="496"/>
      <c r="U160" s="496"/>
      <c r="V160" s="496"/>
      <c r="W160" s="496"/>
      <c r="X160" s="496"/>
      <c r="Y160" s="496"/>
    </row>
    <row r="161" spans="1:25" ht="14.25">
      <c r="A161" s="496"/>
      <c r="B161" s="496"/>
      <c r="C161" s="496"/>
      <c r="D161" s="496"/>
      <c r="E161" s="496"/>
      <c r="F161" s="496"/>
      <c r="G161" s="496"/>
      <c r="H161" s="496"/>
      <c r="I161" s="496"/>
      <c r="J161" s="496"/>
      <c r="K161" s="496"/>
      <c r="L161" s="496"/>
      <c r="M161" s="496"/>
      <c r="N161" s="496"/>
      <c r="O161" s="496"/>
      <c r="P161" s="496"/>
      <c r="Q161" s="496"/>
      <c r="R161" s="496"/>
      <c r="S161" s="496"/>
      <c r="T161" s="496"/>
      <c r="U161" s="496"/>
      <c r="V161" s="496"/>
      <c r="W161" s="496"/>
      <c r="X161" s="496"/>
      <c r="Y161" s="496"/>
    </row>
    <row r="162" spans="1:25" ht="14.25">
      <c r="A162" s="496"/>
      <c r="B162" s="496"/>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row>
    <row r="163" spans="1:25" ht="14.25">
      <c r="A163" s="496"/>
      <c r="B163" s="496"/>
      <c r="C163" s="496"/>
      <c r="D163" s="496"/>
      <c r="E163" s="496"/>
      <c r="F163" s="496"/>
      <c r="G163" s="496"/>
      <c r="H163" s="496"/>
      <c r="I163" s="496"/>
      <c r="J163" s="496"/>
      <c r="K163" s="496"/>
      <c r="L163" s="496"/>
      <c r="M163" s="496"/>
      <c r="N163" s="496"/>
      <c r="O163" s="496"/>
      <c r="P163" s="496"/>
      <c r="Q163" s="496"/>
      <c r="R163" s="496"/>
      <c r="S163" s="496"/>
      <c r="T163" s="496"/>
      <c r="U163" s="496"/>
      <c r="V163" s="496"/>
      <c r="W163" s="496"/>
      <c r="X163" s="496"/>
      <c r="Y163" s="496"/>
    </row>
    <row r="164" spans="1:25" ht="14.25">
      <c r="A164" s="496"/>
      <c r="B164" s="496"/>
      <c r="C164" s="496"/>
      <c r="D164" s="496"/>
      <c r="E164" s="496"/>
      <c r="F164" s="496"/>
      <c r="G164" s="496"/>
      <c r="H164" s="496"/>
      <c r="I164" s="496"/>
      <c r="J164" s="496"/>
      <c r="K164" s="496"/>
      <c r="L164" s="496"/>
      <c r="M164" s="496"/>
      <c r="N164" s="496"/>
      <c r="O164" s="496"/>
      <c r="P164" s="496"/>
      <c r="Q164" s="496"/>
      <c r="R164" s="496"/>
      <c r="S164" s="496"/>
      <c r="T164" s="496"/>
      <c r="U164" s="496"/>
      <c r="V164" s="496"/>
      <c r="W164" s="496"/>
      <c r="X164" s="496"/>
      <c r="Y164" s="496"/>
    </row>
    <row r="165" spans="1:25" ht="14.25">
      <c r="A165" s="496"/>
      <c r="B165" s="496"/>
      <c r="C165" s="496"/>
      <c r="D165" s="496"/>
      <c r="E165" s="496"/>
      <c r="F165" s="496"/>
      <c r="G165" s="496"/>
      <c r="H165" s="496"/>
      <c r="I165" s="496"/>
      <c r="J165" s="496"/>
      <c r="K165" s="496"/>
      <c r="L165" s="496"/>
      <c r="M165" s="496"/>
      <c r="N165" s="496"/>
      <c r="O165" s="496"/>
      <c r="P165" s="496"/>
      <c r="Q165" s="496"/>
      <c r="R165" s="496"/>
      <c r="S165" s="496"/>
      <c r="T165" s="496"/>
      <c r="U165" s="496"/>
      <c r="V165" s="496"/>
      <c r="W165" s="496"/>
      <c r="X165" s="496"/>
      <c r="Y165" s="496"/>
    </row>
    <row r="166" spans="1:25" ht="14.25">
      <c r="A166" s="496"/>
      <c r="B166" s="496"/>
      <c r="C166" s="496"/>
      <c r="D166" s="496"/>
      <c r="E166" s="496"/>
      <c r="F166" s="496"/>
      <c r="G166" s="496"/>
      <c r="H166" s="496"/>
      <c r="I166" s="496"/>
      <c r="J166" s="496"/>
      <c r="K166" s="496"/>
      <c r="L166" s="496"/>
      <c r="M166" s="496"/>
      <c r="N166" s="496"/>
      <c r="O166" s="496"/>
      <c r="P166" s="496"/>
      <c r="Q166" s="496"/>
      <c r="R166" s="496"/>
      <c r="S166" s="496"/>
      <c r="T166" s="496"/>
      <c r="U166" s="496"/>
      <c r="V166" s="496"/>
      <c r="W166" s="496"/>
      <c r="X166" s="496"/>
      <c r="Y166" s="496"/>
    </row>
    <row r="167" spans="1:25" ht="14.25">
      <c r="A167" s="496"/>
      <c r="B167" s="496"/>
      <c r="C167" s="496"/>
      <c r="D167" s="496"/>
      <c r="E167" s="496"/>
      <c r="F167" s="496"/>
      <c r="G167" s="496"/>
      <c r="H167" s="496"/>
      <c r="I167" s="496"/>
      <c r="J167" s="496"/>
      <c r="K167" s="496"/>
      <c r="L167" s="496"/>
      <c r="M167" s="496"/>
      <c r="N167" s="496"/>
      <c r="O167" s="496"/>
      <c r="P167" s="496"/>
      <c r="Q167" s="496"/>
      <c r="R167" s="496"/>
      <c r="S167" s="496"/>
      <c r="T167" s="496"/>
      <c r="U167" s="496"/>
      <c r="V167" s="496"/>
      <c r="W167" s="496"/>
      <c r="X167" s="496"/>
      <c r="Y167" s="496"/>
    </row>
    <row r="168" spans="1:25" ht="14.25">
      <c r="A168" s="496"/>
      <c r="B168" s="496"/>
      <c r="C168" s="496"/>
      <c r="D168" s="496"/>
      <c r="E168" s="496"/>
      <c r="F168" s="496"/>
      <c r="G168" s="496"/>
      <c r="H168" s="496"/>
      <c r="I168" s="496"/>
      <c r="J168" s="496"/>
      <c r="K168" s="496"/>
      <c r="L168" s="496"/>
      <c r="M168" s="496"/>
      <c r="N168" s="496"/>
      <c r="O168" s="496"/>
      <c r="P168" s="496"/>
      <c r="Q168" s="496"/>
      <c r="R168" s="496"/>
      <c r="S168" s="496"/>
      <c r="T168" s="496"/>
      <c r="U168" s="496"/>
      <c r="V168" s="496"/>
      <c r="W168" s="496"/>
      <c r="X168" s="496"/>
      <c r="Y168" s="496"/>
    </row>
    <row r="169" spans="1:25" ht="14.25">
      <c r="A169" s="496"/>
      <c r="B169" s="496"/>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row>
    <row r="170" spans="1:25" ht="14.25">
      <c r="A170" s="496"/>
      <c r="B170" s="496"/>
      <c r="C170" s="496"/>
      <c r="D170" s="496"/>
      <c r="E170" s="496"/>
      <c r="F170" s="496"/>
      <c r="G170" s="496"/>
      <c r="H170" s="496"/>
      <c r="I170" s="496"/>
      <c r="J170" s="496"/>
      <c r="K170" s="496"/>
      <c r="L170" s="496"/>
      <c r="M170" s="496"/>
      <c r="N170" s="496"/>
      <c r="O170" s="496"/>
      <c r="P170" s="496"/>
      <c r="Q170" s="496"/>
      <c r="R170" s="496"/>
      <c r="S170" s="496"/>
      <c r="T170" s="496"/>
      <c r="U170" s="496"/>
      <c r="V170" s="496"/>
      <c r="W170" s="496"/>
      <c r="X170" s="496"/>
      <c r="Y170" s="496"/>
    </row>
    <row r="171" spans="1:25" ht="14.25">
      <c r="A171" s="496"/>
      <c r="B171" s="496"/>
      <c r="C171" s="496"/>
      <c r="D171" s="496"/>
      <c r="E171" s="496"/>
      <c r="F171" s="496"/>
      <c r="G171" s="496"/>
      <c r="H171" s="496"/>
      <c r="I171" s="496"/>
      <c r="J171" s="496"/>
      <c r="K171" s="496"/>
      <c r="L171" s="496"/>
      <c r="M171" s="496"/>
      <c r="N171" s="496"/>
      <c r="O171" s="496"/>
      <c r="P171" s="496"/>
      <c r="Q171" s="496"/>
      <c r="R171" s="496"/>
      <c r="S171" s="496"/>
      <c r="T171" s="496"/>
      <c r="U171" s="496"/>
      <c r="V171" s="496"/>
      <c r="W171" s="496"/>
      <c r="X171" s="496"/>
      <c r="Y171" s="496"/>
    </row>
  </sheetData>
  <mergeCells count="1">
    <mergeCell ref="A16:H16"/>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D60"/>
  <sheetViews>
    <sheetView workbookViewId="0" topLeftCell="A1">
      <selection activeCell="C4" sqref="C4"/>
    </sheetView>
  </sheetViews>
  <sheetFormatPr defaultColWidth="9.00390625" defaultRowHeight="14.25"/>
  <cols>
    <col min="1" max="1" width="3.75390625" style="289" customWidth="1"/>
    <col min="2" max="2" width="60.75390625" style="289" customWidth="1"/>
    <col min="3" max="3" width="40.25390625" style="289" customWidth="1"/>
    <col min="4" max="4" width="43.375" style="289" customWidth="1"/>
    <col min="5" max="16384" width="9.00390625" style="289" customWidth="1"/>
  </cols>
  <sheetData>
    <row r="2" ht="22.5">
      <c r="B2" s="288" t="s">
        <v>326</v>
      </c>
    </row>
    <row r="3" ht="33.75">
      <c r="B3" s="288" t="s">
        <v>320</v>
      </c>
    </row>
    <row r="4" ht="27.75" customHeight="1">
      <c r="B4" s="288" t="s">
        <v>327</v>
      </c>
    </row>
    <row r="5" ht="29.25" customHeight="1">
      <c r="B5" s="288" t="s">
        <v>321</v>
      </c>
    </row>
    <row r="6" spans="3:4" ht="14.25">
      <c r="C6" s="290" t="s">
        <v>322</v>
      </c>
      <c r="D6" s="290" t="s">
        <v>323</v>
      </c>
    </row>
    <row r="7" spans="3:4" ht="14.25">
      <c r="C7" s="295" t="s">
        <v>122</v>
      </c>
      <c r="D7" s="295" t="s">
        <v>122</v>
      </c>
    </row>
    <row r="8" spans="3:4" ht="14.25">
      <c r="C8" s="295" t="s">
        <v>123</v>
      </c>
      <c r="D8" s="295" t="s">
        <v>123</v>
      </c>
    </row>
    <row r="9" spans="3:4" ht="14.25">
      <c r="C9" s="295" t="s">
        <v>124</v>
      </c>
      <c r="D9" s="295" t="s">
        <v>124</v>
      </c>
    </row>
    <row r="10" spans="3:4" ht="14.25">
      <c r="C10" s="295" t="s">
        <v>125</v>
      </c>
      <c r="D10" s="295" t="s">
        <v>125</v>
      </c>
    </row>
    <row r="11" spans="3:4" ht="14.25">
      <c r="C11" s="295" t="s">
        <v>126</v>
      </c>
      <c r="D11" s="295" t="s">
        <v>127</v>
      </c>
    </row>
    <row r="12" spans="3:4" ht="14.25">
      <c r="C12" s="295" t="s">
        <v>127</v>
      </c>
      <c r="D12" s="295" t="s">
        <v>128</v>
      </c>
    </row>
    <row r="13" spans="3:4" ht="14.25">
      <c r="C13" s="295" t="s">
        <v>128</v>
      </c>
      <c r="D13" s="295" t="s">
        <v>308</v>
      </c>
    </row>
    <row r="14" spans="3:4" ht="14.25">
      <c r="C14" s="296" t="s">
        <v>129</v>
      </c>
      <c r="D14" s="296" t="s">
        <v>130</v>
      </c>
    </row>
    <row r="15" spans="3:4" ht="14.25">
      <c r="C15" s="296" t="s">
        <v>130</v>
      </c>
      <c r="D15" s="296" t="s">
        <v>309</v>
      </c>
    </row>
    <row r="16" spans="3:4" ht="14.25">
      <c r="C16" s="296" t="s">
        <v>131</v>
      </c>
      <c r="D16" s="296" t="s">
        <v>310</v>
      </c>
    </row>
    <row r="17" spans="3:4" ht="14.25">
      <c r="C17" s="297" t="s">
        <v>132</v>
      </c>
      <c r="D17" s="296" t="s">
        <v>311</v>
      </c>
    </row>
    <row r="18" spans="3:4" ht="14.25">
      <c r="C18" s="297" t="s">
        <v>133</v>
      </c>
      <c r="D18" s="297" t="s">
        <v>312</v>
      </c>
    </row>
    <row r="19" spans="3:4" ht="14.25">
      <c r="C19" s="297" t="s">
        <v>134</v>
      </c>
      <c r="D19" s="297" t="s">
        <v>134</v>
      </c>
    </row>
    <row r="20" spans="3:4" ht="14.25">
      <c r="C20" s="297" t="s">
        <v>135</v>
      </c>
      <c r="D20" s="297" t="s">
        <v>313</v>
      </c>
    </row>
    <row r="21" spans="3:4" ht="14.25">
      <c r="C21" s="297" t="s">
        <v>136</v>
      </c>
      <c r="D21" s="297" t="s">
        <v>132</v>
      </c>
    </row>
    <row r="22" spans="3:4" ht="14.25">
      <c r="C22" s="295" t="s">
        <v>137</v>
      </c>
      <c r="D22" s="297" t="s">
        <v>133</v>
      </c>
    </row>
    <row r="23" spans="3:4" ht="23.25">
      <c r="C23" s="292" t="s">
        <v>138</v>
      </c>
      <c r="D23" s="297" t="s">
        <v>314</v>
      </c>
    </row>
    <row r="24" spans="3:4" ht="14.25">
      <c r="C24" s="295" t="s">
        <v>139</v>
      </c>
      <c r="D24" s="298" t="s">
        <v>137</v>
      </c>
    </row>
    <row r="25" spans="3:4" ht="14.25">
      <c r="C25" s="295" t="s">
        <v>140</v>
      </c>
      <c r="D25" s="295" t="s">
        <v>307</v>
      </c>
    </row>
    <row r="26" spans="3:4" ht="14.25">
      <c r="C26" s="295" t="s">
        <v>141</v>
      </c>
      <c r="D26" s="295" t="s">
        <v>140</v>
      </c>
    </row>
    <row r="27" spans="3:4" ht="14.25">
      <c r="C27" s="295" t="s">
        <v>142</v>
      </c>
      <c r="D27" s="295" t="s">
        <v>141</v>
      </c>
    </row>
    <row r="28" spans="3:4" ht="14.25">
      <c r="C28" s="295"/>
      <c r="D28" s="295" t="s">
        <v>142</v>
      </c>
    </row>
    <row r="29" spans="3:4" ht="14.25">
      <c r="C29" s="291"/>
      <c r="D29" s="291"/>
    </row>
    <row r="31" spans="3:4" ht="14.25">
      <c r="C31" s="290" t="s">
        <v>324</v>
      </c>
      <c r="D31" s="290" t="s">
        <v>325</v>
      </c>
    </row>
    <row r="32" spans="3:4" ht="14.25">
      <c r="C32" s="292" t="s">
        <v>77</v>
      </c>
      <c r="D32" s="292" t="s">
        <v>77</v>
      </c>
    </row>
    <row r="33" spans="3:4" ht="14.25">
      <c r="C33" s="292" t="s">
        <v>115</v>
      </c>
      <c r="D33" s="292" t="s">
        <v>115</v>
      </c>
    </row>
    <row r="34" spans="3:4" ht="14.25">
      <c r="C34" s="292" t="s">
        <v>103</v>
      </c>
      <c r="D34" s="292" t="s">
        <v>103</v>
      </c>
    </row>
    <row r="35" spans="3:4" ht="14.25">
      <c r="C35" s="292" t="s">
        <v>104</v>
      </c>
      <c r="D35" s="292" t="s">
        <v>104</v>
      </c>
    </row>
    <row r="36" spans="3:4" ht="14.25">
      <c r="C36" s="292" t="s">
        <v>80</v>
      </c>
      <c r="D36" s="292" t="s">
        <v>80</v>
      </c>
    </row>
    <row r="37" spans="3:4" ht="14.25">
      <c r="C37" s="292"/>
      <c r="D37" s="292"/>
    </row>
    <row r="38" spans="3:4" ht="14.25">
      <c r="C38" s="292" t="s">
        <v>105</v>
      </c>
      <c r="D38" s="292" t="s">
        <v>105</v>
      </c>
    </row>
    <row r="39" spans="3:4" ht="14.25">
      <c r="C39" s="293" t="s">
        <v>81</v>
      </c>
      <c r="D39" s="293" t="s">
        <v>297</v>
      </c>
    </row>
    <row r="40" spans="3:4" ht="23.25">
      <c r="C40" s="293" t="s">
        <v>106</v>
      </c>
      <c r="D40" s="293" t="s">
        <v>316</v>
      </c>
    </row>
    <row r="41" spans="3:4" ht="23.25">
      <c r="C41" s="293" t="s">
        <v>107</v>
      </c>
      <c r="D41" s="293" t="s">
        <v>299</v>
      </c>
    </row>
    <row r="42" spans="3:4" ht="23.25">
      <c r="C42" s="292" t="s">
        <v>108</v>
      </c>
      <c r="D42" s="293" t="s">
        <v>300</v>
      </c>
    </row>
    <row r="43" spans="3:4" ht="14.25">
      <c r="C43" s="292"/>
      <c r="D43" s="293" t="s">
        <v>108</v>
      </c>
    </row>
    <row r="44" spans="3:4" ht="14.25">
      <c r="C44" s="292" t="s">
        <v>109</v>
      </c>
      <c r="D44" s="292"/>
    </row>
    <row r="45" spans="3:4" ht="23.25">
      <c r="C45" s="292" t="s">
        <v>116</v>
      </c>
      <c r="D45" s="292" t="s">
        <v>109</v>
      </c>
    </row>
    <row r="46" spans="3:4" ht="23.25">
      <c r="C46" s="292" t="s">
        <v>110</v>
      </c>
      <c r="D46" s="292" t="s">
        <v>116</v>
      </c>
    </row>
    <row r="47" spans="3:4" ht="14.25">
      <c r="C47" s="292"/>
      <c r="D47" s="292" t="s">
        <v>110</v>
      </c>
    </row>
    <row r="48" spans="3:4" ht="14.25">
      <c r="C48" s="292" t="s">
        <v>111</v>
      </c>
      <c r="D48" s="292"/>
    </row>
    <row r="49" spans="3:4" ht="14.25">
      <c r="C49" s="292" t="s">
        <v>46</v>
      </c>
      <c r="D49" s="292" t="s">
        <v>111</v>
      </c>
    </row>
    <row r="50" spans="3:4" ht="14.25">
      <c r="C50" s="292" t="s">
        <v>112</v>
      </c>
      <c r="D50" s="292" t="s">
        <v>46</v>
      </c>
    </row>
    <row r="51" spans="3:4" ht="14.25">
      <c r="C51" s="292" t="s">
        <v>113</v>
      </c>
      <c r="D51" s="292" t="s">
        <v>112</v>
      </c>
    </row>
    <row r="52" spans="3:4" ht="14.25">
      <c r="C52" s="292" t="s">
        <v>59</v>
      </c>
      <c r="D52" s="292" t="s">
        <v>113</v>
      </c>
    </row>
    <row r="53" spans="3:4" ht="14.25">
      <c r="C53" s="292" t="s">
        <v>114</v>
      </c>
      <c r="D53" s="292" t="s">
        <v>59</v>
      </c>
    </row>
    <row r="54" spans="3:4" ht="23.25">
      <c r="C54" s="292" t="s">
        <v>176</v>
      </c>
      <c r="D54" s="292" t="s">
        <v>114</v>
      </c>
    </row>
    <row r="55" spans="3:4" ht="14.25">
      <c r="C55" s="292" t="s">
        <v>90</v>
      </c>
      <c r="D55" s="292" t="s">
        <v>176</v>
      </c>
    </row>
    <row r="56" spans="3:4" ht="14.25">
      <c r="C56" s="292" t="s">
        <v>64</v>
      </c>
      <c r="D56" s="292" t="s">
        <v>90</v>
      </c>
    </row>
    <row r="57" spans="3:4" ht="14.25">
      <c r="C57" s="292" t="s">
        <v>117</v>
      </c>
      <c r="D57" s="292" t="s">
        <v>64</v>
      </c>
    </row>
    <row r="58" spans="3:4" ht="23.25">
      <c r="C58" s="292" t="s">
        <v>118</v>
      </c>
      <c r="D58" s="292" t="s">
        <v>117</v>
      </c>
    </row>
    <row r="59" spans="3:4" ht="23.25">
      <c r="C59" s="292" t="s">
        <v>119</v>
      </c>
      <c r="D59" s="292" t="s">
        <v>118</v>
      </c>
    </row>
    <row r="60" spans="3:4" ht="23.25">
      <c r="C60" s="294"/>
      <c r="D60" s="292" t="s">
        <v>119</v>
      </c>
    </row>
  </sheetData>
  <printOptions/>
  <pageMargins left="0.25" right="0.25" top="0.75" bottom="0.75" header="0.3" footer="0.3"/>
  <pageSetup fitToHeight="1" fitToWidth="1" horizontalDpi="600" verticalDpi="600" orientation="portrait" paperSize="9" scale="6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B1:M49"/>
  <sheetViews>
    <sheetView showGridLines="0" workbookViewId="0" topLeftCell="A1">
      <pane xSplit="2" ySplit="3" topLeftCell="C4" activePane="bottomRight" state="frozen"/>
      <selection pane="topLeft" activeCell="M25" sqref="M25"/>
      <selection pane="topRight" activeCell="M25" sqref="M25"/>
      <selection pane="bottomLeft" activeCell="M25" sqref="M25"/>
      <selection pane="bottomRight" activeCell="M25" sqref="M25"/>
    </sheetView>
  </sheetViews>
  <sheetFormatPr defaultColWidth="9.00390625" defaultRowHeight="14.25"/>
  <cols>
    <col min="1" max="1" width="1.875" style="0" customWidth="1"/>
    <col min="2" max="2" width="41.875" style="0" customWidth="1"/>
    <col min="3" max="4" width="10.875" style="0" customWidth="1"/>
    <col min="5" max="5" width="11.50390625" style="0" customWidth="1"/>
    <col min="6" max="6" width="10.875" style="0" customWidth="1"/>
    <col min="7" max="7" width="11.00390625" style="0" customWidth="1"/>
    <col min="8" max="10" width="10.875" style="0" customWidth="1"/>
    <col min="11" max="11" width="11.50390625" style="0" customWidth="1"/>
    <col min="12" max="13" width="10.875" style="0" customWidth="1"/>
  </cols>
  <sheetData>
    <row r="1" spans="3:13" ht="14.25">
      <c r="C1" s="231"/>
      <c r="D1" s="232"/>
      <c r="E1" s="232"/>
      <c r="F1" s="232"/>
      <c r="G1" s="232"/>
      <c r="H1" s="232"/>
      <c r="I1" s="232"/>
      <c r="J1" s="232"/>
      <c r="K1" s="232"/>
      <c r="L1" s="233"/>
      <c r="M1" s="233"/>
    </row>
    <row r="2" spans="2:13" ht="14.25">
      <c r="B2" s="277"/>
      <c r="C2" s="229" t="s">
        <v>226</v>
      </c>
      <c r="D2" s="230" t="s">
        <v>211</v>
      </c>
      <c r="E2" s="234" t="s">
        <v>212</v>
      </c>
      <c r="F2" s="229" t="s">
        <v>213</v>
      </c>
      <c r="G2" s="230" t="s">
        <v>214</v>
      </c>
      <c r="H2" s="230" t="s">
        <v>215</v>
      </c>
      <c r="I2" s="234" t="s">
        <v>216</v>
      </c>
      <c r="J2" s="229" t="s">
        <v>209</v>
      </c>
      <c r="K2" s="230" t="s">
        <v>210</v>
      </c>
      <c r="L2" s="230" t="s">
        <v>227</v>
      </c>
      <c r="M2" s="230" t="s">
        <v>289</v>
      </c>
    </row>
    <row r="3" spans="2:13" ht="15" customHeight="1" thickBot="1">
      <c r="B3" s="278" t="s">
        <v>220</v>
      </c>
      <c r="C3" s="235"/>
      <c r="D3" s="236"/>
      <c r="E3" s="237"/>
      <c r="F3" s="235"/>
      <c r="G3" s="238"/>
      <c r="H3" s="238"/>
      <c r="I3" s="239"/>
      <c r="J3" s="240"/>
      <c r="K3" s="241"/>
      <c r="L3" s="241"/>
      <c r="M3" s="241"/>
    </row>
    <row r="4" spans="2:13" ht="15" customHeight="1">
      <c r="B4" s="159" t="s">
        <v>122</v>
      </c>
      <c r="C4" s="197">
        <v>748.205</v>
      </c>
      <c r="D4" s="197">
        <v>783.128</v>
      </c>
      <c r="E4" s="247">
        <v>1532</v>
      </c>
      <c r="F4" s="213">
        <v>1537</v>
      </c>
      <c r="G4" s="197">
        <v>1553.14</v>
      </c>
      <c r="H4" s="197">
        <v>1540</v>
      </c>
      <c r="I4" s="247">
        <v>1583</v>
      </c>
      <c r="J4" s="213">
        <v>1559</v>
      </c>
      <c r="K4" s="197">
        <v>3278</v>
      </c>
      <c r="L4" s="197">
        <v>3288</v>
      </c>
      <c r="M4" s="197">
        <v>3839</v>
      </c>
    </row>
    <row r="5" spans="2:13" ht="14.25">
      <c r="B5" s="160" t="s">
        <v>123</v>
      </c>
      <c r="C5" s="197">
        <v>795.299</v>
      </c>
      <c r="D5" s="197">
        <v>776.701</v>
      </c>
      <c r="E5" s="247">
        <v>1393</v>
      </c>
      <c r="F5" s="213">
        <v>1364</v>
      </c>
      <c r="G5" s="197">
        <v>1348.008</v>
      </c>
      <c r="H5" s="197">
        <v>1343</v>
      </c>
      <c r="I5" s="247">
        <v>1463</v>
      </c>
      <c r="J5" s="213">
        <v>1439</v>
      </c>
      <c r="K5" s="197">
        <v>1963</v>
      </c>
      <c r="L5" s="197">
        <v>1980</v>
      </c>
      <c r="M5" s="197">
        <v>3443</v>
      </c>
    </row>
    <row r="6" spans="2:13" ht="14.25">
      <c r="B6" s="159" t="s">
        <v>124</v>
      </c>
      <c r="C6" s="197">
        <v>291.647</v>
      </c>
      <c r="D6" s="197">
        <v>357.56</v>
      </c>
      <c r="E6" s="247">
        <v>801</v>
      </c>
      <c r="F6" s="213">
        <v>891</v>
      </c>
      <c r="G6" s="197">
        <v>753.856</v>
      </c>
      <c r="H6" s="197">
        <v>2234</v>
      </c>
      <c r="I6" s="247">
        <v>866</v>
      </c>
      <c r="J6" s="213">
        <v>806</v>
      </c>
      <c r="K6" s="197">
        <v>879</v>
      </c>
      <c r="L6" s="197">
        <v>781</v>
      </c>
      <c r="M6" s="197">
        <v>692</v>
      </c>
    </row>
    <row r="7" spans="2:13" ht="14.25">
      <c r="B7" s="160" t="s">
        <v>125</v>
      </c>
      <c r="C7" s="197">
        <v>815.839</v>
      </c>
      <c r="D7" s="197">
        <v>913.634</v>
      </c>
      <c r="E7" s="247">
        <v>1154</v>
      </c>
      <c r="F7" s="213">
        <v>1224</v>
      </c>
      <c r="G7" s="197">
        <v>1258.529</v>
      </c>
      <c r="H7" s="197">
        <v>1258</v>
      </c>
      <c r="I7" s="247">
        <v>1407</v>
      </c>
      <c r="J7" s="213">
        <v>1457</v>
      </c>
      <c r="K7" s="197">
        <v>1473</v>
      </c>
      <c r="L7" s="197">
        <v>1471</v>
      </c>
      <c r="M7" s="197">
        <v>1485</v>
      </c>
    </row>
    <row r="8" spans="2:13" ht="14.25">
      <c r="B8" s="159" t="s">
        <v>126</v>
      </c>
      <c r="C8" s="197">
        <v>123.168</v>
      </c>
      <c r="D8" s="197">
        <v>122.762</v>
      </c>
      <c r="E8" s="247">
        <v>0</v>
      </c>
      <c r="F8" s="213">
        <v>0</v>
      </c>
      <c r="G8" s="197">
        <v>116.346</v>
      </c>
      <c r="H8" s="197">
        <v>0</v>
      </c>
      <c r="I8" s="247"/>
      <c r="J8" s="213">
        <v>0</v>
      </c>
      <c r="K8" s="197">
        <v>0</v>
      </c>
      <c r="L8" s="246">
        <v>0</v>
      </c>
      <c r="M8" s="246"/>
    </row>
    <row r="9" spans="2:13" ht="14.25">
      <c r="B9" s="160" t="s">
        <v>127</v>
      </c>
      <c r="C9" s="197">
        <v>771.784</v>
      </c>
      <c r="D9" s="197">
        <v>1068.241</v>
      </c>
      <c r="E9" s="247">
        <v>1097</v>
      </c>
      <c r="F9" s="213">
        <v>1050</v>
      </c>
      <c r="G9" s="197">
        <v>1011.361</v>
      </c>
      <c r="H9" s="197">
        <v>931</v>
      </c>
      <c r="I9" s="247">
        <v>990</v>
      </c>
      <c r="J9" s="213">
        <v>1003</v>
      </c>
      <c r="K9" s="197">
        <v>1126</v>
      </c>
      <c r="L9" s="197">
        <v>1035</v>
      </c>
      <c r="M9" s="197">
        <v>1250</v>
      </c>
    </row>
    <row r="10" spans="2:13" ht="14.25">
      <c r="B10" s="159" t="s">
        <v>128</v>
      </c>
      <c r="C10" s="197">
        <v>984.606</v>
      </c>
      <c r="D10" s="197">
        <v>1024.774</v>
      </c>
      <c r="E10" s="247">
        <v>1300</v>
      </c>
      <c r="F10" s="213">
        <v>1285</v>
      </c>
      <c r="G10" s="197">
        <v>1208.856</v>
      </c>
      <c r="H10" s="197">
        <v>1184</v>
      </c>
      <c r="I10" s="247">
        <v>1467</v>
      </c>
      <c r="J10" s="213">
        <v>1434</v>
      </c>
      <c r="K10" s="197">
        <v>2819</v>
      </c>
      <c r="L10" s="197">
        <v>2778</v>
      </c>
      <c r="M10" s="197">
        <v>3239</v>
      </c>
    </row>
    <row r="11" spans="2:13" ht="14.25">
      <c r="B11" s="160" t="s">
        <v>129</v>
      </c>
      <c r="C11" s="197">
        <v>2299.677</v>
      </c>
      <c r="D11" s="197">
        <v>1705.027</v>
      </c>
      <c r="E11" s="247">
        <v>1172</v>
      </c>
      <c r="F11" s="213">
        <v>1219</v>
      </c>
      <c r="G11" s="197">
        <v>1343.783</v>
      </c>
      <c r="H11" s="197">
        <v>1906</v>
      </c>
      <c r="I11" s="247">
        <v>1738</v>
      </c>
      <c r="J11" s="213">
        <v>1745</v>
      </c>
      <c r="K11" s="197">
        <v>1703</v>
      </c>
      <c r="L11" s="197">
        <v>1716</v>
      </c>
      <c r="M11" s="197">
        <v>2354</v>
      </c>
    </row>
    <row r="12" spans="2:13" ht="14.25">
      <c r="B12" s="159" t="s">
        <v>130</v>
      </c>
      <c r="C12" s="197">
        <v>66.482</v>
      </c>
      <c r="D12" s="197">
        <v>71.352</v>
      </c>
      <c r="E12" s="247">
        <v>54</v>
      </c>
      <c r="F12" s="213">
        <v>54</v>
      </c>
      <c r="G12" s="197">
        <v>53.094</v>
      </c>
      <c r="H12" s="197">
        <v>52</v>
      </c>
      <c r="I12" s="247">
        <v>37</v>
      </c>
      <c r="J12" s="213">
        <v>37</v>
      </c>
      <c r="K12" s="197">
        <v>190</v>
      </c>
      <c r="L12" s="197">
        <v>192</v>
      </c>
      <c r="M12" s="197">
        <v>20</v>
      </c>
    </row>
    <row r="13" spans="2:13" ht="14.25">
      <c r="B13" s="160" t="s">
        <v>131</v>
      </c>
      <c r="C13" s="197">
        <v>60129.993</v>
      </c>
      <c r="D13" s="197">
        <v>56308.571</v>
      </c>
      <c r="E13" s="247">
        <v>89229</v>
      </c>
      <c r="F13" s="213">
        <v>89339</v>
      </c>
      <c r="G13" s="197">
        <v>93909.618</v>
      </c>
      <c r="H13" s="197">
        <v>91957</v>
      </c>
      <c r="I13" s="247">
        <v>105286</v>
      </c>
      <c r="J13" s="213">
        <v>105809</v>
      </c>
      <c r="K13" s="197">
        <v>257119</v>
      </c>
      <c r="L13" s="197">
        <v>265088</v>
      </c>
      <c r="M13" s="197">
        <v>281854</v>
      </c>
    </row>
    <row r="14" spans="2:13" ht="14.25">
      <c r="B14" s="161" t="s">
        <v>132</v>
      </c>
      <c r="C14" s="197">
        <v>20435.452</v>
      </c>
      <c r="D14" s="197">
        <v>20085.459</v>
      </c>
      <c r="E14" s="247">
        <v>17370</v>
      </c>
      <c r="F14" s="213">
        <v>17512</v>
      </c>
      <c r="G14" s="197">
        <v>17281.793</v>
      </c>
      <c r="H14" s="197">
        <v>17093</v>
      </c>
      <c r="I14" s="247">
        <v>17346</v>
      </c>
      <c r="J14" s="213">
        <v>19272</v>
      </c>
      <c r="K14" s="197">
        <v>23371</v>
      </c>
      <c r="L14" s="197">
        <v>22477</v>
      </c>
      <c r="M14" s="197">
        <v>21237</v>
      </c>
    </row>
    <row r="15" spans="2:13" ht="14.25">
      <c r="B15" s="162" t="s">
        <v>133</v>
      </c>
      <c r="C15" s="197">
        <v>3214.674</v>
      </c>
      <c r="D15" s="197">
        <v>3534.434</v>
      </c>
      <c r="E15" s="247">
        <v>7745</v>
      </c>
      <c r="F15" s="213">
        <v>8208</v>
      </c>
      <c r="G15" s="197">
        <v>11047.027</v>
      </c>
      <c r="H15" s="197">
        <v>8281</v>
      </c>
      <c r="I15" s="247">
        <v>11652</v>
      </c>
      <c r="J15" s="213">
        <v>8950</v>
      </c>
      <c r="K15" s="197">
        <v>31691</v>
      </c>
      <c r="L15" s="197">
        <v>34383</v>
      </c>
      <c r="M15" s="197">
        <v>48519</v>
      </c>
    </row>
    <row r="16" spans="2:13" ht="14.25">
      <c r="B16" s="161" t="s">
        <v>134</v>
      </c>
      <c r="C16" s="197">
        <v>20290.405</v>
      </c>
      <c r="D16" s="197">
        <v>20148.268</v>
      </c>
      <c r="E16" s="247">
        <v>20648</v>
      </c>
      <c r="F16" s="213">
        <v>20585</v>
      </c>
      <c r="G16" s="197">
        <v>20778.937</v>
      </c>
      <c r="H16" s="197">
        <v>22762</v>
      </c>
      <c r="I16" s="247">
        <v>21882</v>
      </c>
      <c r="J16" s="213">
        <v>22221</v>
      </c>
      <c r="K16" s="197">
        <v>18267</v>
      </c>
      <c r="L16" s="197">
        <v>20791</v>
      </c>
      <c r="M16" s="197">
        <v>22247</v>
      </c>
    </row>
    <row r="17" spans="2:13" ht="14.25">
      <c r="B17" s="162" t="s">
        <v>135</v>
      </c>
      <c r="C17" s="197" t="s">
        <v>69</v>
      </c>
      <c r="D17" s="197" t="s">
        <v>69</v>
      </c>
      <c r="E17" s="247">
        <v>140</v>
      </c>
      <c r="F17" s="213">
        <v>161</v>
      </c>
      <c r="G17" s="197">
        <v>53.661</v>
      </c>
      <c r="H17" s="197">
        <v>62</v>
      </c>
      <c r="I17" s="247">
        <v>72</v>
      </c>
      <c r="J17" s="213">
        <v>61</v>
      </c>
      <c r="K17" s="197">
        <v>298</v>
      </c>
      <c r="L17" s="197">
        <v>310</v>
      </c>
      <c r="M17" s="197">
        <v>347</v>
      </c>
    </row>
    <row r="18" spans="2:13" ht="14.25">
      <c r="B18" s="161" t="s">
        <v>136</v>
      </c>
      <c r="C18" s="197">
        <v>16189.462</v>
      </c>
      <c r="D18" s="197">
        <v>12540.41</v>
      </c>
      <c r="E18" s="247">
        <v>43326</v>
      </c>
      <c r="F18" s="213">
        <v>42873</v>
      </c>
      <c r="G18" s="197">
        <v>44748.2</v>
      </c>
      <c r="H18" s="197">
        <v>43759</v>
      </c>
      <c r="I18" s="247">
        <v>54334</v>
      </c>
      <c r="J18" s="213">
        <v>55305</v>
      </c>
      <c r="K18" s="197">
        <v>183492</v>
      </c>
      <c r="L18" s="197">
        <v>187127</v>
      </c>
      <c r="M18" s="197">
        <v>189504</v>
      </c>
    </row>
    <row r="19" spans="2:13" ht="14.25">
      <c r="B19" s="160" t="s">
        <v>137</v>
      </c>
      <c r="C19" s="197">
        <v>20.632</v>
      </c>
      <c r="D19" s="197">
        <v>27.062</v>
      </c>
      <c r="E19" s="247">
        <v>369</v>
      </c>
      <c r="F19" s="213">
        <v>407</v>
      </c>
      <c r="G19" s="197">
        <v>444.947</v>
      </c>
      <c r="H19" s="197">
        <v>482</v>
      </c>
      <c r="I19" s="247">
        <v>633</v>
      </c>
      <c r="J19" s="213">
        <v>671</v>
      </c>
      <c r="K19" s="197">
        <v>1593</v>
      </c>
      <c r="L19" s="197">
        <v>1540</v>
      </c>
      <c r="M19" s="197">
        <v>1577</v>
      </c>
    </row>
    <row r="20" spans="2:13" ht="14.25">
      <c r="B20" s="159" t="s">
        <v>138</v>
      </c>
      <c r="C20" s="197">
        <v>3634.48</v>
      </c>
      <c r="D20" s="197">
        <v>3089.997</v>
      </c>
      <c r="E20" s="247">
        <v>3350</v>
      </c>
      <c r="F20" s="213">
        <v>6707</v>
      </c>
      <c r="G20" s="197">
        <v>6755.19</v>
      </c>
      <c r="H20" s="197">
        <v>6632</v>
      </c>
      <c r="I20" s="247">
        <v>5664</v>
      </c>
      <c r="J20" s="213">
        <v>6347</v>
      </c>
      <c r="K20" s="197">
        <v>10221</v>
      </c>
      <c r="L20" s="197">
        <v>9808</v>
      </c>
      <c r="M20" s="197">
        <v>9096</v>
      </c>
    </row>
    <row r="21" spans="2:13" ht="14.25">
      <c r="B21" s="160" t="s">
        <v>139</v>
      </c>
      <c r="C21" s="197">
        <v>1.777</v>
      </c>
      <c r="D21" s="197">
        <v>7.273</v>
      </c>
      <c r="E21" s="247">
        <v>0</v>
      </c>
      <c r="F21" s="213">
        <v>0</v>
      </c>
      <c r="G21" s="197">
        <v>18.537</v>
      </c>
      <c r="H21" s="197">
        <v>0</v>
      </c>
      <c r="I21" s="247"/>
      <c r="J21" s="213">
        <v>0</v>
      </c>
      <c r="K21" s="197">
        <v>0</v>
      </c>
      <c r="L21" s="197">
        <v>0</v>
      </c>
      <c r="M21" s="197"/>
    </row>
    <row r="22" spans="2:13" ht="14.25">
      <c r="B22" s="159" t="s">
        <v>140</v>
      </c>
      <c r="C22" s="197">
        <v>493.857</v>
      </c>
      <c r="D22" s="197">
        <v>408.687</v>
      </c>
      <c r="E22" s="247">
        <v>2440</v>
      </c>
      <c r="F22" s="213">
        <v>1710</v>
      </c>
      <c r="G22" s="197">
        <v>1708.065</v>
      </c>
      <c r="H22" s="197">
        <v>2481</v>
      </c>
      <c r="I22" s="247">
        <v>2973</v>
      </c>
      <c r="J22" s="213">
        <v>3140</v>
      </c>
      <c r="K22" s="197">
        <v>11646</v>
      </c>
      <c r="L22" s="197">
        <v>9328</v>
      </c>
      <c r="M22" s="197">
        <v>8239</v>
      </c>
    </row>
    <row r="23" spans="2:13" ht="14.25">
      <c r="B23" s="160" t="s">
        <v>141</v>
      </c>
      <c r="C23" s="197">
        <v>564.536</v>
      </c>
      <c r="D23" s="197">
        <v>836.088</v>
      </c>
      <c r="E23" s="247">
        <v>1506</v>
      </c>
      <c r="F23" s="213">
        <v>1496</v>
      </c>
      <c r="G23" s="197">
        <v>1461.897</v>
      </c>
      <c r="H23" s="197">
        <v>914</v>
      </c>
      <c r="I23" s="247">
        <v>1189</v>
      </c>
      <c r="J23" s="213">
        <v>1286</v>
      </c>
      <c r="K23" s="197">
        <v>1239</v>
      </c>
      <c r="L23" s="197">
        <v>1240</v>
      </c>
      <c r="M23" s="197">
        <v>317</v>
      </c>
    </row>
    <row r="24" spans="2:13" ht="14.25">
      <c r="B24" s="163" t="s">
        <v>142</v>
      </c>
      <c r="C24" s="197">
        <v>71741.982</v>
      </c>
      <c r="D24" s="197">
        <v>67500.857</v>
      </c>
      <c r="E24" s="247" t="s">
        <v>229</v>
      </c>
      <c r="F24" s="213">
        <v>108283</v>
      </c>
      <c r="G24" s="197">
        <v>112945.227</v>
      </c>
      <c r="H24" s="197">
        <v>112914</v>
      </c>
      <c r="I24" s="247">
        <v>125296</v>
      </c>
      <c r="J24" s="213">
        <v>126733</v>
      </c>
      <c r="K24" s="197">
        <v>295249</v>
      </c>
      <c r="L24" s="197">
        <v>300245</v>
      </c>
      <c r="M24" s="197">
        <v>317405</v>
      </c>
    </row>
    <row r="25" spans="2:13" ht="15" thickBot="1">
      <c r="B25" s="177" t="s">
        <v>285</v>
      </c>
      <c r="C25" s="248"/>
      <c r="D25" s="248"/>
      <c r="E25" s="249"/>
      <c r="F25" s="250"/>
      <c r="G25" s="248"/>
      <c r="H25" s="248"/>
      <c r="I25" s="249"/>
      <c r="J25" s="250"/>
      <c r="K25" s="248"/>
      <c r="L25" s="248"/>
      <c r="M25" s="248"/>
    </row>
    <row r="26" spans="2:13" ht="14.25">
      <c r="B26" s="159" t="s">
        <v>144</v>
      </c>
      <c r="C26" s="197">
        <f>(C27+C28+C29)/1000</f>
        <v>14.083247000000002</v>
      </c>
      <c r="D26" s="197">
        <f aca="true" t="shared" si="0" ref="D26:J26">(D27+D28+D29)</f>
        <v>12365.623</v>
      </c>
      <c r="E26" s="247">
        <v>12924</v>
      </c>
      <c r="F26" s="213">
        <f t="shared" si="0"/>
        <v>13401</v>
      </c>
      <c r="G26" s="197">
        <f t="shared" si="0"/>
        <v>11771.199</v>
      </c>
      <c r="H26" s="197">
        <v>12377</v>
      </c>
      <c r="I26" s="247">
        <v>12998</v>
      </c>
      <c r="J26" s="213">
        <f t="shared" si="0"/>
        <v>13941</v>
      </c>
      <c r="K26" s="197">
        <v>13153</v>
      </c>
      <c r="L26" s="197">
        <v>13905</v>
      </c>
      <c r="M26" s="197">
        <v>14622</v>
      </c>
    </row>
    <row r="27" spans="2:13" ht="14.25">
      <c r="B27" s="162" t="s">
        <v>145</v>
      </c>
      <c r="C27" s="197">
        <v>86.352</v>
      </c>
      <c r="D27" s="197">
        <v>86.352</v>
      </c>
      <c r="E27" s="247">
        <v>86</v>
      </c>
      <c r="F27" s="213">
        <v>86</v>
      </c>
      <c r="G27" s="197">
        <v>86.352</v>
      </c>
      <c r="H27" s="197">
        <v>86</v>
      </c>
      <c r="I27" s="247">
        <v>86</v>
      </c>
      <c r="J27" s="213">
        <v>86</v>
      </c>
      <c r="K27" s="197">
        <v>86</v>
      </c>
      <c r="L27" s="197">
        <v>86</v>
      </c>
      <c r="M27" s="197">
        <v>86</v>
      </c>
    </row>
    <row r="28" spans="2:13" ht="14.25">
      <c r="B28" s="161" t="s">
        <v>146</v>
      </c>
      <c r="C28" s="197">
        <v>9861.674</v>
      </c>
      <c r="D28" s="197">
        <v>10086.845</v>
      </c>
      <c r="E28" s="247">
        <v>10142</v>
      </c>
      <c r="F28" s="213">
        <v>10127</v>
      </c>
      <c r="G28" s="197">
        <v>10917.259</v>
      </c>
      <c r="H28" s="197">
        <v>10874</v>
      </c>
      <c r="I28" s="247">
        <v>10869</v>
      </c>
      <c r="J28" s="213">
        <v>10860</v>
      </c>
      <c r="K28" s="197">
        <v>11908</v>
      </c>
      <c r="L28" s="197">
        <v>11963</v>
      </c>
      <c r="M28" s="197">
        <v>11917</v>
      </c>
    </row>
    <row r="29" spans="2:13" ht="14.25">
      <c r="B29" s="162" t="s">
        <v>147</v>
      </c>
      <c r="C29" s="197">
        <v>4135.221</v>
      </c>
      <c r="D29" s="197">
        <f aca="true" t="shared" si="1" ref="D29:J29">(D30+D31)</f>
        <v>2192.426</v>
      </c>
      <c r="E29" s="247">
        <v>2696</v>
      </c>
      <c r="F29" s="213">
        <f t="shared" si="1"/>
        <v>3188</v>
      </c>
      <c r="G29" s="197">
        <f t="shared" si="1"/>
        <v>767.588</v>
      </c>
      <c r="H29" s="197">
        <v>1417</v>
      </c>
      <c r="I29" s="247">
        <v>2043</v>
      </c>
      <c r="J29" s="213">
        <f t="shared" si="1"/>
        <v>2995</v>
      </c>
      <c r="K29" s="197">
        <v>1159</v>
      </c>
      <c r="L29" s="197">
        <v>1856</v>
      </c>
      <c r="M29" s="197">
        <v>2619</v>
      </c>
    </row>
    <row r="30" spans="2:13" ht="14.25">
      <c r="B30" s="164" t="s">
        <v>192</v>
      </c>
      <c r="C30" s="197">
        <v>3193.889</v>
      </c>
      <c r="D30" s="197">
        <v>359.931</v>
      </c>
      <c r="E30" s="247">
        <v>2696</v>
      </c>
      <c r="F30" s="213">
        <v>2696</v>
      </c>
      <c r="G30" s="197">
        <v>108.048</v>
      </c>
      <c r="H30" s="197">
        <v>108</v>
      </c>
      <c r="I30" s="247">
        <v>108</v>
      </c>
      <c r="J30" s="213">
        <v>2055</v>
      </c>
      <c r="K30" s="197">
        <v>-287</v>
      </c>
      <c r="L30" s="197">
        <v>-290</v>
      </c>
      <c r="M30" s="197">
        <v>-291</v>
      </c>
    </row>
    <row r="31" spans="2:13" ht="14.25">
      <c r="B31" s="165" t="s">
        <v>148</v>
      </c>
      <c r="C31" s="197">
        <v>941.332</v>
      </c>
      <c r="D31" s="197">
        <v>1832.495</v>
      </c>
      <c r="E31" s="247" t="s">
        <v>69</v>
      </c>
      <c r="F31" s="213">
        <v>492</v>
      </c>
      <c r="G31" s="197">
        <v>659.54</v>
      </c>
      <c r="H31" s="197">
        <v>1309</v>
      </c>
      <c r="I31" s="247">
        <v>1935</v>
      </c>
      <c r="J31" s="213">
        <v>940</v>
      </c>
      <c r="K31" s="197">
        <v>1446</v>
      </c>
      <c r="L31" s="197">
        <v>2146</v>
      </c>
      <c r="M31" s="197">
        <v>2910</v>
      </c>
    </row>
    <row r="32" spans="2:13" ht="14.25">
      <c r="B32" s="159" t="s">
        <v>149</v>
      </c>
      <c r="C32" s="197">
        <v>1.213</v>
      </c>
      <c r="D32" s="197">
        <v>4.087</v>
      </c>
      <c r="E32" s="247">
        <v>2194</v>
      </c>
      <c r="F32" s="213">
        <v>2266</v>
      </c>
      <c r="G32" s="197">
        <v>3829.453</v>
      </c>
      <c r="H32" s="197">
        <v>3891</v>
      </c>
      <c r="I32" s="247">
        <v>4086</v>
      </c>
      <c r="J32" s="213">
        <v>4216</v>
      </c>
      <c r="K32" s="197">
        <v>21468</v>
      </c>
      <c r="L32" s="197">
        <v>22025</v>
      </c>
      <c r="M32" s="197">
        <v>22979</v>
      </c>
    </row>
    <row r="33" spans="2:13" ht="14.25">
      <c r="B33" s="166" t="s">
        <v>150</v>
      </c>
      <c r="C33" s="197">
        <v>14084.46</v>
      </c>
      <c r="D33" s="197">
        <f aca="true" t="shared" si="2" ref="D33:J33">(D26+D32)</f>
        <v>12369.71</v>
      </c>
      <c r="E33" s="247">
        <v>15118</v>
      </c>
      <c r="F33" s="213">
        <f t="shared" si="2"/>
        <v>15667</v>
      </c>
      <c r="G33" s="197">
        <f t="shared" si="2"/>
        <v>15600.652</v>
      </c>
      <c r="H33" s="197">
        <v>16268</v>
      </c>
      <c r="I33" s="247">
        <v>17084</v>
      </c>
      <c r="J33" s="213">
        <f t="shared" si="2"/>
        <v>18157</v>
      </c>
      <c r="K33" s="197">
        <v>34621</v>
      </c>
      <c r="L33" s="197">
        <v>35930</v>
      </c>
      <c r="M33" s="197">
        <v>37601</v>
      </c>
    </row>
    <row r="34" spans="2:13" ht="9" customHeight="1">
      <c r="B34" s="167"/>
      <c r="C34" s="197"/>
      <c r="D34" s="197"/>
      <c r="E34" s="247"/>
      <c r="F34" s="213"/>
      <c r="G34" s="197"/>
      <c r="H34" s="197"/>
      <c r="I34" s="247"/>
      <c r="J34" s="213"/>
      <c r="K34" s="197"/>
      <c r="L34" s="197"/>
      <c r="M34" s="197"/>
    </row>
    <row r="35" spans="2:13" ht="14.25">
      <c r="B35" s="166" t="s">
        <v>151</v>
      </c>
      <c r="C35" s="197"/>
      <c r="D35" s="197"/>
      <c r="E35" s="247"/>
      <c r="F35" s="213"/>
      <c r="G35" s="197"/>
      <c r="H35" s="197"/>
      <c r="I35" s="247"/>
      <c r="J35" s="213"/>
      <c r="K35" s="197"/>
      <c r="L35" s="197"/>
      <c r="M35" s="197"/>
    </row>
    <row r="36" spans="2:13" ht="14.25">
      <c r="B36" s="159" t="s">
        <v>152</v>
      </c>
      <c r="C36" s="197">
        <v>40616.405</v>
      </c>
      <c r="D36" s="197">
        <v>41015.199</v>
      </c>
      <c r="E36" s="247">
        <v>41280</v>
      </c>
      <c r="F36" s="213">
        <v>41405</v>
      </c>
      <c r="G36" s="197">
        <v>41701.717</v>
      </c>
      <c r="H36" s="197">
        <v>41873</v>
      </c>
      <c r="I36" s="247">
        <v>42194</v>
      </c>
      <c r="J36" s="213">
        <v>43010</v>
      </c>
      <c r="K36" s="197">
        <v>43785</v>
      </c>
      <c r="L36" s="197">
        <v>44063</v>
      </c>
      <c r="M36" s="197">
        <v>44558</v>
      </c>
    </row>
    <row r="37" spans="2:13" ht="14.25">
      <c r="B37" s="160" t="s">
        <v>153</v>
      </c>
      <c r="C37" s="197">
        <v>129.304</v>
      </c>
      <c r="D37" s="197">
        <v>104.838</v>
      </c>
      <c r="E37" s="247">
        <v>117</v>
      </c>
      <c r="F37" s="213">
        <v>146</v>
      </c>
      <c r="G37" s="197">
        <v>128.189</v>
      </c>
      <c r="H37" s="197">
        <v>107</v>
      </c>
      <c r="I37" s="247">
        <v>128</v>
      </c>
      <c r="J37" s="213">
        <v>138</v>
      </c>
      <c r="K37" s="197">
        <v>532</v>
      </c>
      <c r="L37" s="197">
        <v>514</v>
      </c>
      <c r="M37" s="197">
        <v>556</v>
      </c>
    </row>
    <row r="38" spans="2:13" ht="14.25">
      <c r="B38" s="159" t="s">
        <v>154</v>
      </c>
      <c r="C38" s="197">
        <v>213.467</v>
      </c>
      <c r="D38" s="197">
        <v>112.822</v>
      </c>
      <c r="E38" s="247">
        <v>108</v>
      </c>
      <c r="F38" s="213">
        <v>111</v>
      </c>
      <c r="G38" s="197">
        <v>106.039</v>
      </c>
      <c r="H38" s="197">
        <v>103</v>
      </c>
      <c r="I38" s="247">
        <v>367</v>
      </c>
      <c r="J38" s="213">
        <v>349</v>
      </c>
      <c r="K38" s="197">
        <v>574</v>
      </c>
      <c r="L38" s="197">
        <v>508</v>
      </c>
      <c r="M38" s="197">
        <v>497</v>
      </c>
    </row>
    <row r="39" spans="2:13" ht="14.25">
      <c r="B39" s="160" t="s">
        <v>155</v>
      </c>
      <c r="C39" s="197">
        <v>350.638</v>
      </c>
      <c r="D39" s="197">
        <v>397.099</v>
      </c>
      <c r="E39" s="247">
        <v>509</v>
      </c>
      <c r="F39" s="213">
        <v>642</v>
      </c>
      <c r="G39" s="197">
        <v>560.192</v>
      </c>
      <c r="H39" s="197">
        <v>606</v>
      </c>
      <c r="I39" s="247">
        <v>469</v>
      </c>
      <c r="J39" s="213">
        <v>752</v>
      </c>
      <c r="K39" s="197">
        <v>623</v>
      </c>
      <c r="L39" s="197">
        <v>638</v>
      </c>
      <c r="M39" s="197">
        <v>638</v>
      </c>
    </row>
    <row r="40" spans="2:13" ht="14.25">
      <c r="B40" s="159" t="s">
        <v>156</v>
      </c>
      <c r="C40" s="197">
        <v>12523.413</v>
      </c>
      <c r="D40" s="197">
        <v>8391.002</v>
      </c>
      <c r="E40" s="247">
        <v>44695</v>
      </c>
      <c r="F40" s="213">
        <v>44156</v>
      </c>
      <c r="G40" s="197">
        <v>47198.454</v>
      </c>
      <c r="H40" s="197">
        <v>47104</v>
      </c>
      <c r="I40" s="247">
        <v>60030</v>
      </c>
      <c r="J40" s="213">
        <v>59074</v>
      </c>
      <c r="K40" s="197">
        <v>204291</v>
      </c>
      <c r="L40" s="197">
        <v>209824</v>
      </c>
      <c r="M40" s="197">
        <v>224507</v>
      </c>
    </row>
    <row r="41" spans="2:13" ht="14.25">
      <c r="B41" s="160" t="s">
        <v>157</v>
      </c>
      <c r="C41" s="197">
        <v>3793.454</v>
      </c>
      <c r="D41" s="197">
        <v>5081.715</v>
      </c>
      <c r="E41" s="247">
        <v>3570</v>
      </c>
      <c r="F41" s="213">
        <v>6156</v>
      </c>
      <c r="G41" s="197">
        <v>7592.134</v>
      </c>
      <c r="H41" s="197">
        <v>6853</v>
      </c>
      <c r="I41" s="247">
        <v>4991</v>
      </c>
      <c r="J41" s="213">
        <v>5210</v>
      </c>
      <c r="K41" s="197">
        <v>10791</v>
      </c>
      <c r="L41" s="197">
        <v>8745</v>
      </c>
      <c r="M41" s="197">
        <v>9045</v>
      </c>
    </row>
    <row r="42" spans="2:13" ht="14.25">
      <c r="B42" s="159" t="s">
        <v>158</v>
      </c>
      <c r="C42" s="197">
        <v>30.841</v>
      </c>
      <c r="D42" s="197">
        <v>28.472</v>
      </c>
      <c r="E42" s="247" t="s">
        <v>69</v>
      </c>
      <c r="F42" s="213" t="s">
        <v>69</v>
      </c>
      <c r="G42" s="197">
        <v>57.85</v>
      </c>
      <c r="H42" s="197" t="s">
        <v>69</v>
      </c>
      <c r="I42" s="247"/>
      <c r="J42" s="213" t="s">
        <v>69</v>
      </c>
      <c r="K42" s="197" t="s">
        <v>69</v>
      </c>
      <c r="L42" s="197" t="s">
        <v>69</v>
      </c>
      <c r="M42" s="197"/>
    </row>
    <row r="43" spans="2:13" ht="14.25">
      <c r="B43" s="160" t="s">
        <v>284</v>
      </c>
      <c r="C43" s="197" t="s">
        <v>69</v>
      </c>
      <c r="D43" s="197" t="s">
        <v>69</v>
      </c>
      <c r="E43" s="247" t="s">
        <v>69</v>
      </c>
      <c r="F43" s="213" t="s">
        <v>69</v>
      </c>
      <c r="G43" s="197" t="s">
        <v>69</v>
      </c>
      <c r="H43" s="197" t="s">
        <v>69</v>
      </c>
      <c r="I43" s="247">
        <v>33</v>
      </c>
      <c r="J43" s="213">
        <v>43</v>
      </c>
      <c r="K43" s="197">
        <v>32</v>
      </c>
      <c r="L43" s="197">
        <v>23</v>
      </c>
      <c r="M43" s="197">
        <v>3</v>
      </c>
    </row>
    <row r="44" spans="2:13" ht="14.25">
      <c r="B44" s="159" t="s">
        <v>159</v>
      </c>
      <c r="C44" s="197">
        <v>57657.522</v>
      </c>
      <c r="D44" s="197">
        <v>55131.147</v>
      </c>
      <c r="E44" s="247">
        <v>90279</v>
      </c>
      <c r="F44" s="213">
        <v>92616</v>
      </c>
      <c r="G44" s="197">
        <v>97344.575</v>
      </c>
      <c r="H44" s="197">
        <v>96646</v>
      </c>
      <c r="I44" s="247">
        <v>108212</v>
      </c>
      <c r="J44" s="213">
        <v>108576</v>
      </c>
      <c r="K44" s="197">
        <v>260628</v>
      </c>
      <c r="L44" s="197">
        <v>264315</v>
      </c>
      <c r="M44" s="197">
        <v>279804</v>
      </c>
    </row>
    <row r="45" spans="2:13" ht="14.25">
      <c r="B45" s="160" t="s">
        <v>160</v>
      </c>
      <c r="C45" s="197">
        <v>71741.982</v>
      </c>
      <c r="D45" s="197">
        <v>67500.857</v>
      </c>
      <c r="E45" s="247">
        <v>105397</v>
      </c>
      <c r="F45" s="213">
        <v>108283</v>
      </c>
      <c r="G45" s="197">
        <v>112945.227</v>
      </c>
      <c r="H45" s="197">
        <v>112914</v>
      </c>
      <c r="I45" s="247">
        <v>125296</v>
      </c>
      <c r="J45" s="213">
        <v>126733</v>
      </c>
      <c r="K45" s="197">
        <v>295249</v>
      </c>
      <c r="L45" s="197">
        <v>300245</v>
      </c>
      <c r="M45" s="197">
        <v>317405</v>
      </c>
    </row>
    <row r="47" ht="162" customHeight="1">
      <c r="B47" s="43"/>
    </row>
    <row r="48" spans="2:3" ht="81.75" customHeight="1">
      <c r="B48" s="43"/>
      <c r="C48" s="43"/>
    </row>
    <row r="49" spans="2:3" ht="53.25" customHeight="1">
      <c r="B49" s="43"/>
      <c r="C49" s="43"/>
    </row>
  </sheetData>
  <printOptions/>
  <pageMargins left="0.25" right="0.25" top="0.75" bottom="0.75" header="0.3" footer="0.3"/>
  <pageSetup fitToHeight="1" fitToWidth="1" horizontalDpi="600" verticalDpi="600" orientation="landscape" paperSize="9" scale="76"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outlinePr summaryRight="0"/>
    <pageSetUpPr fitToPage="1"/>
  </sheetPr>
  <dimension ref="A1:T39"/>
  <sheetViews>
    <sheetView showGridLines="0" zoomScaleSheetLayoutView="85" workbookViewId="0" topLeftCell="A1">
      <selection activeCell="M25" sqref="M25"/>
    </sheetView>
  </sheetViews>
  <sheetFormatPr defaultColWidth="9.00390625" defaultRowHeight="14.25" outlineLevelCol="1"/>
  <cols>
    <col min="1" max="1" width="2.50390625" style="0" customWidth="1"/>
    <col min="2" max="2" width="29.875" style="0" customWidth="1"/>
    <col min="3" max="4" width="8.50390625" style="0" customWidth="1"/>
    <col min="5" max="9" width="8.50390625" style="0" customWidth="1" outlineLevel="1"/>
    <col min="10" max="10" width="8.50390625" style="0" customWidth="1"/>
    <col min="11" max="11" width="8.875" style="0" customWidth="1"/>
    <col min="12" max="12" width="8.875" style="0" customWidth="1" outlineLevel="1"/>
    <col min="13" max="13" width="8.875" style="0" customWidth="1"/>
    <col min="14" max="14" width="8.875" style="0" customWidth="1" outlineLevel="1"/>
    <col min="15" max="15" width="8.875" style="0" customWidth="1"/>
    <col min="16" max="16" width="8.875" style="0" customWidth="1" outlineLevel="1"/>
    <col min="17" max="17" width="8.875" style="0" customWidth="1"/>
  </cols>
  <sheetData>
    <row r="1" spans="1:16" ht="14.25">
      <c r="A1" s="158"/>
      <c r="B1" s="15"/>
      <c r="N1" s="128"/>
      <c r="P1" s="128"/>
    </row>
    <row r="2" spans="1:20" ht="14.25">
      <c r="A2" s="158"/>
      <c r="B2" s="694" t="s">
        <v>222</v>
      </c>
      <c r="C2" s="127" t="s">
        <v>190</v>
      </c>
      <c r="D2" s="127" t="s">
        <v>102</v>
      </c>
      <c r="E2" s="127" t="s">
        <v>207</v>
      </c>
      <c r="F2" s="127" t="s">
        <v>328</v>
      </c>
      <c r="G2" s="127" t="s">
        <v>329</v>
      </c>
      <c r="H2" s="127" t="s">
        <v>330</v>
      </c>
      <c r="I2" s="127" t="s">
        <v>175</v>
      </c>
      <c r="J2" s="127" t="s">
        <v>191</v>
      </c>
      <c r="K2" s="127" t="s">
        <v>194</v>
      </c>
      <c r="L2" s="127" t="s">
        <v>195</v>
      </c>
      <c r="M2" s="127" t="s">
        <v>224</v>
      </c>
      <c r="N2" s="127" t="s">
        <v>225</v>
      </c>
      <c r="O2" s="127" t="s">
        <v>290</v>
      </c>
      <c r="P2" s="127" t="s">
        <v>291</v>
      </c>
      <c r="R2" s="286"/>
      <c r="S2" s="286"/>
      <c r="T2" s="286"/>
    </row>
    <row r="3" spans="1:16" ht="7.5" customHeight="1" thickBot="1">
      <c r="A3" s="158"/>
      <c r="B3" s="675"/>
      <c r="C3" s="196"/>
      <c r="D3" s="196"/>
      <c r="E3" s="196"/>
      <c r="F3" s="196"/>
      <c r="G3" s="196"/>
      <c r="H3" s="196"/>
      <c r="I3" s="196"/>
      <c r="J3" s="168"/>
      <c r="K3" s="168"/>
      <c r="L3" s="168"/>
      <c r="M3" s="168"/>
      <c r="N3" s="168"/>
      <c r="O3" s="168"/>
      <c r="P3" s="168"/>
    </row>
    <row r="4" spans="1:17" ht="14.25">
      <c r="A4" s="173"/>
      <c r="B4" s="117" t="s">
        <v>105</v>
      </c>
      <c r="C4" s="197">
        <v>138</v>
      </c>
      <c r="D4" s="197">
        <v>141</v>
      </c>
      <c r="E4" s="197">
        <v>279</v>
      </c>
      <c r="F4" s="197">
        <f>G4-E4</f>
        <v>138</v>
      </c>
      <c r="G4" s="197">
        <v>417</v>
      </c>
      <c r="H4" s="197">
        <f>I4-G4</f>
        <v>182</v>
      </c>
      <c r="I4" s="197">
        <v>599</v>
      </c>
      <c r="J4" s="197">
        <v>215</v>
      </c>
      <c r="K4" s="197">
        <v>197</v>
      </c>
      <c r="L4" s="197">
        <v>412</v>
      </c>
      <c r="M4" s="197">
        <v>216</v>
      </c>
      <c r="N4" s="197">
        <v>628</v>
      </c>
      <c r="O4" s="197">
        <f>P4-N4</f>
        <v>225</v>
      </c>
      <c r="P4" s="197">
        <v>853</v>
      </c>
      <c r="Q4" s="42"/>
    </row>
    <row r="5" spans="1:20" ht="14.25">
      <c r="A5" s="173"/>
      <c r="B5" s="119" t="s">
        <v>235</v>
      </c>
      <c r="C5" s="197">
        <v>746</v>
      </c>
      <c r="D5" s="197">
        <v>573</v>
      </c>
      <c r="E5" s="197">
        <v>1319</v>
      </c>
      <c r="F5" s="197">
        <f aca="true" t="shared" si="0" ref="F5:F18">G5-E5</f>
        <v>735</v>
      </c>
      <c r="G5" s="197">
        <v>2054</v>
      </c>
      <c r="H5" s="197">
        <f aca="true" t="shared" si="1" ref="H5:H18">I5-G5</f>
        <v>750</v>
      </c>
      <c r="I5" s="197">
        <v>2804</v>
      </c>
      <c r="J5" s="197">
        <v>912</v>
      </c>
      <c r="K5" s="197">
        <v>1139</v>
      </c>
      <c r="L5" s="197">
        <v>2051</v>
      </c>
      <c r="M5" s="197">
        <v>1014</v>
      </c>
      <c r="N5" s="197">
        <v>3065</v>
      </c>
      <c r="O5" s="197">
        <f aca="true" t="shared" si="2" ref="O5:O18">P5-N5</f>
        <v>835</v>
      </c>
      <c r="P5" s="197">
        <v>3900</v>
      </c>
      <c r="Q5" s="280"/>
      <c r="R5" s="286"/>
      <c r="S5" s="286"/>
      <c r="T5" s="286"/>
    </row>
    <row r="6" spans="1:20" ht="21">
      <c r="A6" s="173"/>
      <c r="B6" s="117" t="s">
        <v>106</v>
      </c>
      <c r="C6" s="197">
        <v>-157</v>
      </c>
      <c r="D6" s="197">
        <v>-166</v>
      </c>
      <c r="E6" s="197">
        <v>-323</v>
      </c>
      <c r="F6" s="197">
        <f t="shared" si="0"/>
        <v>-196</v>
      </c>
      <c r="G6" s="197">
        <v>-519</v>
      </c>
      <c r="H6" s="197">
        <f t="shared" si="1"/>
        <v>-244</v>
      </c>
      <c r="I6" s="197">
        <v>-763</v>
      </c>
      <c r="J6" s="197">
        <v>-209</v>
      </c>
      <c r="K6" s="197">
        <v>-240</v>
      </c>
      <c r="L6" s="197">
        <v>-449</v>
      </c>
      <c r="M6" s="197">
        <v>-202</v>
      </c>
      <c r="N6" s="197">
        <v>-651</v>
      </c>
      <c r="O6" s="197">
        <f t="shared" si="2"/>
        <v>-250</v>
      </c>
      <c r="P6" s="197">
        <v>-901</v>
      </c>
      <c r="Q6" s="42"/>
      <c r="R6" s="286"/>
      <c r="S6" s="286"/>
      <c r="T6" s="286"/>
    </row>
    <row r="7" spans="1:20" ht="21">
      <c r="A7" s="173"/>
      <c r="B7" s="119" t="s">
        <v>107</v>
      </c>
      <c r="C7" s="197">
        <v>2</v>
      </c>
      <c r="D7" s="197">
        <v>16</v>
      </c>
      <c r="E7" s="197">
        <v>18</v>
      </c>
      <c r="F7" s="197">
        <f t="shared" si="0"/>
        <v>1</v>
      </c>
      <c r="G7" s="197">
        <v>19</v>
      </c>
      <c r="H7" s="197">
        <f t="shared" si="1"/>
        <v>142</v>
      </c>
      <c r="I7" s="197">
        <v>161</v>
      </c>
      <c r="J7" s="197">
        <v>-5</v>
      </c>
      <c r="K7" s="197">
        <v>-145</v>
      </c>
      <c r="L7" s="197">
        <v>-150</v>
      </c>
      <c r="M7" s="197">
        <v>-8</v>
      </c>
      <c r="N7" s="197">
        <v>-158</v>
      </c>
      <c r="O7" s="197">
        <f t="shared" si="2"/>
        <v>225</v>
      </c>
      <c r="P7" s="197">
        <v>67</v>
      </c>
      <c r="Q7" s="42"/>
      <c r="R7" s="286"/>
      <c r="S7" s="286"/>
      <c r="T7" s="286"/>
    </row>
    <row r="8" spans="1:20" ht="14.25">
      <c r="A8" s="173"/>
      <c r="B8" s="117" t="s">
        <v>108</v>
      </c>
      <c r="C8" s="197">
        <v>21</v>
      </c>
      <c r="D8" s="197">
        <v>23</v>
      </c>
      <c r="E8" s="197">
        <v>44</v>
      </c>
      <c r="F8" s="197">
        <f t="shared" si="0"/>
        <v>15</v>
      </c>
      <c r="G8" s="197">
        <v>59</v>
      </c>
      <c r="H8" s="197">
        <f t="shared" si="1"/>
        <v>530</v>
      </c>
      <c r="I8" s="197">
        <v>589</v>
      </c>
      <c r="J8" s="197">
        <v>40</v>
      </c>
      <c r="K8" s="197">
        <v>42</v>
      </c>
      <c r="L8" s="197">
        <v>82</v>
      </c>
      <c r="M8" s="197">
        <v>44</v>
      </c>
      <c r="N8" s="197">
        <v>126</v>
      </c>
      <c r="O8" s="197">
        <f t="shared" si="2"/>
        <v>43</v>
      </c>
      <c r="P8" s="197">
        <v>169</v>
      </c>
      <c r="Q8" s="42"/>
      <c r="R8" s="286"/>
      <c r="S8" s="286"/>
      <c r="T8" s="286"/>
    </row>
    <row r="9" spans="1:20" ht="14.25">
      <c r="A9" s="152"/>
      <c r="B9" s="125"/>
      <c r="C9" s="197">
        <v>0</v>
      </c>
      <c r="D9" s="197">
        <v>0</v>
      </c>
      <c r="E9" s="197">
        <v>0</v>
      </c>
      <c r="F9" s="197">
        <f t="shared" si="0"/>
        <v>0</v>
      </c>
      <c r="G9" s="197">
        <v>0</v>
      </c>
      <c r="H9" s="197">
        <f t="shared" si="1"/>
        <v>0</v>
      </c>
      <c r="I9" s="197"/>
      <c r="J9" s="197">
        <v>0</v>
      </c>
      <c r="K9" s="197">
        <v>0</v>
      </c>
      <c r="L9" s="197">
        <v>0</v>
      </c>
      <c r="M9" s="197">
        <v>0</v>
      </c>
      <c r="N9" s="197">
        <v>0</v>
      </c>
      <c r="O9" s="197">
        <f t="shared" si="2"/>
        <v>0</v>
      </c>
      <c r="P9" s="197"/>
      <c r="Q9" s="42"/>
      <c r="R9" s="287"/>
      <c r="S9" s="287"/>
      <c r="T9" s="287"/>
    </row>
    <row r="10" spans="1:20" ht="14.25">
      <c r="A10" s="173"/>
      <c r="B10" s="117" t="s">
        <v>111</v>
      </c>
      <c r="C10" s="197">
        <v>-51</v>
      </c>
      <c r="D10" s="197">
        <v>-61</v>
      </c>
      <c r="E10" s="197">
        <v>-112</v>
      </c>
      <c r="F10" s="197">
        <f t="shared" si="0"/>
        <v>-52</v>
      </c>
      <c r="G10" s="197">
        <v>-164</v>
      </c>
      <c r="H10" s="197">
        <f t="shared" si="1"/>
        <v>-84</v>
      </c>
      <c r="I10" s="197">
        <v>-248</v>
      </c>
      <c r="J10" s="197">
        <v>-78</v>
      </c>
      <c r="K10" s="197">
        <v>-91</v>
      </c>
      <c r="L10" s="197">
        <v>-169</v>
      </c>
      <c r="M10" s="197">
        <v>-81</v>
      </c>
      <c r="N10" s="197">
        <v>-250</v>
      </c>
      <c r="O10" s="197">
        <f t="shared" si="2"/>
        <v>-93</v>
      </c>
      <c r="P10" s="197">
        <v>-343</v>
      </c>
      <c r="Q10" s="42"/>
      <c r="R10" s="286"/>
      <c r="S10" s="287"/>
      <c r="T10" s="286"/>
    </row>
    <row r="11" spans="1:20" ht="14.25">
      <c r="A11" s="173"/>
      <c r="B11" s="119" t="s">
        <v>46</v>
      </c>
      <c r="C11" s="197">
        <v>-251</v>
      </c>
      <c r="D11" s="197">
        <v>-49</v>
      </c>
      <c r="E11" s="197">
        <v>-300</v>
      </c>
      <c r="F11" s="197">
        <f t="shared" si="0"/>
        <v>-144</v>
      </c>
      <c r="G11" s="197">
        <v>-444</v>
      </c>
      <c r="H11" s="197">
        <f t="shared" si="1"/>
        <v>-161</v>
      </c>
      <c r="I11" s="197">
        <v>-605</v>
      </c>
      <c r="J11" s="197">
        <v>-171</v>
      </c>
      <c r="K11" s="197">
        <v>-137</v>
      </c>
      <c r="L11" s="197">
        <v>-308</v>
      </c>
      <c r="M11" s="197">
        <v>-161</v>
      </c>
      <c r="N11" s="197">
        <v>-469</v>
      </c>
      <c r="O11" s="197">
        <f t="shared" si="2"/>
        <v>-181</v>
      </c>
      <c r="P11" s="197">
        <v>-650</v>
      </c>
      <c r="Q11" s="42"/>
      <c r="R11" s="287"/>
      <c r="S11" s="287"/>
      <c r="T11" s="287"/>
    </row>
    <row r="12" spans="1:20" ht="14.25">
      <c r="A12" s="173"/>
      <c r="B12" s="117" t="s">
        <v>233</v>
      </c>
      <c r="C12" s="197">
        <v>-253</v>
      </c>
      <c r="D12" s="197">
        <v>-267</v>
      </c>
      <c r="E12" s="197">
        <v>-520</v>
      </c>
      <c r="F12" s="197">
        <f t="shared" si="0"/>
        <v>-281</v>
      </c>
      <c r="G12" s="197">
        <v>-801</v>
      </c>
      <c r="H12" s="197">
        <f t="shared" si="1"/>
        <v>-478</v>
      </c>
      <c r="I12" s="197">
        <v>-1279</v>
      </c>
      <c r="J12" s="197">
        <v>-464</v>
      </c>
      <c r="K12" s="197">
        <v>-493</v>
      </c>
      <c r="L12" s="197">
        <v>-957</v>
      </c>
      <c r="M12" s="197">
        <v>-431</v>
      </c>
      <c r="N12" s="197">
        <v>-1388</v>
      </c>
      <c r="O12" s="197">
        <f t="shared" si="2"/>
        <v>-418</v>
      </c>
      <c r="P12" s="197">
        <v>-1806</v>
      </c>
      <c r="Q12" s="280"/>
      <c r="R12" s="287"/>
      <c r="S12" s="287"/>
      <c r="T12" s="286"/>
    </row>
    <row r="13" spans="1:20" ht="14.25">
      <c r="A13" s="173"/>
      <c r="B13" s="119" t="s">
        <v>234</v>
      </c>
      <c r="C13" s="197">
        <v>-72</v>
      </c>
      <c r="D13" s="197">
        <v>-87</v>
      </c>
      <c r="E13" s="197">
        <v>-159</v>
      </c>
      <c r="F13" s="197">
        <f t="shared" si="0"/>
        <v>-85</v>
      </c>
      <c r="G13" s="197">
        <v>-244</v>
      </c>
      <c r="H13" s="197">
        <f t="shared" si="1"/>
        <v>-310</v>
      </c>
      <c r="I13" s="197">
        <v>-554</v>
      </c>
      <c r="J13" s="197">
        <v>-106</v>
      </c>
      <c r="K13" s="197">
        <v>-120</v>
      </c>
      <c r="L13" s="197">
        <v>-226</v>
      </c>
      <c r="M13" s="197">
        <v>-109</v>
      </c>
      <c r="N13" s="197">
        <v>-335</v>
      </c>
      <c r="O13" s="197">
        <f t="shared" si="2"/>
        <v>-144</v>
      </c>
      <c r="P13" s="197">
        <v>-479</v>
      </c>
      <c r="Q13" s="42"/>
      <c r="R13" s="286"/>
      <c r="S13" s="286"/>
      <c r="T13" s="286"/>
    </row>
    <row r="14" spans="1:20" ht="14.25">
      <c r="A14" s="174"/>
      <c r="B14" s="122" t="s">
        <v>230</v>
      </c>
      <c r="C14" s="197">
        <v>123</v>
      </c>
      <c r="D14" s="197">
        <v>123</v>
      </c>
      <c r="E14" s="197">
        <v>246</v>
      </c>
      <c r="F14" s="197">
        <f t="shared" si="0"/>
        <v>131</v>
      </c>
      <c r="G14" s="197">
        <v>377</v>
      </c>
      <c r="H14" s="197">
        <f t="shared" si="1"/>
        <v>327</v>
      </c>
      <c r="I14" s="197">
        <v>704</v>
      </c>
      <c r="J14" s="197">
        <v>134</v>
      </c>
      <c r="K14" s="197">
        <v>152</v>
      </c>
      <c r="L14" s="197">
        <v>286</v>
      </c>
      <c r="M14" s="197">
        <v>282</v>
      </c>
      <c r="N14" s="197">
        <v>568</v>
      </c>
      <c r="O14" s="197">
        <f t="shared" si="2"/>
        <v>242</v>
      </c>
      <c r="P14" s="197">
        <v>810</v>
      </c>
      <c r="Q14" s="42"/>
      <c r="R14" s="287"/>
      <c r="S14" s="286"/>
      <c r="T14" s="286"/>
    </row>
    <row r="15" spans="1:20" ht="21">
      <c r="A15" s="174"/>
      <c r="B15" s="174" t="s">
        <v>176</v>
      </c>
      <c r="C15" s="197" t="s">
        <v>69</v>
      </c>
      <c r="D15" s="197" t="s">
        <v>69</v>
      </c>
      <c r="E15" s="197">
        <v>0</v>
      </c>
      <c r="F15" s="197">
        <f t="shared" si="0"/>
        <v>0</v>
      </c>
      <c r="G15" s="197">
        <v>0</v>
      </c>
      <c r="H15" s="197">
        <f t="shared" si="1"/>
        <v>0</v>
      </c>
      <c r="I15" s="197"/>
      <c r="J15" s="197" t="s">
        <v>69</v>
      </c>
      <c r="K15" s="197" t="s">
        <v>69</v>
      </c>
      <c r="L15" s="197">
        <v>0</v>
      </c>
      <c r="M15" s="197">
        <v>0</v>
      </c>
      <c r="N15" s="197">
        <v>0</v>
      </c>
      <c r="O15" s="197"/>
      <c r="P15" s="197" t="s">
        <v>69</v>
      </c>
      <c r="Q15" s="42"/>
      <c r="R15" s="287"/>
      <c r="S15" s="286"/>
      <c r="T15" s="287"/>
    </row>
    <row r="16" spans="1:20" ht="14.25">
      <c r="A16" s="171"/>
      <c r="B16" s="122" t="s">
        <v>231</v>
      </c>
      <c r="C16" s="197">
        <v>123</v>
      </c>
      <c r="D16" s="197">
        <v>123</v>
      </c>
      <c r="E16" s="197">
        <v>246</v>
      </c>
      <c r="F16" s="197">
        <f t="shared" si="0"/>
        <v>131</v>
      </c>
      <c r="G16" s="197">
        <v>377</v>
      </c>
      <c r="H16" s="197">
        <f t="shared" si="1"/>
        <v>327</v>
      </c>
      <c r="I16" s="197">
        <v>704</v>
      </c>
      <c r="J16" s="197">
        <v>134</v>
      </c>
      <c r="K16" s="197">
        <v>152</v>
      </c>
      <c r="L16" s="197">
        <v>286</v>
      </c>
      <c r="M16" s="197">
        <v>282</v>
      </c>
      <c r="N16" s="197">
        <v>568</v>
      </c>
      <c r="O16" s="197">
        <f t="shared" si="2"/>
        <v>242</v>
      </c>
      <c r="P16" s="197">
        <v>810</v>
      </c>
      <c r="Q16" s="42"/>
      <c r="R16" s="287"/>
      <c r="S16" s="287"/>
      <c r="T16" s="287"/>
    </row>
    <row r="17" spans="1:20" ht="14.25">
      <c r="A17" s="174"/>
      <c r="B17" s="119" t="s">
        <v>64</v>
      </c>
      <c r="C17" s="197">
        <v>-29</v>
      </c>
      <c r="D17" s="197">
        <v>-33</v>
      </c>
      <c r="E17" s="197">
        <v>-62</v>
      </c>
      <c r="F17" s="197">
        <f t="shared" si="0"/>
        <v>-33</v>
      </c>
      <c r="G17" s="197">
        <v>-95</v>
      </c>
      <c r="H17" s="197">
        <f t="shared" si="1"/>
        <v>11</v>
      </c>
      <c r="I17" s="197">
        <v>-84</v>
      </c>
      <c r="J17" s="197">
        <v>-38</v>
      </c>
      <c r="K17" s="197">
        <v>-42</v>
      </c>
      <c r="L17" s="197">
        <v>-80</v>
      </c>
      <c r="M17" s="197">
        <v>-78</v>
      </c>
      <c r="N17" s="197">
        <v>-158</v>
      </c>
      <c r="O17" s="197">
        <f t="shared" si="2"/>
        <v>-77</v>
      </c>
      <c r="P17" s="197">
        <v>-235</v>
      </c>
      <c r="Q17" s="42"/>
      <c r="R17" s="286"/>
      <c r="S17" s="287"/>
      <c r="T17" s="286"/>
    </row>
    <row r="18" spans="1:20" s="118" customFormat="1" ht="21" customHeight="1">
      <c r="A18" s="173"/>
      <c r="B18" s="122" t="s">
        <v>232</v>
      </c>
      <c r="C18" s="197">
        <v>94</v>
      </c>
      <c r="D18" s="197">
        <v>90</v>
      </c>
      <c r="E18" s="197">
        <v>184</v>
      </c>
      <c r="F18" s="197">
        <f t="shared" si="0"/>
        <v>98</v>
      </c>
      <c r="G18" s="197">
        <v>282</v>
      </c>
      <c r="H18" s="197">
        <f t="shared" si="1"/>
        <v>338</v>
      </c>
      <c r="I18" s="197">
        <v>620</v>
      </c>
      <c r="J18" s="197">
        <v>96</v>
      </c>
      <c r="K18" s="197">
        <v>110</v>
      </c>
      <c r="L18" s="197">
        <v>206</v>
      </c>
      <c r="M18" s="197">
        <v>204</v>
      </c>
      <c r="N18" s="197">
        <v>410</v>
      </c>
      <c r="O18" s="197">
        <f t="shared" si="2"/>
        <v>165</v>
      </c>
      <c r="P18" s="197">
        <v>575</v>
      </c>
      <c r="Q18" s="42"/>
      <c r="R18" s="286"/>
      <c r="S18" s="287"/>
      <c r="T18" s="286"/>
    </row>
    <row r="19" spans="1:20" s="118" customFormat="1" ht="21" customHeight="1">
      <c r="A19" s="175"/>
      <c r="B19" s="119" t="s">
        <v>236</v>
      </c>
      <c r="C19" s="155"/>
      <c r="D19" s="155"/>
      <c r="E19" s="155"/>
      <c r="F19" s="155"/>
      <c r="G19" s="155"/>
      <c r="H19" s="155"/>
      <c r="I19" s="155"/>
      <c r="J19" s="155"/>
      <c r="K19" s="258"/>
      <c r="L19" s="41"/>
      <c r="M19" s="41"/>
      <c r="N19" s="149"/>
      <c r="O19" s="41"/>
      <c r="P19" s="149"/>
      <c r="Q19" s="42"/>
      <c r="R19" s="286"/>
      <c r="S19" s="287"/>
      <c r="T19" s="286"/>
    </row>
    <row r="20" spans="2:20" ht="14.25">
      <c r="B20" s="156"/>
      <c r="C20" s="154"/>
      <c r="D20" s="154"/>
      <c r="E20" s="154"/>
      <c r="F20" s="154"/>
      <c r="G20" s="154"/>
      <c r="H20" s="154"/>
      <c r="I20" s="154"/>
      <c r="J20" s="154"/>
      <c r="K20" s="154"/>
      <c r="L20" s="154"/>
      <c r="Q20" s="42"/>
      <c r="R20" s="286"/>
      <c r="S20" s="286"/>
      <c r="T20" s="286"/>
    </row>
    <row r="21" spans="2:20" ht="14.25">
      <c r="B21" s="694" t="s">
        <v>223</v>
      </c>
      <c r="C21" s="127" t="s">
        <v>197</v>
      </c>
      <c r="D21" s="127" t="s">
        <v>197</v>
      </c>
      <c r="E21" s="127" t="s">
        <v>197</v>
      </c>
      <c r="F21" s="127" t="s">
        <v>197</v>
      </c>
      <c r="G21" s="127" t="s">
        <v>197</v>
      </c>
      <c r="H21" s="127" t="s">
        <v>197</v>
      </c>
      <c r="I21" s="127" t="s">
        <v>197</v>
      </c>
      <c r="J21" s="127" t="s">
        <v>197</v>
      </c>
      <c r="K21" s="127" t="s">
        <v>197</v>
      </c>
      <c r="L21" s="169" t="s">
        <v>195</v>
      </c>
      <c r="M21" s="127" t="s">
        <v>224</v>
      </c>
      <c r="N21" s="127" t="s">
        <v>225</v>
      </c>
      <c r="O21" s="127" t="s">
        <v>290</v>
      </c>
      <c r="P21" s="127" t="s">
        <v>291</v>
      </c>
      <c r="Q21" s="42"/>
      <c r="R21" s="287"/>
      <c r="S21" s="287"/>
      <c r="T21" s="287"/>
    </row>
    <row r="22" spans="2:20" ht="14.25">
      <c r="B22" s="695"/>
      <c r="C22" s="198"/>
      <c r="D22" s="198"/>
      <c r="E22" s="198"/>
      <c r="F22" s="198"/>
      <c r="G22" s="198"/>
      <c r="H22" s="198"/>
      <c r="I22" s="198"/>
      <c r="J22" s="198"/>
      <c r="K22" s="198"/>
      <c r="L22" s="206"/>
      <c r="M22" s="198"/>
      <c r="N22" s="198"/>
      <c r="O22" s="198"/>
      <c r="P22" s="198"/>
      <c r="Q22" s="42"/>
      <c r="R22" s="286"/>
      <c r="S22" s="287"/>
      <c r="T22" s="286"/>
    </row>
    <row r="23" spans="2:20" ht="14.25">
      <c r="B23" s="117" t="s">
        <v>105</v>
      </c>
      <c r="C23" s="187"/>
      <c r="D23" s="187"/>
      <c r="E23" s="187"/>
      <c r="F23" s="187"/>
      <c r="G23" s="187"/>
      <c r="H23" s="187"/>
      <c r="I23" s="187"/>
      <c r="J23" s="187"/>
      <c r="K23" s="187"/>
      <c r="L23" s="186">
        <v>185</v>
      </c>
      <c r="M23" s="197">
        <v>544</v>
      </c>
      <c r="N23" s="197">
        <v>729</v>
      </c>
      <c r="O23" s="197">
        <f>P23-N23</f>
        <v>550</v>
      </c>
      <c r="P23" s="197">
        <v>1279</v>
      </c>
      <c r="Q23" s="42"/>
      <c r="R23" s="287"/>
      <c r="S23" s="287"/>
      <c r="T23" s="287"/>
    </row>
    <row r="24" spans="2:16" ht="14.25">
      <c r="B24" s="119" t="s">
        <v>202</v>
      </c>
      <c r="C24" s="187"/>
      <c r="D24" s="187"/>
      <c r="E24" s="187"/>
      <c r="F24" s="187"/>
      <c r="G24" s="187"/>
      <c r="H24" s="187"/>
      <c r="I24" s="187"/>
      <c r="J24" s="187"/>
      <c r="K24" s="187"/>
      <c r="L24" s="186">
        <v>495</v>
      </c>
      <c r="M24" s="197">
        <v>1517</v>
      </c>
      <c r="N24" s="197">
        <v>2012</v>
      </c>
      <c r="O24" s="197">
        <f aca="true" t="shared" si="3" ref="O24:O37">P24-N24</f>
        <v>1665</v>
      </c>
      <c r="P24" s="197">
        <v>3677</v>
      </c>
    </row>
    <row r="25" spans="2:16" ht="21">
      <c r="B25" s="117" t="s">
        <v>106</v>
      </c>
      <c r="C25" s="187"/>
      <c r="D25" s="187"/>
      <c r="E25" s="187"/>
      <c r="F25" s="187"/>
      <c r="G25" s="187"/>
      <c r="H25" s="187"/>
      <c r="I25" s="187"/>
      <c r="J25" s="187"/>
      <c r="K25" s="187"/>
      <c r="L25" s="186">
        <v>-45</v>
      </c>
      <c r="M25" s="197">
        <v>-95</v>
      </c>
      <c r="N25" s="197">
        <v>-140</v>
      </c>
      <c r="O25" s="197">
        <f t="shared" si="3"/>
        <v>-69</v>
      </c>
      <c r="P25" s="197">
        <v>-209</v>
      </c>
    </row>
    <row r="26" spans="2:16" ht="21">
      <c r="B26" s="119" t="s">
        <v>107</v>
      </c>
      <c r="C26" s="187"/>
      <c r="D26" s="187"/>
      <c r="E26" s="187"/>
      <c r="F26" s="187"/>
      <c r="G26" s="187"/>
      <c r="H26" s="187"/>
      <c r="I26" s="187"/>
      <c r="J26" s="187"/>
      <c r="K26" s="187"/>
      <c r="L26" s="186">
        <v>8</v>
      </c>
      <c r="M26" s="197">
        <v>12</v>
      </c>
      <c r="N26" s="197">
        <v>20</v>
      </c>
      <c r="O26" s="197">
        <f t="shared" si="3"/>
        <v>-15</v>
      </c>
      <c r="P26" s="197">
        <v>5</v>
      </c>
    </row>
    <row r="27" spans="2:16" ht="14.25">
      <c r="B27" s="117" t="s">
        <v>108</v>
      </c>
      <c r="C27" s="187"/>
      <c r="D27" s="187"/>
      <c r="E27" s="187"/>
      <c r="F27" s="187"/>
      <c r="G27" s="187"/>
      <c r="H27" s="187"/>
      <c r="I27" s="187"/>
      <c r="J27" s="187"/>
      <c r="K27" s="187"/>
      <c r="L27" s="186">
        <v>16</v>
      </c>
      <c r="M27" s="197">
        <v>76</v>
      </c>
      <c r="N27" s="197">
        <v>92</v>
      </c>
      <c r="O27" s="197">
        <f t="shared" si="3"/>
        <v>93</v>
      </c>
      <c r="P27" s="197">
        <v>185</v>
      </c>
    </row>
    <row r="28" spans="2:16" ht="14.25">
      <c r="B28" s="125"/>
      <c r="C28" s="187"/>
      <c r="D28" s="187"/>
      <c r="E28" s="187"/>
      <c r="F28" s="187"/>
      <c r="G28" s="187"/>
      <c r="H28" s="187"/>
      <c r="I28" s="187"/>
      <c r="J28" s="187"/>
      <c r="K28" s="187"/>
      <c r="L28" s="186">
        <v>0</v>
      </c>
      <c r="M28" s="197">
        <v>0</v>
      </c>
      <c r="N28" s="197"/>
      <c r="O28" s="197">
        <f t="shared" si="3"/>
        <v>0</v>
      </c>
      <c r="P28" s="197"/>
    </row>
    <row r="29" spans="2:16" ht="14.25">
      <c r="B29" s="117" t="s">
        <v>111</v>
      </c>
      <c r="C29" s="187"/>
      <c r="D29" s="187"/>
      <c r="E29" s="187"/>
      <c r="F29" s="187"/>
      <c r="G29" s="187"/>
      <c r="H29" s="187"/>
      <c r="I29" s="187"/>
      <c r="J29" s="187"/>
      <c r="K29" s="187"/>
      <c r="L29" s="186">
        <v>-25</v>
      </c>
      <c r="M29" s="197">
        <v>-79</v>
      </c>
      <c r="N29" s="197">
        <v>-104</v>
      </c>
      <c r="O29" s="197">
        <f t="shared" si="3"/>
        <v>-92</v>
      </c>
      <c r="P29" s="197">
        <v>-196</v>
      </c>
    </row>
    <row r="30" spans="2:16" ht="14.25">
      <c r="B30" s="119" t="s">
        <v>46</v>
      </c>
      <c r="C30" s="187"/>
      <c r="D30" s="187"/>
      <c r="E30" s="187"/>
      <c r="F30" s="187"/>
      <c r="G30" s="187"/>
      <c r="H30" s="187"/>
      <c r="I30" s="187"/>
      <c r="J30" s="187"/>
      <c r="K30" s="187"/>
      <c r="L30" s="186">
        <v>-83</v>
      </c>
      <c r="M30" s="197">
        <v>-262</v>
      </c>
      <c r="N30" s="197">
        <v>-345</v>
      </c>
      <c r="O30" s="197">
        <f t="shared" si="3"/>
        <v>-262</v>
      </c>
      <c r="P30" s="197">
        <v>-607</v>
      </c>
    </row>
    <row r="31" spans="2:16" ht="14.25">
      <c r="B31" s="117" t="s">
        <v>201</v>
      </c>
      <c r="C31" s="187"/>
      <c r="D31" s="187"/>
      <c r="E31" s="187"/>
      <c r="F31" s="187"/>
      <c r="G31" s="187"/>
      <c r="H31" s="187"/>
      <c r="I31" s="187"/>
      <c r="J31" s="187"/>
      <c r="K31" s="187"/>
      <c r="L31" s="186">
        <v>-266</v>
      </c>
      <c r="M31" s="197">
        <v>-808</v>
      </c>
      <c r="N31" s="197">
        <v>-1074</v>
      </c>
      <c r="O31" s="197">
        <f t="shared" si="3"/>
        <v>-837</v>
      </c>
      <c r="P31" s="197">
        <v>-1911</v>
      </c>
    </row>
    <row r="32" spans="2:16" ht="14.25">
      <c r="B32" s="119" t="s">
        <v>200</v>
      </c>
      <c r="C32" s="187"/>
      <c r="D32" s="187"/>
      <c r="E32" s="187"/>
      <c r="F32" s="187"/>
      <c r="G32" s="187"/>
      <c r="H32" s="187"/>
      <c r="I32" s="187"/>
      <c r="J32" s="187"/>
      <c r="K32" s="187"/>
      <c r="L32" s="186">
        <v>-58</v>
      </c>
      <c r="M32" s="197">
        <v>-214</v>
      </c>
      <c r="N32" s="197">
        <v>-272</v>
      </c>
      <c r="O32" s="197">
        <f t="shared" si="3"/>
        <v>-449</v>
      </c>
      <c r="P32" s="197">
        <v>-721</v>
      </c>
    </row>
    <row r="33" spans="2:16" ht="14.25">
      <c r="B33" s="122" t="s">
        <v>199</v>
      </c>
      <c r="C33" s="187"/>
      <c r="D33" s="187"/>
      <c r="E33" s="187"/>
      <c r="F33" s="187"/>
      <c r="G33" s="187"/>
      <c r="H33" s="187"/>
      <c r="I33" s="187"/>
      <c r="J33" s="187"/>
      <c r="K33" s="187"/>
      <c r="L33" s="186">
        <v>227</v>
      </c>
      <c r="M33" s="197">
        <v>691</v>
      </c>
      <c r="N33" s="197">
        <v>918</v>
      </c>
      <c r="O33" s="197">
        <f t="shared" si="3"/>
        <v>584</v>
      </c>
      <c r="P33" s="197">
        <v>1502</v>
      </c>
    </row>
    <row r="34" spans="2:16" ht="21.75">
      <c r="B34" s="207" t="s">
        <v>176</v>
      </c>
      <c r="C34" s="187"/>
      <c r="D34" s="187"/>
      <c r="E34" s="187"/>
      <c r="F34" s="187"/>
      <c r="G34" s="187"/>
      <c r="H34" s="187"/>
      <c r="I34" s="187"/>
      <c r="J34" s="187"/>
      <c r="K34" s="187"/>
      <c r="L34" s="186">
        <v>3</v>
      </c>
      <c r="M34" s="197">
        <v>11</v>
      </c>
      <c r="N34" s="197">
        <v>14</v>
      </c>
      <c r="O34" s="197">
        <f t="shared" si="3"/>
        <v>8</v>
      </c>
      <c r="P34" s="197">
        <v>22</v>
      </c>
    </row>
    <row r="35" spans="2:16" ht="14.25">
      <c r="B35" s="122" t="s">
        <v>198</v>
      </c>
      <c r="C35" s="187"/>
      <c r="D35" s="187"/>
      <c r="E35" s="187"/>
      <c r="F35" s="187"/>
      <c r="G35" s="187"/>
      <c r="H35" s="187"/>
      <c r="I35" s="187"/>
      <c r="J35" s="187"/>
      <c r="K35" s="187"/>
      <c r="L35" s="186">
        <v>230</v>
      </c>
      <c r="M35" s="197">
        <v>702</v>
      </c>
      <c r="N35" s="197">
        <v>932</v>
      </c>
      <c r="O35" s="197">
        <f t="shared" si="3"/>
        <v>592</v>
      </c>
      <c r="P35" s="197">
        <v>1524</v>
      </c>
    </row>
    <row r="36" spans="2:16" ht="14.25">
      <c r="B36" s="173" t="s">
        <v>64</v>
      </c>
      <c r="C36" s="187"/>
      <c r="D36" s="187"/>
      <c r="E36" s="187"/>
      <c r="F36" s="187"/>
      <c r="G36" s="187"/>
      <c r="H36" s="187"/>
      <c r="I36" s="187"/>
      <c r="J36" s="187"/>
      <c r="K36" s="187"/>
      <c r="L36" s="186">
        <v>-52</v>
      </c>
      <c r="M36" s="197">
        <v>-166</v>
      </c>
      <c r="N36" s="197">
        <v>-218</v>
      </c>
      <c r="O36" s="197">
        <f t="shared" si="3"/>
        <v>-150</v>
      </c>
      <c r="P36" s="197">
        <v>-368</v>
      </c>
    </row>
    <row r="37" spans="2:16" ht="14.25">
      <c r="B37" s="122" t="s">
        <v>161</v>
      </c>
      <c r="C37" s="201"/>
      <c r="D37" s="201"/>
      <c r="E37" s="201"/>
      <c r="F37" s="201"/>
      <c r="G37" s="201"/>
      <c r="H37" s="201"/>
      <c r="I37" s="201"/>
      <c r="J37" s="201"/>
      <c r="K37" s="201"/>
      <c r="L37" s="186">
        <v>178</v>
      </c>
      <c r="M37" s="197">
        <v>536</v>
      </c>
      <c r="N37" s="197">
        <v>714</v>
      </c>
      <c r="O37" s="197">
        <f t="shared" si="3"/>
        <v>442</v>
      </c>
      <c r="P37" s="197">
        <v>1156</v>
      </c>
    </row>
    <row r="38" spans="3:9" ht="14.25">
      <c r="C38" s="154"/>
      <c r="D38" s="205"/>
      <c r="E38" s="154"/>
      <c r="F38" s="154"/>
      <c r="G38" s="154"/>
      <c r="H38" s="154"/>
      <c r="I38" s="154"/>
    </row>
    <row r="39" ht="14.25">
      <c r="D39" s="154"/>
    </row>
  </sheetData>
  <mergeCells count="2">
    <mergeCell ref="B21:B22"/>
    <mergeCell ref="B2:B3"/>
  </mergeCells>
  <printOptions/>
  <pageMargins left="0.25" right="0.25" top="0.75" bottom="0.75" header="0.3" footer="0.3"/>
  <pageSetup fitToHeight="1" fitToWidth="1" horizontalDpi="600" verticalDpi="600" orientation="landscape" paperSize="9" scale="83"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1:S77"/>
  <sheetViews>
    <sheetView showGridLines="0" workbookViewId="0" topLeftCell="A1">
      <selection activeCell="M25" sqref="M25"/>
    </sheetView>
  </sheetViews>
  <sheetFormatPr defaultColWidth="9.00390625" defaultRowHeight="14.25"/>
  <cols>
    <col min="1" max="1" width="2.25390625" style="0" customWidth="1"/>
    <col min="2" max="2" width="47.625" style="0" customWidth="1"/>
    <col min="3" max="10" width="11.625" style="0" customWidth="1"/>
    <col min="11" max="11" width="13.125" style="0" customWidth="1"/>
  </cols>
  <sheetData>
    <row r="1" spans="1:2" ht="14.25">
      <c r="A1" s="15"/>
      <c r="B1" s="123"/>
    </row>
    <row r="2" spans="2:19" ht="14.25">
      <c r="B2" s="694" t="s">
        <v>255</v>
      </c>
      <c r="C2" s="178" t="s">
        <v>212</v>
      </c>
      <c r="D2" s="178" t="s">
        <v>214</v>
      </c>
      <c r="E2" s="178" t="s">
        <v>215</v>
      </c>
      <c r="F2" s="178" t="s">
        <v>216</v>
      </c>
      <c r="G2" s="178" t="s">
        <v>209</v>
      </c>
      <c r="H2" s="178" t="s">
        <v>210</v>
      </c>
      <c r="I2" s="178" t="s">
        <v>227</v>
      </c>
      <c r="J2" s="178" t="s">
        <v>289</v>
      </c>
      <c r="K2" s="154"/>
      <c r="L2" s="154"/>
      <c r="M2" s="154"/>
      <c r="N2" s="154"/>
      <c r="O2" s="154"/>
      <c r="P2" s="154"/>
      <c r="Q2" s="154"/>
      <c r="R2" s="154"/>
      <c r="S2" s="154"/>
    </row>
    <row r="3" spans="2:19" ht="15" thickBot="1">
      <c r="B3" s="675"/>
      <c r="C3" s="168"/>
      <c r="D3" s="168"/>
      <c r="E3" s="168"/>
      <c r="F3" s="168"/>
      <c r="G3" s="168"/>
      <c r="H3" s="168"/>
      <c r="I3" s="168"/>
      <c r="J3" s="168"/>
      <c r="K3" s="178"/>
      <c r="L3" s="178"/>
      <c r="M3" s="178"/>
      <c r="N3" s="178"/>
      <c r="O3" s="178"/>
      <c r="P3" s="178"/>
      <c r="Q3" s="178"/>
      <c r="R3" s="154"/>
      <c r="S3" s="154"/>
    </row>
    <row r="4" spans="2:19" ht="14.25">
      <c r="B4" s="124" t="s">
        <v>242</v>
      </c>
      <c r="C4" s="197">
        <v>581.706</v>
      </c>
      <c r="D4" s="197">
        <v>561.227</v>
      </c>
      <c r="E4" s="197">
        <v>562</v>
      </c>
      <c r="F4" s="197">
        <v>666</v>
      </c>
      <c r="G4" s="197">
        <v>671</v>
      </c>
      <c r="H4" s="197">
        <v>677</v>
      </c>
      <c r="I4" s="197">
        <v>647</v>
      </c>
      <c r="J4" s="197">
        <v>662</v>
      </c>
      <c r="K4" s="128"/>
      <c r="L4" s="154"/>
      <c r="M4" s="154"/>
      <c r="N4" s="154"/>
      <c r="O4" s="154"/>
      <c r="P4" s="154"/>
      <c r="Q4" s="154"/>
      <c r="R4" s="154"/>
      <c r="S4" s="154"/>
    </row>
    <row r="5" spans="2:12" ht="14.25">
      <c r="B5" s="117" t="s">
        <v>124</v>
      </c>
      <c r="C5" s="197">
        <v>109.378</v>
      </c>
      <c r="D5" s="197">
        <v>200.885</v>
      </c>
      <c r="E5" s="197">
        <v>1623</v>
      </c>
      <c r="F5" s="197">
        <v>68</v>
      </c>
      <c r="G5" s="197">
        <v>78</v>
      </c>
      <c r="H5" s="197">
        <v>81</v>
      </c>
      <c r="I5" s="197">
        <v>61</v>
      </c>
      <c r="J5" s="197">
        <v>36</v>
      </c>
      <c r="K5" s="179"/>
      <c r="L5" s="41"/>
    </row>
    <row r="6" spans="2:11" ht="14.25">
      <c r="B6" s="119" t="s">
        <v>128</v>
      </c>
      <c r="C6" s="197">
        <v>228.955</v>
      </c>
      <c r="D6" s="197">
        <v>218.312</v>
      </c>
      <c r="E6" s="197">
        <v>214</v>
      </c>
      <c r="F6" s="197">
        <v>486</v>
      </c>
      <c r="G6" s="197">
        <v>484</v>
      </c>
      <c r="H6" s="197">
        <v>476</v>
      </c>
      <c r="I6" s="197">
        <v>450</v>
      </c>
      <c r="J6" s="197">
        <v>476</v>
      </c>
      <c r="K6" s="158"/>
    </row>
    <row r="7" spans="2:12" ht="14.25">
      <c r="B7" s="117" t="s">
        <v>129</v>
      </c>
      <c r="C7" s="197" t="s">
        <v>69</v>
      </c>
      <c r="D7" s="197" t="s">
        <v>69</v>
      </c>
      <c r="E7" s="197" t="s">
        <v>69</v>
      </c>
      <c r="F7" s="197" t="s">
        <v>69</v>
      </c>
      <c r="G7" s="197" t="s">
        <v>69</v>
      </c>
      <c r="H7" s="197" t="s">
        <v>69</v>
      </c>
      <c r="I7" s="197" t="s">
        <v>69</v>
      </c>
      <c r="J7" s="197" t="s">
        <v>69</v>
      </c>
      <c r="K7" s="158"/>
      <c r="L7" s="41"/>
    </row>
    <row r="8" spans="2:11" ht="14.25">
      <c r="B8" s="173" t="s">
        <v>130</v>
      </c>
      <c r="C8" s="197" t="s">
        <v>69</v>
      </c>
      <c r="D8" s="197" t="s">
        <v>69</v>
      </c>
      <c r="E8" s="197" t="s">
        <v>69</v>
      </c>
      <c r="F8" s="197" t="s">
        <v>69</v>
      </c>
      <c r="G8" s="197" t="s">
        <v>69</v>
      </c>
      <c r="H8" s="197" t="s">
        <v>69</v>
      </c>
      <c r="I8" s="197" t="s">
        <v>69</v>
      </c>
      <c r="J8" s="197" t="s">
        <v>69</v>
      </c>
      <c r="K8" s="279"/>
    </row>
    <row r="9" spans="2:13" ht="14.25">
      <c r="B9" s="117" t="s">
        <v>131</v>
      </c>
      <c r="C9" s="197">
        <v>35766.79</v>
      </c>
      <c r="D9" s="197">
        <v>44006.247</v>
      </c>
      <c r="E9" s="197">
        <v>41262</v>
      </c>
      <c r="F9" s="197">
        <v>57078</v>
      </c>
      <c r="G9" s="197">
        <v>55440</v>
      </c>
      <c r="H9" s="197">
        <v>56146</v>
      </c>
      <c r="I9" s="197">
        <v>60142</v>
      </c>
      <c r="J9" s="197">
        <v>65271</v>
      </c>
      <c r="K9" s="158"/>
      <c r="L9" s="41"/>
      <c r="M9" s="41"/>
    </row>
    <row r="10" spans="2:13" ht="14.25">
      <c r="B10" s="121" t="s">
        <v>178</v>
      </c>
      <c r="C10" s="197">
        <v>0</v>
      </c>
      <c r="D10" s="197">
        <v>0</v>
      </c>
      <c r="E10" s="197" t="s">
        <v>69</v>
      </c>
      <c r="F10" s="197">
        <v>220</v>
      </c>
      <c r="G10" s="197">
        <v>221</v>
      </c>
      <c r="H10" s="197">
        <v>223</v>
      </c>
      <c r="I10" s="197">
        <v>220</v>
      </c>
      <c r="J10" s="197">
        <v>1339</v>
      </c>
      <c r="K10" s="279"/>
      <c r="L10" s="41"/>
      <c r="M10" s="41"/>
    </row>
    <row r="11" spans="2:13" ht="14.25">
      <c r="B11" s="120" t="s">
        <v>133</v>
      </c>
      <c r="C11" s="197">
        <v>4866.713</v>
      </c>
      <c r="D11" s="197">
        <v>9041.458</v>
      </c>
      <c r="E11" s="197">
        <v>6374</v>
      </c>
      <c r="F11" s="197">
        <v>9522</v>
      </c>
      <c r="G11" s="197">
        <v>6789</v>
      </c>
      <c r="H11" s="197">
        <v>6774</v>
      </c>
      <c r="I11" s="197">
        <v>9221</v>
      </c>
      <c r="J11" s="197">
        <v>12259</v>
      </c>
      <c r="K11" s="158"/>
      <c r="L11" s="41"/>
      <c r="M11" s="41"/>
    </row>
    <row r="12" spans="2:12" ht="14.25">
      <c r="B12" s="121" t="s">
        <v>134</v>
      </c>
      <c r="C12" s="197">
        <v>390.569</v>
      </c>
      <c r="D12" s="197">
        <v>402.487</v>
      </c>
      <c r="E12" s="197">
        <v>310</v>
      </c>
      <c r="F12" s="197">
        <v>419</v>
      </c>
      <c r="G12" s="197">
        <v>387</v>
      </c>
      <c r="H12" s="197">
        <v>421</v>
      </c>
      <c r="I12" s="197">
        <v>481</v>
      </c>
      <c r="J12" s="197">
        <v>453</v>
      </c>
      <c r="K12" s="158"/>
      <c r="L12" s="41"/>
    </row>
    <row r="13" spans="2:11" ht="14.25">
      <c r="B13" s="120" t="s">
        <v>171</v>
      </c>
      <c r="C13" s="197">
        <v>139.578</v>
      </c>
      <c r="D13" s="197">
        <v>53.661</v>
      </c>
      <c r="E13" s="197">
        <v>62</v>
      </c>
      <c r="F13" s="197">
        <v>72</v>
      </c>
      <c r="G13" s="197">
        <v>61</v>
      </c>
      <c r="H13" s="197">
        <v>46</v>
      </c>
      <c r="I13" s="197">
        <v>75</v>
      </c>
      <c r="J13" s="197">
        <v>88</v>
      </c>
      <c r="K13" s="279"/>
    </row>
    <row r="14" spans="2:13" ht="14.25">
      <c r="B14" s="121" t="s">
        <v>241</v>
      </c>
      <c r="C14" s="197">
        <v>30369.93</v>
      </c>
      <c r="D14" s="197">
        <v>34508.641</v>
      </c>
      <c r="E14" s="197">
        <v>34516</v>
      </c>
      <c r="F14" s="197" t="s">
        <v>252</v>
      </c>
      <c r="G14" s="197">
        <v>47982</v>
      </c>
      <c r="H14" s="197" t="s">
        <v>238</v>
      </c>
      <c r="I14" s="197" t="s">
        <v>239</v>
      </c>
      <c r="J14" s="197">
        <v>51132</v>
      </c>
      <c r="K14" s="158"/>
      <c r="L14" s="41"/>
      <c r="M14" s="41"/>
    </row>
    <row r="15" spans="2:11" ht="14.25">
      <c r="B15" s="117" t="s">
        <v>240</v>
      </c>
      <c r="C15" s="197">
        <v>349.44</v>
      </c>
      <c r="D15" s="197">
        <v>412.293</v>
      </c>
      <c r="E15" s="197">
        <v>454</v>
      </c>
      <c r="F15" s="197">
        <v>603</v>
      </c>
      <c r="G15" s="197">
        <v>626</v>
      </c>
      <c r="H15" s="197">
        <v>615</v>
      </c>
      <c r="I15" s="197">
        <v>598</v>
      </c>
      <c r="J15" s="197">
        <v>619</v>
      </c>
      <c r="K15" s="158"/>
    </row>
    <row r="16" spans="2:12" ht="14.25">
      <c r="B16" s="119" t="s">
        <v>138</v>
      </c>
      <c r="C16" s="197">
        <v>484.862</v>
      </c>
      <c r="D16" s="197">
        <v>375.958</v>
      </c>
      <c r="E16" s="197">
        <v>321</v>
      </c>
      <c r="F16" s="197">
        <v>776</v>
      </c>
      <c r="G16" s="197">
        <v>785</v>
      </c>
      <c r="H16" s="197">
        <v>747</v>
      </c>
      <c r="I16" s="197">
        <v>865</v>
      </c>
      <c r="J16" s="197">
        <v>785</v>
      </c>
      <c r="K16" s="279"/>
      <c r="L16" s="41"/>
    </row>
    <row r="17" spans="2:13" ht="14.25">
      <c r="B17" s="117" t="s">
        <v>140</v>
      </c>
      <c r="C17" s="197">
        <v>2089.579</v>
      </c>
      <c r="D17" s="197">
        <v>892.396</v>
      </c>
      <c r="E17" s="197">
        <v>1779</v>
      </c>
      <c r="F17" s="197">
        <v>1126</v>
      </c>
      <c r="G17" s="197">
        <v>1990</v>
      </c>
      <c r="H17" s="197">
        <v>2744</v>
      </c>
      <c r="I17" s="197">
        <v>1950</v>
      </c>
      <c r="J17" s="197">
        <v>1338</v>
      </c>
      <c r="K17" s="158"/>
      <c r="L17" s="41"/>
      <c r="M17" s="41"/>
    </row>
    <row r="18" spans="2:11" ht="14.25">
      <c r="B18" s="119" t="s">
        <v>141</v>
      </c>
      <c r="C18" s="197">
        <v>0.888</v>
      </c>
      <c r="D18" s="197">
        <v>0.696</v>
      </c>
      <c r="E18" s="197">
        <v>1</v>
      </c>
      <c r="F18" s="197">
        <v>1</v>
      </c>
      <c r="G18" s="197" t="s">
        <v>69</v>
      </c>
      <c r="H18" s="197" t="s">
        <v>69</v>
      </c>
      <c r="I18" s="197" t="s">
        <v>69</v>
      </c>
      <c r="J18" s="197" t="s">
        <v>69</v>
      </c>
      <c r="K18" s="279"/>
    </row>
    <row r="19" spans="2:13" ht="14.25">
      <c r="B19" s="122" t="s">
        <v>142</v>
      </c>
      <c r="C19" s="197">
        <v>39611.598</v>
      </c>
      <c r="D19" s="197">
        <v>46668.014</v>
      </c>
      <c r="E19" s="197">
        <v>46216</v>
      </c>
      <c r="F19" s="197">
        <v>60804</v>
      </c>
      <c r="G19" s="197">
        <v>60074</v>
      </c>
      <c r="H19" s="197">
        <v>61486</v>
      </c>
      <c r="I19" s="197">
        <v>64713</v>
      </c>
      <c r="J19" s="197">
        <v>69187</v>
      </c>
      <c r="K19" s="158"/>
      <c r="L19" s="41"/>
      <c r="M19" s="41"/>
    </row>
    <row r="20" spans="2:11" ht="14.25">
      <c r="B20" s="154"/>
      <c r="C20" s="251"/>
      <c r="D20" s="251"/>
      <c r="E20" s="251"/>
      <c r="F20" s="253"/>
      <c r="G20" s="251"/>
      <c r="H20" s="251"/>
      <c r="I20" s="251"/>
      <c r="J20" s="251"/>
      <c r="K20" s="158"/>
    </row>
    <row r="21" spans="2:11" ht="14.25">
      <c r="B21" s="694" t="s">
        <v>256</v>
      </c>
      <c r="C21" s="254" t="s">
        <v>212</v>
      </c>
      <c r="D21" s="254" t="s">
        <v>214</v>
      </c>
      <c r="E21" s="254" t="s">
        <v>215</v>
      </c>
      <c r="F21" s="254" t="s">
        <v>216</v>
      </c>
      <c r="G21" s="254" t="s">
        <v>209</v>
      </c>
      <c r="H21" s="254" t="s">
        <v>210</v>
      </c>
      <c r="I21" s="254" t="s">
        <v>227</v>
      </c>
      <c r="J21" s="254" t="s">
        <v>289</v>
      </c>
      <c r="K21" s="158"/>
    </row>
    <row r="22" spans="2:11" ht="15" thickBot="1">
      <c r="B22" s="675"/>
      <c r="C22" s="255"/>
      <c r="D22" s="255"/>
      <c r="E22" s="255"/>
      <c r="F22" s="255"/>
      <c r="G22" s="255"/>
      <c r="H22" s="255"/>
      <c r="I22" s="255"/>
      <c r="J22" s="255"/>
      <c r="K22" s="158"/>
    </row>
    <row r="23" spans="2:11" ht="14.25">
      <c r="B23" s="122" t="s">
        <v>172</v>
      </c>
      <c r="C23" s="256"/>
      <c r="D23" s="256"/>
      <c r="E23" s="256"/>
      <c r="F23" s="257"/>
      <c r="G23" s="256"/>
      <c r="H23" s="256"/>
      <c r="I23" s="256"/>
      <c r="J23" s="256"/>
      <c r="K23" s="158"/>
    </row>
    <row r="24" spans="2:13" ht="14.25">
      <c r="B24" s="119" t="s">
        <v>144</v>
      </c>
      <c r="C24" s="197">
        <v>3092.099</v>
      </c>
      <c r="D24" s="197">
        <v>5402.166</v>
      </c>
      <c r="E24" s="197">
        <v>5489</v>
      </c>
      <c r="F24" s="197" t="s">
        <v>247</v>
      </c>
      <c r="G24" s="197">
        <v>5949</v>
      </c>
      <c r="H24" s="197">
        <v>6029</v>
      </c>
      <c r="I24" s="197">
        <v>6269</v>
      </c>
      <c r="J24" s="197">
        <v>6445</v>
      </c>
      <c r="L24" s="41"/>
      <c r="M24" s="41"/>
    </row>
    <row r="25" spans="2:13" ht="14.25">
      <c r="B25" s="120" t="s">
        <v>145</v>
      </c>
      <c r="C25" s="197">
        <v>727.075</v>
      </c>
      <c r="D25" s="197">
        <v>1292.577</v>
      </c>
      <c r="E25" s="197">
        <v>1293</v>
      </c>
      <c r="F25" s="197">
        <v>1293</v>
      </c>
      <c r="G25" s="197">
        <v>1293</v>
      </c>
      <c r="H25" s="197">
        <v>1293</v>
      </c>
      <c r="I25" s="197">
        <v>1293</v>
      </c>
      <c r="J25" s="197">
        <v>1293</v>
      </c>
      <c r="M25" s="41"/>
    </row>
    <row r="26" spans="2:13" ht="14.25">
      <c r="B26" s="121" t="s">
        <v>146</v>
      </c>
      <c r="C26" s="197">
        <v>2479.793</v>
      </c>
      <c r="D26" s="197">
        <v>4352.99</v>
      </c>
      <c r="E26" s="197">
        <v>4342</v>
      </c>
      <c r="F26" s="197">
        <v>4298</v>
      </c>
      <c r="G26" s="197">
        <v>4325</v>
      </c>
      <c r="H26" s="197">
        <v>4972</v>
      </c>
      <c r="I26" s="197">
        <v>5007</v>
      </c>
      <c r="J26" s="197">
        <v>5019</v>
      </c>
      <c r="L26" s="41"/>
      <c r="M26" s="41"/>
    </row>
    <row r="27" spans="2:12" ht="14.25">
      <c r="B27" s="120" t="s">
        <v>147</v>
      </c>
      <c r="C27" s="197">
        <v>-114.769</v>
      </c>
      <c r="D27" s="197">
        <v>-243.401</v>
      </c>
      <c r="E27" s="197" t="s">
        <v>251</v>
      </c>
      <c r="F27" s="197">
        <v>193</v>
      </c>
      <c r="G27" s="197">
        <v>331</v>
      </c>
      <c r="H27" s="197">
        <v>-236</v>
      </c>
      <c r="I27" s="197">
        <v>-31</v>
      </c>
      <c r="J27" s="197">
        <v>133</v>
      </c>
      <c r="L27" s="41"/>
    </row>
    <row r="28" spans="2:10" ht="14.25">
      <c r="B28" s="119" t="s">
        <v>149</v>
      </c>
      <c r="C28" s="197">
        <v>1.24</v>
      </c>
      <c r="D28" s="197">
        <v>1.139</v>
      </c>
      <c r="E28" s="197">
        <v>1</v>
      </c>
      <c r="F28" s="197">
        <v>1</v>
      </c>
      <c r="G28" s="197">
        <v>1</v>
      </c>
      <c r="H28" s="197">
        <v>1</v>
      </c>
      <c r="I28" s="197">
        <v>1</v>
      </c>
      <c r="J28" s="197">
        <v>1</v>
      </c>
    </row>
    <row r="29" spans="2:13" ht="14.25">
      <c r="B29" s="122" t="s">
        <v>150</v>
      </c>
      <c r="C29" s="197">
        <v>3093.339</v>
      </c>
      <c r="D29" s="197">
        <v>5403.305</v>
      </c>
      <c r="E29" s="197" t="s">
        <v>250</v>
      </c>
      <c r="F29" s="197" t="s">
        <v>248</v>
      </c>
      <c r="G29" s="197">
        <v>5950</v>
      </c>
      <c r="H29" s="197">
        <v>6030</v>
      </c>
      <c r="I29" s="197">
        <v>6270</v>
      </c>
      <c r="J29" s="197">
        <v>6446</v>
      </c>
      <c r="L29" s="41"/>
      <c r="M29" s="41"/>
    </row>
    <row r="30" spans="2:10" ht="12" customHeight="1">
      <c r="B30" s="125"/>
      <c r="C30" s="197"/>
      <c r="D30" s="197"/>
      <c r="E30" s="197"/>
      <c r="F30" s="197"/>
      <c r="G30" s="197"/>
      <c r="H30" s="197"/>
      <c r="I30" s="197"/>
      <c r="J30" s="197"/>
    </row>
    <row r="31" spans="2:10" ht="14.25">
      <c r="B31" s="122" t="s">
        <v>151</v>
      </c>
      <c r="C31" s="197"/>
      <c r="D31" s="197"/>
      <c r="E31" s="197"/>
      <c r="F31" s="197"/>
      <c r="G31" s="197"/>
      <c r="H31" s="197"/>
      <c r="I31" s="197"/>
      <c r="J31" s="197"/>
    </row>
    <row r="32" spans="2:10" ht="14.25">
      <c r="B32" s="119" t="s">
        <v>153</v>
      </c>
      <c r="C32" s="197">
        <v>26.269</v>
      </c>
      <c r="D32" s="197">
        <v>15.235</v>
      </c>
      <c r="E32" s="197">
        <v>15</v>
      </c>
      <c r="F32" s="197">
        <v>43</v>
      </c>
      <c r="G32" s="197">
        <v>38</v>
      </c>
      <c r="H32" s="197">
        <v>46</v>
      </c>
      <c r="I32" s="197">
        <v>38</v>
      </c>
      <c r="J32" s="197">
        <v>43</v>
      </c>
    </row>
    <row r="33" spans="2:10" ht="14.25">
      <c r="B33" s="117" t="s">
        <v>154</v>
      </c>
      <c r="C33" s="197">
        <v>8.731</v>
      </c>
      <c r="D33" s="197">
        <v>10.283</v>
      </c>
      <c r="E33" s="197">
        <v>11</v>
      </c>
      <c r="F33" s="197">
        <v>276</v>
      </c>
      <c r="G33" s="197">
        <v>258</v>
      </c>
      <c r="H33" s="197">
        <v>174</v>
      </c>
      <c r="I33" s="197">
        <v>111</v>
      </c>
      <c r="J33" s="197">
        <v>77</v>
      </c>
    </row>
    <row r="34" spans="2:10" ht="14.25">
      <c r="B34" s="119" t="s">
        <v>253</v>
      </c>
      <c r="C34" s="197">
        <v>0</v>
      </c>
      <c r="D34" s="197">
        <v>0</v>
      </c>
      <c r="E34" s="197" t="s">
        <v>69</v>
      </c>
      <c r="F34" s="197" t="s">
        <v>69</v>
      </c>
      <c r="G34" s="197"/>
      <c r="H34" s="197" t="s">
        <v>69</v>
      </c>
      <c r="I34" s="197">
        <v>2</v>
      </c>
      <c r="J34" s="197" t="s">
        <v>69</v>
      </c>
    </row>
    <row r="35" spans="2:13" ht="14.25">
      <c r="B35" s="117" t="s">
        <v>156</v>
      </c>
      <c r="C35" s="197">
        <v>35921.048</v>
      </c>
      <c r="D35" s="197">
        <v>40471.052</v>
      </c>
      <c r="E35" s="197">
        <v>39992</v>
      </c>
      <c r="F35" s="197">
        <v>53266</v>
      </c>
      <c r="G35" s="197">
        <v>52521</v>
      </c>
      <c r="H35" s="197">
        <v>54091</v>
      </c>
      <c r="I35" s="197">
        <v>57024</v>
      </c>
      <c r="J35" s="197">
        <v>60863</v>
      </c>
      <c r="L35" s="41"/>
      <c r="M35" s="41"/>
    </row>
    <row r="36" spans="2:13" ht="14.25">
      <c r="B36" s="119" t="s">
        <v>157</v>
      </c>
      <c r="C36" s="197">
        <v>562.2109999999999</v>
      </c>
      <c r="D36" s="197">
        <v>768.139</v>
      </c>
      <c r="E36" s="197">
        <v>708</v>
      </c>
      <c r="F36" s="197" t="s">
        <v>249</v>
      </c>
      <c r="G36" s="197">
        <v>1307</v>
      </c>
      <c r="H36" s="197" t="s">
        <v>246</v>
      </c>
      <c r="I36" s="197" t="s">
        <v>245</v>
      </c>
      <c r="J36" s="197">
        <v>1758</v>
      </c>
      <c r="L36" s="41"/>
      <c r="M36" s="41"/>
    </row>
    <row r="37" spans="2:13" ht="14.25">
      <c r="B37" s="122" t="s">
        <v>159</v>
      </c>
      <c r="C37" s="197">
        <v>36518.259</v>
      </c>
      <c r="D37" s="197">
        <v>41264.709</v>
      </c>
      <c r="E37" s="197">
        <v>40726</v>
      </c>
      <c r="F37" s="197">
        <v>55019</v>
      </c>
      <c r="G37" s="197">
        <v>54124</v>
      </c>
      <c r="H37" s="197">
        <v>55456</v>
      </c>
      <c r="I37" s="197">
        <v>58443</v>
      </c>
      <c r="J37" s="197">
        <v>62741</v>
      </c>
      <c r="L37" s="41"/>
      <c r="M37" s="41"/>
    </row>
    <row r="38" spans="2:13" ht="14.25">
      <c r="B38" s="126" t="s">
        <v>160</v>
      </c>
      <c r="C38" s="197">
        <v>39611.598</v>
      </c>
      <c r="D38" s="197">
        <v>46668.014</v>
      </c>
      <c r="E38" s="197">
        <v>46216</v>
      </c>
      <c r="F38" s="197">
        <v>60804</v>
      </c>
      <c r="G38" s="197">
        <v>60074</v>
      </c>
      <c r="H38" s="197">
        <v>61486</v>
      </c>
      <c r="I38" s="197">
        <v>64713</v>
      </c>
      <c r="J38" s="197">
        <v>69187</v>
      </c>
      <c r="L38" s="41"/>
      <c r="M38" s="41"/>
    </row>
    <row r="40" ht="40.5" customHeight="1">
      <c r="B40" s="123"/>
    </row>
    <row r="41" spans="2:10" ht="14.25">
      <c r="B41" s="694" t="s">
        <v>257</v>
      </c>
      <c r="C41" s="178" t="s">
        <v>197</v>
      </c>
      <c r="D41" s="178" t="s">
        <v>197</v>
      </c>
      <c r="E41" s="178" t="s">
        <v>197</v>
      </c>
      <c r="F41" s="178" t="s">
        <v>197</v>
      </c>
      <c r="G41" s="178" t="s">
        <v>197</v>
      </c>
      <c r="H41" s="178" t="s">
        <v>210</v>
      </c>
      <c r="I41" s="178" t="s">
        <v>227</v>
      </c>
      <c r="J41" s="178" t="s">
        <v>289</v>
      </c>
    </row>
    <row r="42" spans="2:10" ht="15" thickBot="1">
      <c r="B42" s="675"/>
      <c r="C42" s="168"/>
      <c r="D42" s="168"/>
      <c r="E42" s="168"/>
      <c r="F42" s="168"/>
      <c r="G42" s="168"/>
      <c r="H42" s="168"/>
      <c r="I42" s="168"/>
      <c r="J42" s="168"/>
    </row>
    <row r="43" spans="2:10" ht="14.25">
      <c r="B43" s="124" t="s">
        <v>123</v>
      </c>
      <c r="C43" s="187"/>
      <c r="D43" s="187"/>
      <c r="E43" s="187"/>
      <c r="F43" s="187"/>
      <c r="G43" s="187"/>
      <c r="H43" s="256">
        <v>537</v>
      </c>
      <c r="I43" s="256">
        <v>592</v>
      </c>
      <c r="J43" s="256">
        <v>692</v>
      </c>
    </row>
    <row r="44" spans="2:13" ht="14.25">
      <c r="B44" s="117" t="s">
        <v>124</v>
      </c>
      <c r="C44" s="187"/>
      <c r="D44" s="187"/>
      <c r="E44" s="187"/>
      <c r="F44" s="187"/>
      <c r="G44" s="187"/>
      <c r="H44" s="197">
        <v>188</v>
      </c>
      <c r="I44" s="197">
        <v>158</v>
      </c>
      <c r="J44" s="197">
        <v>2032</v>
      </c>
      <c r="M44" s="41"/>
    </row>
    <row r="45" spans="2:13" ht="14.25">
      <c r="B45" s="119" t="s">
        <v>128</v>
      </c>
      <c r="C45" s="187"/>
      <c r="D45" s="187"/>
      <c r="E45" s="187"/>
      <c r="F45" s="187"/>
      <c r="G45" s="187"/>
      <c r="H45" s="197">
        <v>1400</v>
      </c>
      <c r="I45" s="197">
        <v>1407</v>
      </c>
      <c r="J45" s="197">
        <v>95</v>
      </c>
      <c r="M45" s="41"/>
    </row>
    <row r="46" spans="2:13" ht="14.25">
      <c r="B46" s="117" t="s">
        <v>129</v>
      </c>
      <c r="C46" s="187"/>
      <c r="D46" s="187"/>
      <c r="E46" s="187"/>
      <c r="F46" s="187"/>
      <c r="G46" s="187"/>
      <c r="H46" s="197">
        <v>23</v>
      </c>
      <c r="I46" s="197">
        <v>22</v>
      </c>
      <c r="J46" s="197">
        <v>1683</v>
      </c>
      <c r="M46" s="41"/>
    </row>
    <row r="47" spans="2:10" ht="14.25">
      <c r="B47" s="172" t="s">
        <v>130</v>
      </c>
      <c r="C47" s="187"/>
      <c r="D47" s="187"/>
      <c r="E47" s="187"/>
      <c r="F47" s="187"/>
      <c r="G47" s="187"/>
      <c r="H47" s="197">
        <v>157</v>
      </c>
      <c r="I47" s="197">
        <v>168</v>
      </c>
      <c r="J47" s="197">
        <v>22</v>
      </c>
    </row>
    <row r="48" spans="2:13" ht="14.25">
      <c r="B48" s="117" t="s">
        <v>131</v>
      </c>
      <c r="C48" s="187"/>
      <c r="D48" s="187"/>
      <c r="E48" s="187"/>
      <c r="F48" s="187"/>
      <c r="G48" s="187"/>
      <c r="H48" s="197">
        <v>157697</v>
      </c>
      <c r="I48" s="197">
        <v>159616</v>
      </c>
      <c r="J48" s="197">
        <v>172823</v>
      </c>
      <c r="M48" s="41"/>
    </row>
    <row r="49" spans="2:13" ht="14.25">
      <c r="B49" s="121" t="s">
        <v>178</v>
      </c>
      <c r="C49" s="187"/>
      <c r="D49" s="187"/>
      <c r="E49" s="187"/>
      <c r="F49" s="187"/>
      <c r="G49" s="187"/>
      <c r="H49" s="197">
        <v>4384</v>
      </c>
      <c r="I49" s="197">
        <v>3471</v>
      </c>
      <c r="J49" s="197">
        <v>3500</v>
      </c>
      <c r="M49" s="41"/>
    </row>
    <row r="50" spans="2:13" ht="14.25">
      <c r="B50" s="120" t="s">
        <v>133</v>
      </c>
      <c r="C50" s="187"/>
      <c r="D50" s="187"/>
      <c r="E50" s="187"/>
      <c r="F50" s="187"/>
      <c r="G50" s="187"/>
      <c r="H50" s="197">
        <v>22453</v>
      </c>
      <c r="I50" s="197">
        <v>22488</v>
      </c>
      <c r="J50" s="197">
        <v>33593</v>
      </c>
      <c r="M50" s="41"/>
    </row>
    <row r="51" spans="2:10" ht="14.25">
      <c r="B51" s="121" t="s">
        <v>134</v>
      </c>
      <c r="C51" s="187"/>
      <c r="D51" s="187"/>
      <c r="E51" s="187"/>
      <c r="F51" s="187"/>
      <c r="G51" s="187"/>
      <c r="H51" s="197">
        <v>3571</v>
      </c>
      <c r="I51" s="197">
        <v>2538</v>
      </c>
      <c r="J51" s="197">
        <v>3080</v>
      </c>
    </row>
    <row r="52" spans="2:10" ht="14.25">
      <c r="B52" s="120" t="s">
        <v>171</v>
      </c>
      <c r="C52" s="187"/>
      <c r="D52" s="187"/>
      <c r="E52" s="187"/>
      <c r="F52" s="187"/>
      <c r="G52" s="187"/>
      <c r="H52" s="197">
        <v>259</v>
      </c>
      <c r="I52" s="197">
        <v>234</v>
      </c>
      <c r="J52" s="197">
        <v>259</v>
      </c>
    </row>
    <row r="53" spans="2:13" ht="14.25">
      <c r="B53" s="121" t="s">
        <v>136</v>
      </c>
      <c r="C53" s="187"/>
      <c r="D53" s="187"/>
      <c r="E53" s="187"/>
      <c r="F53" s="187"/>
      <c r="G53" s="187"/>
      <c r="H53" s="197">
        <v>127030</v>
      </c>
      <c r="I53" s="197">
        <v>130885</v>
      </c>
      <c r="J53" s="197">
        <v>132391</v>
      </c>
      <c r="M53" s="41"/>
    </row>
    <row r="54" spans="2:10" ht="14.25">
      <c r="B54" s="117" t="s">
        <v>137</v>
      </c>
      <c r="C54" s="187"/>
      <c r="D54" s="187"/>
      <c r="E54" s="187"/>
      <c r="F54" s="187"/>
      <c r="G54" s="187"/>
      <c r="H54" s="197">
        <v>921</v>
      </c>
      <c r="I54" s="197">
        <v>925</v>
      </c>
      <c r="J54" s="197">
        <v>924</v>
      </c>
    </row>
    <row r="55" spans="2:13" ht="14.25">
      <c r="B55" s="119" t="s">
        <v>138</v>
      </c>
      <c r="C55" s="187"/>
      <c r="D55" s="187"/>
      <c r="E55" s="187"/>
      <c r="F55" s="187"/>
      <c r="G55" s="187"/>
      <c r="H55" s="197">
        <v>2560</v>
      </c>
      <c r="I55" s="197">
        <v>2225</v>
      </c>
      <c r="J55" s="197">
        <v>2017</v>
      </c>
      <c r="M55" s="41"/>
    </row>
    <row r="56" spans="2:13" ht="14.25">
      <c r="B56" s="117" t="s">
        <v>140</v>
      </c>
      <c r="C56" s="187"/>
      <c r="D56" s="187"/>
      <c r="E56" s="187"/>
      <c r="F56" s="187"/>
      <c r="G56" s="187"/>
      <c r="H56" s="197">
        <v>6943</v>
      </c>
      <c r="I56" s="197">
        <v>6246</v>
      </c>
      <c r="J56" s="197">
        <v>5282</v>
      </c>
      <c r="M56" s="41"/>
    </row>
    <row r="57" spans="2:13" ht="14.25">
      <c r="B57" s="119" t="s">
        <v>141</v>
      </c>
      <c r="C57" s="201"/>
      <c r="D57" s="201"/>
      <c r="E57" s="201"/>
      <c r="F57" s="201"/>
      <c r="G57" s="201"/>
      <c r="H57" s="197">
        <v>48</v>
      </c>
      <c r="I57" s="197">
        <v>48</v>
      </c>
      <c r="J57" s="197">
        <v>64</v>
      </c>
      <c r="M57" s="41"/>
    </row>
    <row r="58" spans="2:13" ht="14.25">
      <c r="B58" s="122" t="s">
        <v>142</v>
      </c>
      <c r="C58" s="202"/>
      <c r="D58" s="202"/>
      <c r="E58" s="202"/>
      <c r="F58" s="202"/>
      <c r="G58" s="202"/>
      <c r="H58" s="197">
        <v>170474</v>
      </c>
      <c r="I58" s="197">
        <v>171407</v>
      </c>
      <c r="J58" s="197">
        <v>185634</v>
      </c>
      <c r="M58" s="41"/>
    </row>
    <row r="59" spans="2:8" ht="14.25">
      <c r="B59" s="154"/>
      <c r="C59" s="154"/>
      <c r="D59" s="154"/>
      <c r="E59" s="154"/>
      <c r="F59" s="157"/>
      <c r="G59" s="154"/>
      <c r="H59" s="154"/>
    </row>
    <row r="60" spans="2:10" ht="14.25">
      <c r="B60" s="694" t="s">
        <v>258</v>
      </c>
      <c r="C60" s="169" t="s">
        <v>197</v>
      </c>
      <c r="D60" s="169" t="s">
        <v>197</v>
      </c>
      <c r="E60" s="169" t="s">
        <v>197</v>
      </c>
      <c r="F60" s="169" t="s">
        <v>197</v>
      </c>
      <c r="G60" s="169" t="s">
        <v>197</v>
      </c>
      <c r="H60" s="178" t="s">
        <v>210</v>
      </c>
      <c r="I60" s="178" t="s">
        <v>227</v>
      </c>
      <c r="J60" s="178" t="s">
        <v>289</v>
      </c>
    </row>
    <row r="61" spans="2:10" ht="15" thickBot="1">
      <c r="B61" s="675"/>
      <c r="C61" s="168"/>
      <c r="D61" s="168"/>
      <c r="E61" s="168"/>
      <c r="F61" s="168"/>
      <c r="G61" s="168"/>
      <c r="H61" s="168"/>
      <c r="I61" s="168"/>
      <c r="J61" s="168"/>
    </row>
    <row r="62" spans="2:10" ht="14.25">
      <c r="B62" s="122" t="s">
        <v>172</v>
      </c>
      <c r="C62" s="199"/>
      <c r="D62" s="199"/>
      <c r="E62" s="199"/>
      <c r="F62" s="200"/>
      <c r="G62" s="199"/>
      <c r="H62" s="256"/>
      <c r="I62" s="256"/>
      <c r="J62" s="256"/>
    </row>
    <row r="63" spans="2:12" ht="14.25">
      <c r="B63" s="119" t="s">
        <v>144</v>
      </c>
      <c r="C63" s="187"/>
      <c r="D63" s="187"/>
      <c r="E63" s="187"/>
      <c r="F63" s="187"/>
      <c r="G63" s="187"/>
      <c r="H63" s="197">
        <v>21638</v>
      </c>
      <c r="I63" s="197">
        <v>22197</v>
      </c>
      <c r="J63" s="197">
        <v>23263</v>
      </c>
      <c r="L63" s="41"/>
    </row>
    <row r="64" spans="2:10" ht="14.25">
      <c r="B64" s="120" t="s">
        <v>145</v>
      </c>
      <c r="C64" s="187"/>
      <c r="D64" s="187"/>
      <c r="E64" s="187"/>
      <c r="F64" s="187"/>
      <c r="G64" s="187"/>
      <c r="H64" s="197">
        <v>262</v>
      </c>
      <c r="I64" s="197">
        <v>262</v>
      </c>
      <c r="J64" s="197">
        <v>262</v>
      </c>
    </row>
    <row r="65" spans="2:12" ht="14.25">
      <c r="B65" s="121" t="s">
        <v>146</v>
      </c>
      <c r="C65" s="187"/>
      <c r="D65" s="187"/>
      <c r="E65" s="187"/>
      <c r="F65" s="187"/>
      <c r="G65" s="187"/>
      <c r="H65" s="197">
        <v>20578</v>
      </c>
      <c r="I65" s="197">
        <v>20600</v>
      </c>
      <c r="J65" s="197">
        <v>20562</v>
      </c>
      <c r="L65" s="41"/>
    </row>
    <row r="66" spans="2:12" ht="14.25">
      <c r="B66" s="120" t="s">
        <v>147</v>
      </c>
      <c r="C66" s="187"/>
      <c r="D66" s="187"/>
      <c r="E66" s="187"/>
      <c r="F66" s="187"/>
      <c r="G66" s="187"/>
      <c r="H66" s="197">
        <v>798</v>
      </c>
      <c r="I66" s="197">
        <v>1335</v>
      </c>
      <c r="J66" s="197">
        <v>2439</v>
      </c>
      <c r="L66" s="41"/>
    </row>
    <row r="67" spans="2:12" ht="14.25">
      <c r="B67" s="119" t="s">
        <v>149</v>
      </c>
      <c r="C67" s="187"/>
      <c r="D67" s="187"/>
      <c r="E67" s="187"/>
      <c r="F67" s="187"/>
      <c r="G67" s="187"/>
      <c r="H67" s="197">
        <v>15</v>
      </c>
      <c r="I67" s="197">
        <v>16</v>
      </c>
      <c r="J67" s="197" t="s">
        <v>69</v>
      </c>
      <c r="L67" s="41"/>
    </row>
    <row r="68" spans="2:12" ht="14.25">
      <c r="B68" s="122" t="s">
        <v>150</v>
      </c>
      <c r="C68" s="202"/>
      <c r="D68" s="202"/>
      <c r="E68" s="202"/>
      <c r="F68" s="202"/>
      <c r="G68" s="202"/>
      <c r="H68" s="197" t="s">
        <v>243</v>
      </c>
      <c r="I68" s="197">
        <v>22213</v>
      </c>
      <c r="J68" s="197">
        <v>23263</v>
      </c>
      <c r="L68" s="41"/>
    </row>
    <row r="69" spans="2:12" ht="14.25">
      <c r="B69" s="125"/>
      <c r="C69" s="203"/>
      <c r="D69" s="203"/>
      <c r="E69" s="203"/>
      <c r="F69" s="203"/>
      <c r="G69" s="203"/>
      <c r="H69" s="197"/>
      <c r="I69" s="197"/>
      <c r="J69" s="197"/>
      <c r="L69" s="41"/>
    </row>
    <row r="70" spans="2:12" ht="13.5" customHeight="1">
      <c r="B70" s="122" t="s">
        <v>151</v>
      </c>
      <c r="C70" s="204"/>
      <c r="D70" s="204"/>
      <c r="E70" s="204"/>
      <c r="F70" s="204"/>
      <c r="G70" s="204"/>
      <c r="H70" s="197"/>
      <c r="I70" s="197"/>
      <c r="J70" s="197"/>
      <c r="L70" s="41"/>
    </row>
    <row r="71" spans="2:10" ht="14.25">
      <c r="B71" s="119" t="s">
        <v>153</v>
      </c>
      <c r="C71" s="187"/>
      <c r="D71" s="187"/>
      <c r="E71" s="187"/>
      <c r="F71" s="187"/>
      <c r="G71" s="187"/>
      <c r="H71" s="197">
        <v>383</v>
      </c>
      <c r="I71" s="197">
        <v>391</v>
      </c>
      <c r="J71" s="197">
        <v>425</v>
      </c>
    </row>
    <row r="72" spans="2:12" ht="14.25">
      <c r="B72" s="117" t="s">
        <v>154</v>
      </c>
      <c r="C72" s="187"/>
      <c r="D72" s="187"/>
      <c r="E72" s="187"/>
      <c r="F72" s="187"/>
      <c r="G72" s="187"/>
      <c r="H72" s="197">
        <v>248</v>
      </c>
      <c r="I72" s="197">
        <v>262</v>
      </c>
      <c r="J72" s="197">
        <v>305</v>
      </c>
      <c r="L72" s="41"/>
    </row>
    <row r="73" spans="2:10" ht="14.25">
      <c r="B73" s="119" t="s">
        <v>253</v>
      </c>
      <c r="C73" s="187"/>
      <c r="D73" s="187"/>
      <c r="E73" s="187"/>
      <c r="F73" s="187"/>
      <c r="G73" s="187"/>
      <c r="H73" s="197">
        <v>5</v>
      </c>
      <c r="I73" s="197">
        <v>4</v>
      </c>
      <c r="J73" s="197">
        <v>38</v>
      </c>
    </row>
    <row r="74" spans="2:12" ht="14.25">
      <c r="B74" s="252" t="s">
        <v>156</v>
      </c>
      <c r="C74" s="187"/>
      <c r="D74" s="187"/>
      <c r="E74" s="187"/>
      <c r="F74" s="187"/>
      <c r="G74" s="187"/>
      <c r="H74" s="197">
        <v>142846</v>
      </c>
      <c r="I74" s="197">
        <v>145460</v>
      </c>
      <c r="J74" s="197">
        <v>157903</v>
      </c>
      <c r="L74" s="41"/>
    </row>
    <row r="75" spans="2:12" ht="14.25">
      <c r="B75" s="119" t="s">
        <v>157</v>
      </c>
      <c r="C75" s="187"/>
      <c r="D75" s="187"/>
      <c r="E75" s="187"/>
      <c r="F75" s="187"/>
      <c r="G75" s="187"/>
      <c r="H75" s="197">
        <v>5339</v>
      </c>
      <c r="I75" s="197">
        <v>3077</v>
      </c>
      <c r="J75" s="197">
        <v>3700</v>
      </c>
      <c r="L75" s="41"/>
    </row>
    <row r="76" spans="2:12" ht="14.25">
      <c r="B76" s="252" t="s">
        <v>159</v>
      </c>
      <c r="C76" s="202"/>
      <c r="D76" s="202"/>
      <c r="E76" s="202"/>
      <c r="F76" s="202"/>
      <c r="G76" s="202"/>
      <c r="H76" s="197">
        <v>148821</v>
      </c>
      <c r="I76" s="197">
        <v>149194</v>
      </c>
      <c r="J76" s="197">
        <v>162371</v>
      </c>
      <c r="L76" s="41"/>
    </row>
    <row r="77" spans="2:12" ht="14.25">
      <c r="B77" s="174" t="s">
        <v>160</v>
      </c>
      <c r="C77" s="202"/>
      <c r="D77" s="202"/>
      <c r="E77" s="202"/>
      <c r="F77" s="202"/>
      <c r="G77" s="202"/>
      <c r="H77" s="197" t="s">
        <v>244</v>
      </c>
      <c r="I77" s="197">
        <v>171407</v>
      </c>
      <c r="J77" s="197">
        <v>185634</v>
      </c>
      <c r="L77" s="41"/>
    </row>
  </sheetData>
  <mergeCells count="4">
    <mergeCell ref="B2:B3"/>
    <mergeCell ref="B21:B22"/>
    <mergeCell ref="B41:B42"/>
    <mergeCell ref="B60:B61"/>
  </mergeCells>
  <printOptions/>
  <pageMargins left="0.25" right="0.25" top="0.75" bottom="0.75" header="0.3" footer="0.3"/>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000264167786"/>
    <pageSetUpPr fitToPage="1"/>
  </sheetPr>
  <dimension ref="A1:Z106"/>
  <sheetViews>
    <sheetView showGridLines="0" zoomScaleSheetLayoutView="40" workbookViewId="0" topLeftCell="A1">
      <pane xSplit="2" topLeftCell="D1" activePane="topRight" state="frozen"/>
      <selection pane="topLeft" activeCell="AM39" sqref="AM39"/>
      <selection pane="topRight" activeCell="AM39" sqref="AM39"/>
    </sheetView>
  </sheetViews>
  <sheetFormatPr defaultColWidth="9.00390625" defaultRowHeight="14.25"/>
  <cols>
    <col min="1" max="1" width="2.75390625" style="0" customWidth="1"/>
    <col min="2" max="2" width="47.625" style="158" customWidth="1"/>
    <col min="3" max="7" width="11.625" style="0" customWidth="1"/>
    <col min="8" max="10" width="11.75390625" style="0" customWidth="1"/>
    <col min="11" max="26" width="10.75390625" style="0" customWidth="1"/>
  </cols>
  <sheetData>
    <row r="1" spans="1:26" ht="12" customHeight="1">
      <c r="A1" s="499"/>
      <c r="B1" s="569"/>
      <c r="C1" s="499"/>
      <c r="D1" s="499"/>
      <c r="E1" s="499"/>
      <c r="F1" s="499"/>
      <c r="G1" s="499"/>
      <c r="H1" s="499"/>
      <c r="I1" s="499"/>
      <c r="J1" s="499"/>
      <c r="K1" s="499"/>
      <c r="L1" s="499"/>
      <c r="M1" s="499"/>
      <c r="N1" s="499"/>
      <c r="O1" s="499"/>
      <c r="P1" s="499"/>
      <c r="Q1" s="499"/>
      <c r="R1" s="499"/>
      <c r="S1" s="499"/>
      <c r="T1" s="499"/>
      <c r="U1" s="499"/>
      <c r="V1" s="499"/>
      <c r="W1" s="499"/>
      <c r="X1" s="499"/>
      <c r="Y1" s="499"/>
      <c r="Z1" s="499"/>
    </row>
    <row r="2" spans="1:26" ht="15">
      <c r="A2" s="499"/>
      <c r="B2" s="664" t="s">
        <v>255</v>
      </c>
      <c r="C2" s="570" t="s">
        <v>209</v>
      </c>
      <c r="D2" s="570" t="s">
        <v>210</v>
      </c>
      <c r="E2" s="570" t="s">
        <v>227</v>
      </c>
      <c r="F2" s="571" t="s">
        <v>292</v>
      </c>
      <c r="G2" s="570" t="s">
        <v>295</v>
      </c>
      <c r="H2" s="570" t="s">
        <v>337</v>
      </c>
      <c r="I2" s="570" t="s">
        <v>345</v>
      </c>
      <c r="J2" s="570" t="s">
        <v>357</v>
      </c>
      <c r="K2" s="570" t="s">
        <v>361</v>
      </c>
      <c r="L2" s="570" t="s">
        <v>372</v>
      </c>
      <c r="M2" s="570" t="s">
        <v>393</v>
      </c>
      <c r="N2" s="570" t="s">
        <v>398</v>
      </c>
      <c r="O2" s="570" t="s">
        <v>416</v>
      </c>
      <c r="P2" s="570" t="s">
        <v>422</v>
      </c>
      <c r="Q2" s="570" t="s">
        <v>436</v>
      </c>
      <c r="R2" s="571" t="s">
        <v>447</v>
      </c>
      <c r="S2" s="570" t="s">
        <v>451</v>
      </c>
      <c r="T2" s="570" t="s">
        <v>453</v>
      </c>
      <c r="U2" s="570" t="s">
        <v>457</v>
      </c>
      <c r="V2" s="570" t="s">
        <v>463</v>
      </c>
      <c r="W2" s="570" t="s">
        <v>468</v>
      </c>
      <c r="X2" s="570" t="s">
        <v>472</v>
      </c>
      <c r="Y2" s="570" t="s">
        <v>487</v>
      </c>
      <c r="Z2" s="570" t="s">
        <v>495</v>
      </c>
    </row>
    <row r="3" spans="1:26" ht="12.75" customHeight="1" thickBot="1">
      <c r="A3" s="499"/>
      <c r="B3" s="665"/>
      <c r="C3" s="572"/>
      <c r="D3" s="572"/>
      <c r="E3" s="572"/>
      <c r="F3" s="573" t="s">
        <v>315</v>
      </c>
      <c r="G3" s="572"/>
      <c r="H3" s="572"/>
      <c r="I3" s="572"/>
      <c r="J3" s="572"/>
      <c r="K3" s="572"/>
      <c r="L3" s="572"/>
      <c r="M3" s="572"/>
      <c r="N3" s="572"/>
      <c r="O3" s="572"/>
      <c r="P3" s="572"/>
      <c r="Q3" s="572"/>
      <c r="R3" s="574" t="s">
        <v>465</v>
      </c>
      <c r="S3" s="572"/>
      <c r="T3" s="572"/>
      <c r="U3" s="572"/>
      <c r="V3" s="572"/>
      <c r="W3" s="572"/>
      <c r="X3" s="572"/>
      <c r="Y3" s="572"/>
      <c r="Z3" s="572"/>
    </row>
    <row r="4" spans="1:26" ht="15">
      <c r="A4" s="499"/>
      <c r="B4" s="503" t="s">
        <v>122</v>
      </c>
      <c r="C4" s="575">
        <v>0</v>
      </c>
      <c r="D4" s="575">
        <v>0</v>
      </c>
      <c r="E4" s="575">
        <v>0</v>
      </c>
      <c r="F4" s="575">
        <v>0</v>
      </c>
      <c r="G4" s="575">
        <v>0</v>
      </c>
      <c r="H4" s="575">
        <v>0</v>
      </c>
      <c r="I4" s="575" t="s">
        <v>69</v>
      </c>
      <c r="J4" s="575">
        <v>0</v>
      </c>
      <c r="K4" s="575" t="s">
        <v>69</v>
      </c>
      <c r="L4" s="575" t="s">
        <v>69</v>
      </c>
      <c r="M4" s="575" t="s">
        <v>69</v>
      </c>
      <c r="N4" s="575" t="s">
        <v>69</v>
      </c>
      <c r="O4" s="575" t="s">
        <v>69</v>
      </c>
      <c r="P4" s="575" t="s">
        <v>69</v>
      </c>
      <c r="Q4" s="575" t="s">
        <v>69</v>
      </c>
      <c r="R4" s="575" t="s">
        <v>69</v>
      </c>
      <c r="S4" s="575" t="s">
        <v>69</v>
      </c>
      <c r="T4" s="575" t="s">
        <v>69</v>
      </c>
      <c r="U4" s="575" t="s">
        <v>69</v>
      </c>
      <c r="V4" s="575" t="s">
        <v>69</v>
      </c>
      <c r="W4" s="575" t="s">
        <v>69</v>
      </c>
      <c r="X4" s="575" t="s">
        <v>69</v>
      </c>
      <c r="Y4" s="575" t="s">
        <v>69</v>
      </c>
      <c r="Z4" s="575" t="s">
        <v>69</v>
      </c>
    </row>
    <row r="5" spans="1:26" ht="15">
      <c r="A5" s="499"/>
      <c r="B5" s="503" t="s">
        <v>123</v>
      </c>
      <c r="C5" s="575">
        <v>671</v>
      </c>
      <c r="D5" s="575">
        <v>677</v>
      </c>
      <c r="E5" s="575">
        <v>647</v>
      </c>
      <c r="F5" s="575">
        <v>662</v>
      </c>
      <c r="G5" s="575">
        <v>650</v>
      </c>
      <c r="H5" s="575">
        <v>650</v>
      </c>
      <c r="I5" s="575">
        <v>638</v>
      </c>
      <c r="J5" s="575">
        <v>658</v>
      </c>
      <c r="K5" s="575">
        <v>653</v>
      </c>
      <c r="L5" s="575">
        <v>650</v>
      </c>
      <c r="M5" s="575">
        <v>647</v>
      </c>
      <c r="N5" s="575">
        <v>644</v>
      </c>
      <c r="O5" s="575">
        <v>638</v>
      </c>
      <c r="P5" s="575">
        <v>467</v>
      </c>
      <c r="Q5" s="575">
        <v>420</v>
      </c>
      <c r="R5" s="575">
        <v>424</v>
      </c>
      <c r="S5" s="575">
        <v>420</v>
      </c>
      <c r="T5" s="575">
        <v>417</v>
      </c>
      <c r="U5" s="575">
        <v>422</v>
      </c>
      <c r="V5" s="575">
        <v>426</v>
      </c>
      <c r="W5" s="575">
        <v>395</v>
      </c>
      <c r="X5" s="575">
        <v>388</v>
      </c>
      <c r="Y5" s="575">
        <v>390</v>
      </c>
      <c r="Z5" s="575">
        <v>390</v>
      </c>
    </row>
    <row r="6" spans="1:26" ht="15">
      <c r="A6" s="499"/>
      <c r="B6" s="503" t="s">
        <v>124</v>
      </c>
      <c r="C6" s="575">
        <v>85</v>
      </c>
      <c r="D6" s="575">
        <v>81</v>
      </c>
      <c r="E6" s="575">
        <v>61</v>
      </c>
      <c r="F6" s="575">
        <v>36</v>
      </c>
      <c r="G6" s="575">
        <v>50</v>
      </c>
      <c r="H6" s="575">
        <v>46</v>
      </c>
      <c r="I6" s="575">
        <v>36</v>
      </c>
      <c r="J6" s="575">
        <v>35</v>
      </c>
      <c r="K6" s="575">
        <v>61</v>
      </c>
      <c r="L6" s="575">
        <v>45</v>
      </c>
      <c r="M6" s="575">
        <v>38</v>
      </c>
      <c r="N6" s="575">
        <v>35</v>
      </c>
      <c r="O6" s="575">
        <v>60</v>
      </c>
      <c r="P6" s="575">
        <v>58</v>
      </c>
      <c r="Q6" s="575">
        <v>47</v>
      </c>
      <c r="R6" s="575">
        <v>44</v>
      </c>
      <c r="S6" s="575">
        <v>71</v>
      </c>
      <c r="T6" s="575">
        <v>60</v>
      </c>
      <c r="U6" s="575">
        <v>39</v>
      </c>
      <c r="V6" s="575">
        <v>39</v>
      </c>
      <c r="W6" s="575">
        <v>76</v>
      </c>
      <c r="X6" s="575">
        <v>77</v>
      </c>
      <c r="Y6" s="575">
        <v>54</v>
      </c>
      <c r="Z6" s="575">
        <v>48</v>
      </c>
    </row>
    <row r="7" spans="1:26" ht="15">
      <c r="A7" s="499"/>
      <c r="B7" s="503" t="s">
        <v>128</v>
      </c>
      <c r="C7" s="575">
        <v>484</v>
      </c>
      <c r="D7" s="575">
        <v>476</v>
      </c>
      <c r="E7" s="575">
        <v>450</v>
      </c>
      <c r="F7" s="575">
        <v>476</v>
      </c>
      <c r="G7" s="575">
        <v>452</v>
      </c>
      <c r="H7" s="575">
        <v>441</v>
      </c>
      <c r="I7" s="575">
        <v>452</v>
      </c>
      <c r="J7" s="575">
        <v>461</v>
      </c>
      <c r="K7" s="575">
        <v>808</v>
      </c>
      <c r="L7" s="575">
        <v>815</v>
      </c>
      <c r="M7" s="575">
        <v>788</v>
      </c>
      <c r="N7" s="575">
        <v>764</v>
      </c>
      <c r="O7" s="575">
        <v>742</v>
      </c>
      <c r="P7" s="575">
        <v>713</v>
      </c>
      <c r="Q7" s="575">
        <v>700</v>
      </c>
      <c r="R7" s="575">
        <v>702</v>
      </c>
      <c r="S7" s="575">
        <v>694</v>
      </c>
      <c r="T7" s="575">
        <v>709</v>
      </c>
      <c r="U7" s="575">
        <v>734</v>
      </c>
      <c r="V7" s="575">
        <v>755</v>
      </c>
      <c r="W7" s="575">
        <v>747</v>
      </c>
      <c r="X7" s="575">
        <v>724</v>
      </c>
      <c r="Y7" s="575">
        <v>723</v>
      </c>
      <c r="Z7" s="575">
        <v>744</v>
      </c>
    </row>
    <row r="8" spans="1:26" ht="15">
      <c r="A8" s="499"/>
      <c r="B8" s="503" t="s">
        <v>129</v>
      </c>
      <c r="C8" s="575"/>
      <c r="D8" s="575"/>
      <c r="E8" s="575" t="s">
        <v>69</v>
      </c>
      <c r="F8" s="575" t="s">
        <v>69</v>
      </c>
      <c r="G8" s="575" t="s">
        <v>69</v>
      </c>
      <c r="H8" s="575" t="s">
        <v>69</v>
      </c>
      <c r="I8" s="575" t="s">
        <v>69</v>
      </c>
      <c r="J8" s="575" t="s">
        <v>69</v>
      </c>
      <c r="K8" s="575" t="s">
        <v>69</v>
      </c>
      <c r="L8" s="575" t="s">
        <v>69</v>
      </c>
      <c r="M8" s="575" t="s">
        <v>69</v>
      </c>
      <c r="N8" s="575" t="s">
        <v>69</v>
      </c>
      <c r="O8" s="575" t="s">
        <v>69</v>
      </c>
      <c r="P8" s="575"/>
      <c r="Q8" s="575"/>
      <c r="R8" s="575"/>
      <c r="S8" s="575" t="s">
        <v>69</v>
      </c>
      <c r="T8" s="575" t="s">
        <v>69</v>
      </c>
      <c r="U8" s="575" t="s">
        <v>69</v>
      </c>
      <c r="V8" s="575" t="s">
        <v>69</v>
      </c>
      <c r="W8" s="575" t="s">
        <v>69</v>
      </c>
      <c r="X8" s="575"/>
      <c r="Y8" s="575"/>
      <c r="Z8" s="575"/>
    </row>
    <row r="9" spans="1:26" ht="15">
      <c r="A9" s="499"/>
      <c r="B9" s="503" t="s">
        <v>130</v>
      </c>
      <c r="C9" s="575"/>
      <c r="D9" s="575"/>
      <c r="E9" s="575"/>
      <c r="F9" s="575" t="s">
        <v>69</v>
      </c>
      <c r="G9" s="575"/>
      <c r="H9" s="575"/>
      <c r="I9" s="575"/>
      <c r="J9" s="575">
        <v>4</v>
      </c>
      <c r="K9" s="575">
        <v>4</v>
      </c>
      <c r="L9" s="575">
        <v>4</v>
      </c>
      <c r="M9" s="575">
        <v>5</v>
      </c>
      <c r="N9" s="575">
        <v>10</v>
      </c>
      <c r="O9" s="575">
        <v>5</v>
      </c>
      <c r="P9" s="575">
        <v>5</v>
      </c>
      <c r="Q9" s="575">
        <v>5</v>
      </c>
      <c r="R9" s="575">
        <v>5</v>
      </c>
      <c r="S9" s="575" t="s">
        <v>69</v>
      </c>
      <c r="T9" s="575" t="s">
        <v>69</v>
      </c>
      <c r="U9" s="575" t="s">
        <v>69</v>
      </c>
      <c r="V9" s="575" t="s">
        <v>69</v>
      </c>
      <c r="W9" s="575" t="s">
        <v>69</v>
      </c>
      <c r="X9" s="575" t="s">
        <v>69</v>
      </c>
      <c r="Y9" s="575" t="s">
        <v>69</v>
      </c>
      <c r="Z9" s="575" t="s">
        <v>69</v>
      </c>
    </row>
    <row r="10" spans="1:26" ht="15">
      <c r="A10" s="499"/>
      <c r="B10" s="576" t="s">
        <v>462</v>
      </c>
      <c r="C10" s="575"/>
      <c r="D10" s="575"/>
      <c r="E10" s="575"/>
      <c r="F10" s="575"/>
      <c r="G10" s="575"/>
      <c r="H10" s="575"/>
      <c r="I10" s="575"/>
      <c r="J10" s="575"/>
      <c r="K10" s="575"/>
      <c r="L10" s="575"/>
      <c r="M10" s="575"/>
      <c r="N10" s="575"/>
      <c r="O10" s="575"/>
      <c r="P10" s="575"/>
      <c r="Q10" s="575"/>
      <c r="R10" s="575">
        <v>446</v>
      </c>
      <c r="S10" s="577" t="s">
        <v>197</v>
      </c>
      <c r="T10" s="577" t="s">
        <v>197</v>
      </c>
      <c r="U10" s="577" t="s">
        <v>197</v>
      </c>
      <c r="V10" s="575">
        <v>131</v>
      </c>
      <c r="W10" s="575">
        <v>3753</v>
      </c>
      <c r="X10" s="575">
        <v>2140</v>
      </c>
      <c r="Y10" s="575">
        <v>240</v>
      </c>
      <c r="Z10" s="575">
        <v>41</v>
      </c>
    </row>
    <row r="11" spans="1:26" ht="15">
      <c r="A11" s="499"/>
      <c r="B11" s="503" t="s">
        <v>302</v>
      </c>
      <c r="C11" s="575">
        <v>46918</v>
      </c>
      <c r="D11" s="575">
        <v>48682</v>
      </c>
      <c r="E11" s="575">
        <v>50145</v>
      </c>
      <c r="F11" s="575">
        <v>50797</v>
      </c>
      <c r="G11" s="575">
        <v>51338</v>
      </c>
      <c r="H11" s="575">
        <v>52244</v>
      </c>
      <c r="I11" s="575">
        <v>52924</v>
      </c>
      <c r="J11" s="575">
        <v>53811</v>
      </c>
      <c r="K11" s="575">
        <v>54779</v>
      </c>
      <c r="L11" s="575">
        <v>55557</v>
      </c>
      <c r="M11" s="575">
        <v>55935</v>
      </c>
      <c r="N11" s="575">
        <v>55368</v>
      </c>
      <c r="O11" s="575">
        <v>55954</v>
      </c>
      <c r="P11" s="575">
        <v>54690</v>
      </c>
      <c r="Q11" s="575">
        <v>55492</v>
      </c>
      <c r="R11" s="575">
        <v>55783</v>
      </c>
      <c r="S11" s="575">
        <v>55713</v>
      </c>
      <c r="T11" s="575">
        <v>56717</v>
      </c>
      <c r="U11" s="575">
        <v>57560</v>
      </c>
      <c r="V11" s="575">
        <v>57907</v>
      </c>
      <c r="W11" s="575">
        <v>57750</v>
      </c>
      <c r="X11" s="575">
        <v>57650</v>
      </c>
      <c r="Y11" s="575">
        <v>57997</v>
      </c>
      <c r="Z11" s="575">
        <v>57095</v>
      </c>
    </row>
    <row r="12" spans="1:26" ht="15">
      <c r="A12" s="499"/>
      <c r="B12" s="503" t="s">
        <v>305</v>
      </c>
      <c r="C12" s="575">
        <v>414</v>
      </c>
      <c r="D12" s="575">
        <v>46</v>
      </c>
      <c r="E12" s="575">
        <v>75</v>
      </c>
      <c r="F12" s="575">
        <v>454</v>
      </c>
      <c r="G12" s="575">
        <v>536</v>
      </c>
      <c r="H12" s="575">
        <v>731</v>
      </c>
      <c r="I12" s="575">
        <v>604</v>
      </c>
      <c r="J12" s="575">
        <v>579</v>
      </c>
      <c r="K12" s="575">
        <v>602</v>
      </c>
      <c r="L12" s="575">
        <v>615</v>
      </c>
      <c r="M12" s="575">
        <v>693</v>
      </c>
      <c r="N12" s="575">
        <v>508</v>
      </c>
      <c r="O12" s="575">
        <v>803</v>
      </c>
      <c r="P12" s="575">
        <v>752</v>
      </c>
      <c r="Q12" s="575">
        <v>813</v>
      </c>
      <c r="R12" s="575">
        <v>717</v>
      </c>
      <c r="S12" s="575">
        <v>595</v>
      </c>
      <c r="T12" s="575">
        <v>419</v>
      </c>
      <c r="U12" s="575">
        <v>381</v>
      </c>
      <c r="V12" s="575">
        <v>272</v>
      </c>
      <c r="W12" s="575">
        <v>415</v>
      </c>
      <c r="X12" s="575">
        <v>554</v>
      </c>
      <c r="Y12" s="575">
        <v>634</v>
      </c>
      <c r="Z12" s="575">
        <v>544</v>
      </c>
    </row>
    <row r="13" spans="1:26" ht="15">
      <c r="A13" s="499"/>
      <c r="B13" s="503" t="s">
        <v>306</v>
      </c>
      <c r="C13" s="575">
        <v>8094</v>
      </c>
      <c r="D13" s="575">
        <f>D25-D5-D6-D7-D11-D12-D21-D22-D23</f>
        <v>7418</v>
      </c>
      <c r="E13" s="575">
        <f>E25-E5-E6-E7-E11-E12-E21-E22-E23</f>
        <v>9922</v>
      </c>
      <c r="F13" s="575">
        <v>14020</v>
      </c>
      <c r="G13" s="575">
        <v>13970</v>
      </c>
      <c r="H13" s="575">
        <v>12726</v>
      </c>
      <c r="I13" s="575">
        <v>12784</v>
      </c>
      <c r="J13" s="575">
        <v>13636</v>
      </c>
      <c r="K13" s="575">
        <v>14296</v>
      </c>
      <c r="L13" s="575">
        <v>15007</v>
      </c>
      <c r="M13" s="575">
        <v>14947</v>
      </c>
      <c r="N13" s="575">
        <v>15996</v>
      </c>
      <c r="O13" s="575">
        <v>14269</v>
      </c>
      <c r="P13" s="575">
        <v>17535</v>
      </c>
      <c r="Q13" s="575">
        <v>16075</v>
      </c>
      <c r="R13" s="575">
        <v>15591</v>
      </c>
      <c r="S13" s="575">
        <v>17815</v>
      </c>
      <c r="T13" s="575">
        <v>16449</v>
      </c>
      <c r="U13" s="575">
        <v>15050</v>
      </c>
      <c r="V13" s="575">
        <v>15992</v>
      </c>
      <c r="W13" s="575">
        <v>12190</v>
      </c>
      <c r="X13" s="575">
        <v>12593</v>
      </c>
      <c r="Y13" s="575">
        <v>13936</v>
      </c>
      <c r="Z13" s="575">
        <v>17162</v>
      </c>
    </row>
    <row r="14" spans="1:26" ht="15">
      <c r="A14" s="499"/>
      <c r="B14" s="578" t="s">
        <v>313</v>
      </c>
      <c r="C14" s="575"/>
      <c r="D14" s="575"/>
      <c r="E14" s="575"/>
      <c r="F14" s="575" t="s">
        <v>301</v>
      </c>
      <c r="G14" s="575">
        <v>8931</v>
      </c>
      <c r="H14" s="575">
        <v>4557</v>
      </c>
      <c r="I14" s="575">
        <v>5927</v>
      </c>
      <c r="J14" s="575">
        <v>6307</v>
      </c>
      <c r="K14" s="575">
        <v>6440</v>
      </c>
      <c r="L14" s="575">
        <v>6861</v>
      </c>
      <c r="M14" s="575">
        <v>7868</v>
      </c>
      <c r="N14" s="575">
        <v>5387</v>
      </c>
      <c r="O14" s="575">
        <v>5025</v>
      </c>
      <c r="P14" s="575">
        <v>8263</v>
      </c>
      <c r="Q14" s="575">
        <v>9044</v>
      </c>
      <c r="R14" s="575">
        <v>8395</v>
      </c>
      <c r="S14" s="575">
        <v>8761</v>
      </c>
      <c r="T14" s="575">
        <v>7554</v>
      </c>
      <c r="U14" s="575">
        <v>7541</v>
      </c>
      <c r="V14" s="575">
        <v>6578</v>
      </c>
      <c r="W14" s="575">
        <v>4663</v>
      </c>
      <c r="X14" s="575">
        <v>4965</v>
      </c>
      <c r="Y14" s="575">
        <v>5528</v>
      </c>
      <c r="Z14" s="575">
        <v>7195</v>
      </c>
    </row>
    <row r="15" spans="1:26" ht="15">
      <c r="A15" s="499"/>
      <c r="B15" s="578" t="s">
        <v>312</v>
      </c>
      <c r="C15" s="575"/>
      <c r="D15" s="575"/>
      <c r="E15" s="575"/>
      <c r="F15" s="575" t="s">
        <v>301</v>
      </c>
      <c r="G15" s="575">
        <v>179</v>
      </c>
      <c r="H15" s="575">
        <v>8124</v>
      </c>
      <c r="I15" s="575">
        <v>6754</v>
      </c>
      <c r="J15" s="575">
        <v>7280</v>
      </c>
      <c r="K15" s="575">
        <v>7737</v>
      </c>
      <c r="L15" s="575">
        <v>8068</v>
      </c>
      <c r="M15" s="575">
        <v>6955</v>
      </c>
      <c r="N15" s="575">
        <v>10438</v>
      </c>
      <c r="O15" s="575">
        <v>9123</v>
      </c>
      <c r="P15" s="575">
        <v>9127</v>
      </c>
      <c r="Q15" s="575">
        <v>6747</v>
      </c>
      <c r="R15" s="575">
        <v>6984</v>
      </c>
      <c r="S15" s="575">
        <v>8957</v>
      </c>
      <c r="T15" s="575">
        <v>8739</v>
      </c>
      <c r="U15" s="575">
        <v>7384</v>
      </c>
      <c r="V15" s="575">
        <v>9265</v>
      </c>
      <c r="W15" s="575">
        <v>7196</v>
      </c>
      <c r="X15" s="575">
        <v>7488</v>
      </c>
      <c r="Y15" s="575">
        <v>8308</v>
      </c>
      <c r="Z15" s="575">
        <v>9896</v>
      </c>
    </row>
    <row r="16" spans="1:26" ht="15">
      <c r="A16" s="499"/>
      <c r="B16" s="578" t="s">
        <v>134</v>
      </c>
      <c r="C16" s="575"/>
      <c r="D16" s="575"/>
      <c r="E16" s="575"/>
      <c r="F16" s="575" t="s">
        <v>301</v>
      </c>
      <c r="G16" s="575">
        <v>4860</v>
      </c>
      <c r="H16" s="575">
        <v>45</v>
      </c>
      <c r="I16" s="575">
        <v>103</v>
      </c>
      <c r="J16" s="575">
        <v>49</v>
      </c>
      <c r="K16" s="575">
        <v>119</v>
      </c>
      <c r="L16" s="575">
        <v>78</v>
      </c>
      <c r="M16" s="575">
        <v>124</v>
      </c>
      <c r="N16" s="575">
        <v>171</v>
      </c>
      <c r="O16" s="575">
        <v>121</v>
      </c>
      <c r="P16" s="575">
        <v>145</v>
      </c>
      <c r="Q16" s="575">
        <v>284</v>
      </c>
      <c r="R16" s="575">
        <v>212</v>
      </c>
      <c r="S16" s="575">
        <v>97</v>
      </c>
      <c r="T16" s="575">
        <v>156</v>
      </c>
      <c r="U16" s="575">
        <v>125</v>
      </c>
      <c r="V16" s="575">
        <v>149</v>
      </c>
      <c r="W16" s="575">
        <v>331</v>
      </c>
      <c r="X16" s="575">
        <v>140</v>
      </c>
      <c r="Y16" s="575">
        <v>100</v>
      </c>
      <c r="Z16" s="575">
        <v>71</v>
      </c>
    </row>
    <row r="17" spans="1:26" ht="15">
      <c r="A17" s="499"/>
      <c r="B17" s="579" t="s">
        <v>132</v>
      </c>
      <c r="C17" s="575">
        <v>221</v>
      </c>
      <c r="D17" s="575"/>
      <c r="E17" s="575"/>
      <c r="F17" s="575">
        <v>1339</v>
      </c>
      <c r="G17" s="577" t="s">
        <v>197</v>
      </c>
      <c r="H17" s="577" t="s">
        <v>197</v>
      </c>
      <c r="I17" s="577" t="s">
        <v>197</v>
      </c>
      <c r="J17" s="577" t="s">
        <v>197</v>
      </c>
      <c r="K17" s="577" t="s">
        <v>197</v>
      </c>
      <c r="L17" s="577" t="s">
        <v>197</v>
      </c>
      <c r="M17" s="577" t="s">
        <v>197</v>
      </c>
      <c r="N17" s="577" t="s">
        <v>197</v>
      </c>
      <c r="O17" s="577" t="s">
        <v>197</v>
      </c>
      <c r="P17" s="577" t="s">
        <v>197</v>
      </c>
      <c r="Q17" s="577" t="s">
        <v>197</v>
      </c>
      <c r="R17" s="577" t="s">
        <v>197</v>
      </c>
      <c r="S17" s="577" t="s">
        <v>197</v>
      </c>
      <c r="T17" s="577" t="s">
        <v>197</v>
      </c>
      <c r="U17" s="577" t="s">
        <v>197</v>
      </c>
      <c r="V17" s="577" t="s">
        <v>197</v>
      </c>
      <c r="W17" s="577" t="s">
        <v>197</v>
      </c>
      <c r="X17" s="577" t="s">
        <v>197</v>
      </c>
      <c r="Y17" s="577" t="s">
        <v>197</v>
      </c>
      <c r="Z17" s="577" t="s">
        <v>197</v>
      </c>
    </row>
    <row r="18" spans="1:26" ht="15">
      <c r="A18" s="499"/>
      <c r="B18" s="579" t="s">
        <v>133</v>
      </c>
      <c r="C18" s="575">
        <v>6806</v>
      </c>
      <c r="D18" s="575"/>
      <c r="E18" s="575"/>
      <c r="F18" s="575">
        <v>12259</v>
      </c>
      <c r="G18" s="577" t="s">
        <v>197</v>
      </c>
      <c r="H18" s="577" t="s">
        <v>197</v>
      </c>
      <c r="I18" s="577" t="s">
        <v>197</v>
      </c>
      <c r="J18" s="577" t="s">
        <v>197</v>
      </c>
      <c r="K18" s="577" t="s">
        <v>197</v>
      </c>
      <c r="L18" s="577" t="s">
        <v>197</v>
      </c>
      <c r="M18" s="577" t="s">
        <v>197</v>
      </c>
      <c r="N18" s="577" t="s">
        <v>197</v>
      </c>
      <c r="O18" s="577" t="s">
        <v>197</v>
      </c>
      <c r="P18" s="577" t="s">
        <v>197</v>
      </c>
      <c r="Q18" s="577" t="s">
        <v>197</v>
      </c>
      <c r="R18" s="577" t="s">
        <v>197</v>
      </c>
      <c r="S18" s="577" t="s">
        <v>197</v>
      </c>
      <c r="T18" s="577" t="s">
        <v>197</v>
      </c>
      <c r="U18" s="577" t="s">
        <v>197</v>
      </c>
      <c r="V18" s="577" t="s">
        <v>197</v>
      </c>
      <c r="W18" s="577" t="s">
        <v>197</v>
      </c>
      <c r="X18" s="577" t="s">
        <v>197</v>
      </c>
      <c r="Y18" s="577" t="s">
        <v>197</v>
      </c>
      <c r="Z18" s="577" t="s">
        <v>197</v>
      </c>
    </row>
    <row r="19" spans="1:26" ht="15">
      <c r="A19" s="499"/>
      <c r="B19" s="579" t="s">
        <v>134</v>
      </c>
      <c r="C19" s="575">
        <v>34</v>
      </c>
      <c r="D19" s="575"/>
      <c r="E19" s="575"/>
      <c r="F19" s="575">
        <v>87</v>
      </c>
      <c r="G19" s="577" t="s">
        <v>197</v>
      </c>
      <c r="H19" s="577" t="s">
        <v>197</v>
      </c>
      <c r="I19" s="577" t="s">
        <v>197</v>
      </c>
      <c r="J19" s="577" t="s">
        <v>197</v>
      </c>
      <c r="K19" s="577" t="s">
        <v>197</v>
      </c>
      <c r="L19" s="577" t="s">
        <v>197</v>
      </c>
      <c r="M19" s="577" t="s">
        <v>197</v>
      </c>
      <c r="N19" s="577" t="s">
        <v>197</v>
      </c>
      <c r="O19" s="577" t="s">
        <v>197</v>
      </c>
      <c r="P19" s="577" t="s">
        <v>197</v>
      </c>
      <c r="Q19" s="577" t="s">
        <v>197</v>
      </c>
      <c r="R19" s="577" t="s">
        <v>197</v>
      </c>
      <c r="S19" s="577" t="s">
        <v>197</v>
      </c>
      <c r="T19" s="577" t="s">
        <v>197</v>
      </c>
      <c r="U19" s="577" t="s">
        <v>197</v>
      </c>
      <c r="V19" s="577" t="s">
        <v>197</v>
      </c>
      <c r="W19" s="577" t="s">
        <v>197</v>
      </c>
      <c r="X19" s="577" t="s">
        <v>197</v>
      </c>
      <c r="Y19" s="577" t="s">
        <v>197</v>
      </c>
      <c r="Z19" s="577" t="s">
        <v>197</v>
      </c>
    </row>
    <row r="20" spans="1:26" ht="15">
      <c r="A20" s="499"/>
      <c r="B20" s="579" t="s">
        <v>314</v>
      </c>
      <c r="C20" s="575">
        <v>1033</v>
      </c>
      <c r="D20" s="575"/>
      <c r="E20" s="575"/>
      <c r="F20" s="575">
        <v>335</v>
      </c>
      <c r="G20" s="577" t="s">
        <v>197</v>
      </c>
      <c r="H20" s="577" t="s">
        <v>197</v>
      </c>
      <c r="I20" s="577" t="s">
        <v>197</v>
      </c>
      <c r="J20" s="577" t="s">
        <v>197</v>
      </c>
      <c r="K20" s="577" t="s">
        <v>197</v>
      </c>
      <c r="L20" s="577" t="s">
        <v>197</v>
      </c>
      <c r="M20" s="577" t="s">
        <v>197</v>
      </c>
      <c r="N20" s="577" t="s">
        <v>197</v>
      </c>
      <c r="O20" s="577" t="s">
        <v>197</v>
      </c>
      <c r="P20" s="577" t="s">
        <v>197</v>
      </c>
      <c r="Q20" s="577" t="s">
        <v>197</v>
      </c>
      <c r="R20" s="577" t="s">
        <v>197</v>
      </c>
      <c r="S20" s="577" t="s">
        <v>197</v>
      </c>
      <c r="T20" s="577" t="s">
        <v>197</v>
      </c>
      <c r="U20" s="577" t="s">
        <v>197</v>
      </c>
      <c r="V20" s="577" t="s">
        <v>197</v>
      </c>
      <c r="W20" s="577" t="s">
        <v>197</v>
      </c>
      <c r="X20" s="577" t="s">
        <v>197</v>
      </c>
      <c r="Y20" s="577" t="s">
        <v>197</v>
      </c>
      <c r="Z20" s="577" t="s">
        <v>197</v>
      </c>
    </row>
    <row r="21" spans="1:26" ht="15">
      <c r="A21" s="499"/>
      <c r="B21" s="503" t="s">
        <v>137</v>
      </c>
      <c r="C21" s="575">
        <v>635</v>
      </c>
      <c r="D21" s="575">
        <v>615</v>
      </c>
      <c r="E21" s="575">
        <v>598</v>
      </c>
      <c r="F21" s="575">
        <v>641</v>
      </c>
      <c r="G21" s="575">
        <v>835</v>
      </c>
      <c r="H21" s="575">
        <v>904</v>
      </c>
      <c r="I21" s="575">
        <v>962</v>
      </c>
      <c r="J21" s="575">
        <v>1076</v>
      </c>
      <c r="K21" s="575">
        <v>1098</v>
      </c>
      <c r="L21" s="575">
        <v>1137</v>
      </c>
      <c r="M21" s="575">
        <v>1134</v>
      </c>
      <c r="N21" s="575">
        <v>1178</v>
      </c>
      <c r="O21" s="575">
        <v>1156</v>
      </c>
      <c r="P21" s="575">
        <v>1257</v>
      </c>
      <c r="Q21" s="575">
        <v>1236</v>
      </c>
      <c r="R21" s="575">
        <v>1217</v>
      </c>
      <c r="S21" s="575">
        <v>1203</v>
      </c>
      <c r="T21" s="575">
        <v>1219</v>
      </c>
      <c r="U21" s="575">
        <v>1228</v>
      </c>
      <c r="V21" s="575">
        <v>1352</v>
      </c>
      <c r="W21" s="575">
        <v>1459</v>
      </c>
      <c r="X21" s="575">
        <v>1569</v>
      </c>
      <c r="Y21" s="575">
        <v>1547</v>
      </c>
      <c r="Z21" s="575">
        <v>1458</v>
      </c>
    </row>
    <row r="22" spans="1:26" ht="15">
      <c r="A22" s="499"/>
      <c r="B22" s="503" t="s">
        <v>307</v>
      </c>
      <c r="C22" s="575">
        <v>734</v>
      </c>
      <c r="D22" s="575">
        <v>747</v>
      </c>
      <c r="E22" s="575">
        <v>865</v>
      </c>
      <c r="F22" s="575">
        <v>785</v>
      </c>
      <c r="G22" s="575">
        <v>711</v>
      </c>
      <c r="H22" s="575">
        <v>647</v>
      </c>
      <c r="I22" s="575">
        <v>542</v>
      </c>
      <c r="J22" s="575">
        <v>815</v>
      </c>
      <c r="K22" s="575">
        <v>616</v>
      </c>
      <c r="L22" s="575">
        <v>835</v>
      </c>
      <c r="M22" s="575">
        <v>972</v>
      </c>
      <c r="N22" s="575">
        <v>667</v>
      </c>
      <c r="O22" s="575">
        <v>697</v>
      </c>
      <c r="P22" s="575">
        <v>702</v>
      </c>
      <c r="Q22" s="575">
        <v>856</v>
      </c>
      <c r="R22" s="575">
        <v>1106</v>
      </c>
      <c r="S22" s="575">
        <v>968</v>
      </c>
      <c r="T22" s="575">
        <v>1273</v>
      </c>
      <c r="U22" s="575">
        <v>1144</v>
      </c>
      <c r="V22" s="575">
        <v>2215</v>
      </c>
      <c r="W22" s="575">
        <v>2672</v>
      </c>
      <c r="X22" s="575">
        <v>3463</v>
      </c>
      <c r="Y22" s="575">
        <v>3133</v>
      </c>
      <c r="Z22" s="575">
        <v>2663</v>
      </c>
    </row>
    <row r="23" spans="1:26" ht="15">
      <c r="A23" s="499"/>
      <c r="B23" s="503" t="s">
        <v>140</v>
      </c>
      <c r="C23" s="575">
        <v>1990</v>
      </c>
      <c r="D23" s="575">
        <v>2744</v>
      </c>
      <c r="E23" s="575">
        <v>1950</v>
      </c>
      <c r="F23" s="575">
        <v>1338</v>
      </c>
      <c r="G23" s="575">
        <v>1944</v>
      </c>
      <c r="H23" s="575">
        <v>1863</v>
      </c>
      <c r="I23" s="575">
        <v>2147</v>
      </c>
      <c r="J23" s="575">
        <v>2069</v>
      </c>
      <c r="K23" s="575">
        <v>1453</v>
      </c>
      <c r="L23" s="575">
        <v>2135</v>
      </c>
      <c r="M23" s="575">
        <v>1571</v>
      </c>
      <c r="N23" s="575">
        <v>1319</v>
      </c>
      <c r="O23" s="575">
        <v>1943</v>
      </c>
      <c r="P23" s="575">
        <v>1048</v>
      </c>
      <c r="Q23" s="575">
        <v>1636</v>
      </c>
      <c r="R23" s="575">
        <v>2359</v>
      </c>
      <c r="S23" s="575">
        <v>2163</v>
      </c>
      <c r="T23" s="575">
        <v>1543</v>
      </c>
      <c r="U23" s="575">
        <v>1421</v>
      </c>
      <c r="V23" s="575">
        <v>3748</v>
      </c>
      <c r="W23" s="575">
        <v>4989</v>
      </c>
      <c r="X23" s="575">
        <v>4871</v>
      </c>
      <c r="Y23" s="575">
        <v>5228</v>
      </c>
      <c r="Z23" s="575">
        <v>2551</v>
      </c>
    </row>
    <row r="24" spans="1:26" ht="15">
      <c r="A24" s="499"/>
      <c r="B24" s="503" t="s">
        <v>141</v>
      </c>
      <c r="C24" s="575"/>
      <c r="D24" s="575"/>
      <c r="E24" s="575"/>
      <c r="F24" s="575" t="s">
        <v>69</v>
      </c>
      <c r="G24" s="575"/>
      <c r="H24" s="575" t="s">
        <v>69</v>
      </c>
      <c r="I24" s="575" t="s">
        <v>69</v>
      </c>
      <c r="J24" s="575" t="s">
        <v>69</v>
      </c>
      <c r="K24" s="575" t="s">
        <v>69</v>
      </c>
      <c r="L24" s="575" t="s">
        <v>69</v>
      </c>
      <c r="M24" s="575" t="s">
        <v>69</v>
      </c>
      <c r="N24" s="575" t="s">
        <v>69</v>
      </c>
      <c r="O24" s="575" t="s">
        <v>69</v>
      </c>
      <c r="P24" s="575">
        <v>140</v>
      </c>
      <c r="Q24" s="575">
        <v>140</v>
      </c>
      <c r="R24" s="575" t="s">
        <v>69</v>
      </c>
      <c r="S24" s="575" t="s">
        <v>69</v>
      </c>
      <c r="T24" s="575" t="s">
        <v>69</v>
      </c>
      <c r="U24" s="575">
        <v>2</v>
      </c>
      <c r="V24" s="575" t="s">
        <v>69</v>
      </c>
      <c r="W24" s="575" t="s">
        <v>69</v>
      </c>
      <c r="X24" s="575" t="s">
        <v>69</v>
      </c>
      <c r="Y24" s="575" t="s">
        <v>69</v>
      </c>
      <c r="Z24" s="575">
        <v>2</v>
      </c>
    </row>
    <row r="25" spans="1:26" ht="15">
      <c r="A25" s="499"/>
      <c r="B25" s="510" t="s">
        <v>142</v>
      </c>
      <c r="C25" s="580">
        <v>60025</v>
      </c>
      <c r="D25" s="580">
        <v>61486</v>
      </c>
      <c r="E25" s="580">
        <v>64713</v>
      </c>
      <c r="F25" s="580">
        <v>69209</v>
      </c>
      <c r="G25" s="580">
        <v>70486</v>
      </c>
      <c r="H25" s="580">
        <v>70252</v>
      </c>
      <c r="I25" s="580">
        <v>71089</v>
      </c>
      <c r="J25" s="580">
        <v>73144</v>
      </c>
      <c r="K25" s="580">
        <v>74370</v>
      </c>
      <c r="L25" s="580">
        <v>76800</v>
      </c>
      <c r="M25" s="580">
        <v>76730</v>
      </c>
      <c r="N25" s="580">
        <v>76489</v>
      </c>
      <c r="O25" s="580">
        <v>76267</v>
      </c>
      <c r="P25" s="580">
        <v>77367</v>
      </c>
      <c r="Q25" s="580">
        <v>77420</v>
      </c>
      <c r="R25" s="580">
        <v>78394</v>
      </c>
      <c r="S25" s="580">
        <v>79642</v>
      </c>
      <c r="T25" s="580">
        <v>78806</v>
      </c>
      <c r="U25" s="580">
        <v>77981</v>
      </c>
      <c r="V25" s="580">
        <v>82837</v>
      </c>
      <c r="W25" s="580">
        <v>84446</v>
      </c>
      <c r="X25" s="580">
        <v>84029</v>
      </c>
      <c r="Y25" s="580">
        <v>83882</v>
      </c>
      <c r="Z25" s="580">
        <v>82698</v>
      </c>
    </row>
    <row r="26" spans="1:26" ht="15">
      <c r="A26" s="499"/>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row>
    <row r="27" spans="1:26" ht="22.5" customHeight="1">
      <c r="A27" s="499"/>
      <c r="B27" s="499"/>
      <c r="C27" s="581"/>
      <c r="D27" s="581"/>
      <c r="E27" s="581"/>
      <c r="F27" s="581"/>
      <c r="G27" s="581"/>
      <c r="H27" s="499"/>
      <c r="I27" s="499"/>
      <c r="J27" s="499"/>
      <c r="K27" s="499"/>
      <c r="L27" s="499"/>
      <c r="M27" s="499"/>
      <c r="N27" s="499"/>
      <c r="O27" s="499"/>
      <c r="P27" s="499"/>
      <c r="Q27" s="499"/>
      <c r="R27" s="499"/>
      <c r="S27" s="499"/>
      <c r="T27" s="499"/>
      <c r="U27" s="499"/>
      <c r="V27" s="499"/>
      <c r="W27" s="499"/>
      <c r="X27" s="499"/>
      <c r="Y27" s="499"/>
      <c r="Z27" s="499"/>
    </row>
    <row r="28" spans="1:26" ht="15">
      <c r="A28" s="499"/>
      <c r="B28" s="664" t="s">
        <v>256</v>
      </c>
      <c r="C28" s="582" t="s">
        <v>209</v>
      </c>
      <c r="D28" s="582" t="s">
        <v>210</v>
      </c>
      <c r="E28" s="582" t="s">
        <v>227</v>
      </c>
      <c r="F28" s="583" t="s">
        <v>292</v>
      </c>
      <c r="G28" s="582" t="s">
        <v>295</v>
      </c>
      <c r="H28" s="582" t="s">
        <v>337</v>
      </c>
      <c r="I28" s="570" t="s">
        <v>345</v>
      </c>
      <c r="J28" s="570" t="s">
        <v>357</v>
      </c>
      <c r="K28" s="570" t="s">
        <v>361</v>
      </c>
      <c r="L28" s="570" t="s">
        <v>372</v>
      </c>
      <c r="M28" s="570" t="s">
        <v>393</v>
      </c>
      <c r="N28" s="570" t="s">
        <v>398</v>
      </c>
      <c r="O28" s="570" t="s">
        <v>416</v>
      </c>
      <c r="P28" s="570" t="s">
        <v>422</v>
      </c>
      <c r="Q28" s="570" t="s">
        <v>436</v>
      </c>
      <c r="R28" s="570" t="s">
        <v>447</v>
      </c>
      <c r="S28" s="570" t="s">
        <v>451</v>
      </c>
      <c r="T28" s="570" t="s">
        <v>453</v>
      </c>
      <c r="U28" s="570" t="s">
        <v>457</v>
      </c>
      <c r="V28" s="570" t="s">
        <v>463</v>
      </c>
      <c r="W28" s="570" t="s">
        <v>468</v>
      </c>
      <c r="X28" s="570" t="s">
        <v>472</v>
      </c>
      <c r="Y28" s="570" t="s">
        <v>487</v>
      </c>
      <c r="Z28" s="570" t="s">
        <v>495</v>
      </c>
    </row>
    <row r="29" spans="1:26" ht="15.75" thickBot="1">
      <c r="A29" s="499"/>
      <c r="B29" s="665"/>
      <c r="C29" s="584"/>
      <c r="D29" s="584"/>
      <c r="E29" s="584"/>
      <c r="F29" s="585" t="s">
        <v>315</v>
      </c>
      <c r="G29" s="584"/>
      <c r="H29" s="584"/>
      <c r="I29" s="584"/>
      <c r="J29" s="584"/>
      <c r="K29" s="584"/>
      <c r="L29" s="584"/>
      <c r="M29" s="584"/>
      <c r="N29" s="584"/>
      <c r="O29" s="584"/>
      <c r="P29" s="584"/>
      <c r="Q29" s="584"/>
      <c r="R29" s="584"/>
      <c r="S29" s="584"/>
      <c r="T29" s="584"/>
      <c r="U29" s="584"/>
      <c r="V29" s="584"/>
      <c r="W29" s="584"/>
      <c r="X29" s="584"/>
      <c r="Y29" s="584"/>
      <c r="Z29" s="584"/>
    </row>
    <row r="30" spans="1:26" ht="15">
      <c r="A30" s="499"/>
      <c r="B30" s="510" t="s">
        <v>172</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row>
    <row r="31" spans="1:26" ht="15">
      <c r="A31" s="499"/>
      <c r="B31" s="503" t="s">
        <v>144</v>
      </c>
      <c r="C31" s="575">
        <v>5906</v>
      </c>
      <c r="D31" s="575">
        <v>6029</v>
      </c>
      <c r="E31" s="575">
        <v>6269</v>
      </c>
      <c r="F31" s="575">
        <v>6374</v>
      </c>
      <c r="G31" s="575">
        <v>6103</v>
      </c>
      <c r="H31" s="575">
        <v>6044</v>
      </c>
      <c r="I31" s="575">
        <v>6208</v>
      </c>
      <c r="J31" s="575">
        <v>6207</v>
      </c>
      <c r="K31" s="575">
        <v>6270</v>
      </c>
      <c r="L31" s="575">
        <v>6329</v>
      </c>
      <c r="M31" s="575">
        <v>6489</v>
      </c>
      <c r="N31" s="575">
        <v>6508</v>
      </c>
      <c r="O31" s="575">
        <v>6576</v>
      </c>
      <c r="P31" s="575">
        <v>6060</v>
      </c>
      <c r="Q31" s="575">
        <v>6167</v>
      </c>
      <c r="R31" s="575">
        <v>6311</v>
      </c>
      <c r="S31" s="575">
        <v>6307</v>
      </c>
      <c r="T31" s="575">
        <v>6353</v>
      </c>
      <c r="U31" s="575">
        <v>6380</v>
      </c>
      <c r="V31" s="575">
        <v>5708</v>
      </c>
      <c r="W31" s="575">
        <v>5376</v>
      </c>
      <c r="X31" s="575">
        <v>5126</v>
      </c>
      <c r="Y31" s="575">
        <v>5258</v>
      </c>
      <c r="Z31" s="575">
        <v>5991</v>
      </c>
    </row>
    <row r="32" spans="1:26" ht="15">
      <c r="A32" s="499"/>
      <c r="B32" s="578" t="s">
        <v>145</v>
      </c>
      <c r="C32" s="575">
        <v>1293</v>
      </c>
      <c r="D32" s="575">
        <v>1293</v>
      </c>
      <c r="E32" s="575">
        <v>1293</v>
      </c>
      <c r="F32" s="575">
        <v>1293</v>
      </c>
      <c r="G32" s="575">
        <v>1293</v>
      </c>
      <c r="H32" s="575" t="s">
        <v>338</v>
      </c>
      <c r="I32" s="575">
        <v>1305</v>
      </c>
      <c r="J32" s="575">
        <v>1306</v>
      </c>
      <c r="K32" s="575">
        <v>1306</v>
      </c>
      <c r="L32" s="575">
        <v>1306</v>
      </c>
      <c r="M32" s="575">
        <v>1306</v>
      </c>
      <c r="N32" s="575">
        <v>1306</v>
      </c>
      <c r="O32" s="575">
        <v>1306</v>
      </c>
      <c r="P32" s="575">
        <v>1306</v>
      </c>
      <c r="Q32" s="575">
        <v>1306</v>
      </c>
      <c r="R32" s="575">
        <v>1306</v>
      </c>
      <c r="S32" s="575">
        <v>1306</v>
      </c>
      <c r="T32" s="575">
        <v>1306</v>
      </c>
      <c r="U32" s="575">
        <v>1306</v>
      </c>
      <c r="V32" s="575">
        <v>1306</v>
      </c>
      <c r="W32" s="575">
        <v>1306</v>
      </c>
      <c r="X32" s="575">
        <v>1306</v>
      </c>
      <c r="Y32" s="575">
        <v>1306</v>
      </c>
      <c r="Z32" s="575">
        <v>1306</v>
      </c>
    </row>
    <row r="33" spans="1:26" ht="15">
      <c r="A33" s="499"/>
      <c r="B33" s="578" t="s">
        <v>146</v>
      </c>
      <c r="C33" s="575">
        <v>4325</v>
      </c>
      <c r="D33" s="575">
        <v>4972</v>
      </c>
      <c r="E33" s="575">
        <v>5007</v>
      </c>
      <c r="F33" s="575">
        <v>5019</v>
      </c>
      <c r="G33" s="575">
        <v>5097</v>
      </c>
      <c r="H33" s="575">
        <v>5622</v>
      </c>
      <c r="I33" s="575">
        <v>5607</v>
      </c>
      <c r="J33" s="575">
        <v>5609</v>
      </c>
      <c r="K33" s="575">
        <v>5562</v>
      </c>
      <c r="L33" s="575">
        <v>5627</v>
      </c>
      <c r="M33" s="575">
        <v>5638</v>
      </c>
      <c r="N33" s="575">
        <v>5637</v>
      </c>
      <c r="O33" s="575">
        <v>5628</v>
      </c>
      <c r="P33" s="575">
        <v>5786</v>
      </c>
      <c r="Q33" s="575">
        <v>5803</v>
      </c>
      <c r="R33" s="575">
        <v>5776</v>
      </c>
      <c r="S33" s="575">
        <v>5655</v>
      </c>
      <c r="T33" s="575">
        <v>5571</v>
      </c>
      <c r="U33" s="575">
        <v>5440</v>
      </c>
      <c r="V33" s="575">
        <v>4658</v>
      </c>
      <c r="W33" s="575">
        <v>4149</v>
      </c>
      <c r="X33" s="575">
        <v>3677</v>
      </c>
      <c r="Y33" s="575">
        <v>3865</v>
      </c>
      <c r="Z33" s="575">
        <v>4229</v>
      </c>
    </row>
    <row r="34" spans="1:26" ht="15">
      <c r="A34" s="499"/>
      <c r="B34" s="578" t="s">
        <v>147</v>
      </c>
      <c r="C34" s="575">
        <v>288</v>
      </c>
      <c r="D34" s="575">
        <v>-236</v>
      </c>
      <c r="E34" s="575">
        <v>-31</v>
      </c>
      <c r="F34" s="575">
        <v>62</v>
      </c>
      <c r="G34" s="575">
        <v>-286</v>
      </c>
      <c r="H34" s="575">
        <v>-883</v>
      </c>
      <c r="I34" s="575">
        <v>-704</v>
      </c>
      <c r="J34" s="575">
        <v>-708</v>
      </c>
      <c r="K34" s="575">
        <v>-598</v>
      </c>
      <c r="L34" s="575">
        <v>-604</v>
      </c>
      <c r="M34" s="575">
        <v>-455</v>
      </c>
      <c r="N34" s="575">
        <v>-435</v>
      </c>
      <c r="O34" s="575">
        <v>-358</v>
      </c>
      <c r="P34" s="575">
        <v>-1032</v>
      </c>
      <c r="Q34" s="575">
        <v>-942</v>
      </c>
      <c r="R34" s="575">
        <v>-771</v>
      </c>
      <c r="S34" s="575">
        <v>-654</v>
      </c>
      <c r="T34" s="575">
        <v>-524</v>
      </c>
      <c r="U34" s="575">
        <v>-366</v>
      </c>
      <c r="V34" s="575">
        <v>-256</v>
      </c>
      <c r="W34" s="575">
        <v>-79</v>
      </c>
      <c r="X34" s="575">
        <v>143</v>
      </c>
      <c r="Y34" s="575">
        <v>87</v>
      </c>
      <c r="Z34" s="575">
        <v>456</v>
      </c>
    </row>
    <row r="35" spans="1:26" ht="15">
      <c r="A35" s="499"/>
      <c r="B35" s="503" t="s">
        <v>149</v>
      </c>
      <c r="C35" s="575">
        <v>1</v>
      </c>
      <c r="D35" s="575">
        <v>1</v>
      </c>
      <c r="E35" s="575">
        <v>1</v>
      </c>
      <c r="F35" s="575">
        <v>1</v>
      </c>
      <c r="G35" s="575" t="s">
        <v>69</v>
      </c>
      <c r="H35" s="575" t="s">
        <v>69</v>
      </c>
      <c r="I35" s="575" t="s">
        <v>347</v>
      </c>
      <c r="J35" s="575" t="s">
        <v>69</v>
      </c>
      <c r="K35" s="575" t="s">
        <v>69</v>
      </c>
      <c r="L35" s="575" t="s">
        <v>69</v>
      </c>
      <c r="M35" s="575" t="s">
        <v>69</v>
      </c>
      <c r="N35" s="575" t="s">
        <v>69</v>
      </c>
      <c r="O35" s="575" t="s">
        <v>69</v>
      </c>
      <c r="P35" s="575" t="s">
        <v>69</v>
      </c>
      <c r="Q35" s="575" t="s">
        <v>69</v>
      </c>
      <c r="R35" s="575" t="s">
        <v>69</v>
      </c>
      <c r="S35" s="575" t="s">
        <v>69</v>
      </c>
      <c r="T35" s="575" t="s">
        <v>69</v>
      </c>
      <c r="U35" s="575" t="s">
        <v>69</v>
      </c>
      <c r="V35" s="575" t="s">
        <v>69</v>
      </c>
      <c r="W35" s="575" t="s">
        <v>69</v>
      </c>
      <c r="X35" s="575" t="s">
        <v>69</v>
      </c>
      <c r="Y35" s="575" t="s">
        <v>69</v>
      </c>
      <c r="Z35" s="575" t="s">
        <v>69</v>
      </c>
    </row>
    <row r="36" spans="1:26" ht="15">
      <c r="A36" s="499"/>
      <c r="B36" s="510" t="s">
        <v>150</v>
      </c>
      <c r="C36" s="580">
        <v>5907</v>
      </c>
      <c r="D36" s="580">
        <v>6030</v>
      </c>
      <c r="E36" s="580">
        <v>6270</v>
      </c>
      <c r="F36" s="580">
        <v>6375</v>
      </c>
      <c r="G36" s="580">
        <v>6104</v>
      </c>
      <c r="H36" s="580">
        <v>6044</v>
      </c>
      <c r="I36" s="580">
        <v>6208</v>
      </c>
      <c r="J36" s="580">
        <v>6207</v>
      </c>
      <c r="K36" s="580">
        <v>6270</v>
      </c>
      <c r="L36" s="580">
        <v>6329</v>
      </c>
      <c r="M36" s="580">
        <v>6489</v>
      </c>
      <c r="N36" s="580">
        <v>6508</v>
      </c>
      <c r="O36" s="580">
        <v>6576</v>
      </c>
      <c r="P36" s="580">
        <v>6060</v>
      </c>
      <c r="Q36" s="580">
        <v>6167</v>
      </c>
      <c r="R36" s="580">
        <v>6311</v>
      </c>
      <c r="S36" s="580">
        <v>6307</v>
      </c>
      <c r="T36" s="580">
        <v>6353</v>
      </c>
      <c r="U36" s="580">
        <v>6380</v>
      </c>
      <c r="V36" s="580">
        <v>5708</v>
      </c>
      <c r="W36" s="580">
        <v>5376</v>
      </c>
      <c r="X36" s="580">
        <v>5126</v>
      </c>
      <c r="Y36" s="580">
        <v>5258</v>
      </c>
      <c r="Z36" s="580">
        <v>5991</v>
      </c>
    </row>
    <row r="37" spans="1:26" ht="12" customHeight="1">
      <c r="A37" s="499"/>
      <c r="B37" s="513"/>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row>
    <row r="38" spans="1:26" ht="15">
      <c r="A38" s="499"/>
      <c r="B38" s="510" t="s">
        <v>151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row>
    <row r="39" spans="1:26" ht="15">
      <c r="A39" s="499"/>
      <c r="B39" s="503" t="s">
        <v>410</v>
      </c>
      <c r="C39" s="577" t="s">
        <v>197</v>
      </c>
      <c r="D39" s="577" t="s">
        <v>197</v>
      </c>
      <c r="E39" s="577" t="s">
        <v>197</v>
      </c>
      <c r="F39" s="577" t="s">
        <v>197</v>
      </c>
      <c r="G39" s="577" t="s">
        <v>197</v>
      </c>
      <c r="H39" s="577" t="s">
        <v>197</v>
      </c>
      <c r="I39" s="577" t="s">
        <v>197</v>
      </c>
      <c r="J39" s="577" t="s">
        <v>197</v>
      </c>
      <c r="K39" s="577" t="s">
        <v>197</v>
      </c>
      <c r="L39" s="577" t="s">
        <v>197</v>
      </c>
      <c r="M39" s="577" t="s">
        <v>197</v>
      </c>
      <c r="N39" s="575">
        <v>1794</v>
      </c>
      <c r="O39" s="575">
        <v>1804</v>
      </c>
      <c r="P39" s="575">
        <v>1793</v>
      </c>
      <c r="Q39" s="575">
        <v>1799</v>
      </c>
      <c r="R39" s="575">
        <v>1793</v>
      </c>
      <c r="S39" s="575">
        <v>1605</v>
      </c>
      <c r="T39" s="575">
        <v>1529</v>
      </c>
      <c r="U39" s="575">
        <v>1536</v>
      </c>
      <c r="V39" s="575">
        <v>1347</v>
      </c>
      <c r="W39" s="575">
        <v>1308</v>
      </c>
      <c r="X39" s="575">
        <v>1159</v>
      </c>
      <c r="Y39" s="575">
        <v>1171</v>
      </c>
      <c r="Z39" s="575">
        <v>1164</v>
      </c>
    </row>
    <row r="40" spans="1:26" ht="15">
      <c r="A40" s="499"/>
      <c r="B40" s="503" t="s">
        <v>411</v>
      </c>
      <c r="C40" s="577" t="s">
        <v>197</v>
      </c>
      <c r="D40" s="577" t="s">
        <v>197</v>
      </c>
      <c r="E40" s="577" t="s">
        <v>197</v>
      </c>
      <c r="F40" s="577" t="s">
        <v>197</v>
      </c>
      <c r="G40" s="577" t="s">
        <v>197</v>
      </c>
      <c r="H40" s="577" t="s">
        <v>197</v>
      </c>
      <c r="I40" s="577" t="s">
        <v>197</v>
      </c>
      <c r="J40" s="577" t="s">
        <v>197</v>
      </c>
      <c r="K40" s="577" t="s">
        <v>197</v>
      </c>
      <c r="L40" s="577" t="s">
        <v>197</v>
      </c>
      <c r="M40" s="577" t="s">
        <v>197</v>
      </c>
      <c r="N40" s="575">
        <v>2951</v>
      </c>
      <c r="O40" s="575">
        <v>2816</v>
      </c>
      <c r="P40" s="575">
        <v>2637</v>
      </c>
      <c r="Q40" s="575">
        <v>2004</v>
      </c>
      <c r="R40" s="575">
        <v>1380</v>
      </c>
      <c r="S40" s="575">
        <v>1270</v>
      </c>
      <c r="T40" s="575">
        <v>1017</v>
      </c>
      <c r="U40" s="575">
        <v>749</v>
      </c>
      <c r="V40" s="575">
        <v>584</v>
      </c>
      <c r="W40" s="575">
        <v>579</v>
      </c>
      <c r="X40" s="575">
        <v>540</v>
      </c>
      <c r="Y40" s="575">
        <v>554</v>
      </c>
      <c r="Z40" s="575">
        <v>752</v>
      </c>
    </row>
    <row r="41" spans="1:26" ht="15">
      <c r="A41" s="499"/>
      <c r="B41" s="503" t="s">
        <v>412</v>
      </c>
      <c r="C41" s="577" t="s">
        <v>197</v>
      </c>
      <c r="D41" s="577" t="s">
        <v>197</v>
      </c>
      <c r="E41" s="577" t="s">
        <v>197</v>
      </c>
      <c r="F41" s="577" t="s">
        <v>197</v>
      </c>
      <c r="G41" s="577" t="s">
        <v>197</v>
      </c>
      <c r="H41" s="577" t="s">
        <v>197</v>
      </c>
      <c r="I41" s="577" t="s">
        <v>197</v>
      </c>
      <c r="J41" s="577" t="s">
        <v>197</v>
      </c>
      <c r="K41" s="577" t="s">
        <v>197</v>
      </c>
      <c r="L41" s="577" t="s">
        <v>197</v>
      </c>
      <c r="M41" s="577" t="s">
        <v>197</v>
      </c>
      <c r="N41" s="575">
        <v>437</v>
      </c>
      <c r="O41" s="575">
        <v>555</v>
      </c>
      <c r="P41" s="575">
        <v>578</v>
      </c>
      <c r="Q41" s="575">
        <v>695</v>
      </c>
      <c r="R41" s="575">
        <v>619</v>
      </c>
      <c r="S41" s="575">
        <v>600</v>
      </c>
      <c r="T41" s="575">
        <v>550</v>
      </c>
      <c r="U41" s="575">
        <v>507</v>
      </c>
      <c r="V41" s="575">
        <v>462</v>
      </c>
      <c r="W41" s="575">
        <v>356</v>
      </c>
      <c r="X41" s="575">
        <v>891</v>
      </c>
      <c r="Y41" s="575">
        <v>294</v>
      </c>
      <c r="Z41" s="575">
        <v>270</v>
      </c>
    </row>
    <row r="42" spans="1:26" ht="15">
      <c r="A42" s="499"/>
      <c r="B42" s="503" t="s">
        <v>413</v>
      </c>
      <c r="C42" s="577" t="s">
        <v>197</v>
      </c>
      <c r="D42" s="577" t="s">
        <v>197</v>
      </c>
      <c r="E42" s="577" t="s">
        <v>197</v>
      </c>
      <c r="F42" s="577" t="s">
        <v>197</v>
      </c>
      <c r="G42" s="577" t="s">
        <v>197</v>
      </c>
      <c r="H42" s="577" t="s">
        <v>197</v>
      </c>
      <c r="I42" s="577" t="s">
        <v>197</v>
      </c>
      <c r="J42" s="577" t="s">
        <v>197</v>
      </c>
      <c r="K42" s="577" t="s">
        <v>197</v>
      </c>
      <c r="L42" s="577" t="s">
        <v>197</v>
      </c>
      <c r="M42" s="577" t="s">
        <v>197</v>
      </c>
      <c r="N42" s="575">
        <v>62433</v>
      </c>
      <c r="O42" s="575">
        <v>62165</v>
      </c>
      <c r="P42" s="575">
        <v>63576</v>
      </c>
      <c r="Q42" s="575">
        <v>63298</v>
      </c>
      <c r="R42" s="575">
        <v>65680</v>
      </c>
      <c r="S42" s="575">
        <v>67149</v>
      </c>
      <c r="T42" s="575">
        <v>66984</v>
      </c>
      <c r="U42" s="575">
        <v>65843</v>
      </c>
      <c r="V42" s="575">
        <v>71489</v>
      </c>
      <c r="W42" s="575">
        <v>68922</v>
      </c>
      <c r="X42" s="575">
        <v>69078</v>
      </c>
      <c r="Y42" s="575">
        <v>71698</v>
      </c>
      <c r="Z42" s="575">
        <v>70025</v>
      </c>
    </row>
    <row r="43" spans="1:26" ht="15">
      <c r="A43" s="499"/>
      <c r="B43" s="503" t="s">
        <v>414</v>
      </c>
      <c r="C43" s="577" t="s">
        <v>197</v>
      </c>
      <c r="D43" s="577" t="s">
        <v>197</v>
      </c>
      <c r="E43" s="577" t="s">
        <v>197</v>
      </c>
      <c r="F43" s="577" t="s">
        <v>197</v>
      </c>
      <c r="G43" s="577" t="s">
        <v>197</v>
      </c>
      <c r="H43" s="577" t="s">
        <v>197</v>
      </c>
      <c r="I43" s="577" t="s">
        <v>197</v>
      </c>
      <c r="J43" s="577" t="s">
        <v>197</v>
      </c>
      <c r="K43" s="577" t="s">
        <v>197</v>
      </c>
      <c r="L43" s="577" t="s">
        <v>197</v>
      </c>
      <c r="M43" s="577" t="s">
        <v>197</v>
      </c>
      <c r="N43" s="575">
        <v>369</v>
      </c>
      <c r="O43" s="575">
        <v>477</v>
      </c>
      <c r="P43" s="575">
        <v>427</v>
      </c>
      <c r="Q43" s="575">
        <v>453</v>
      </c>
      <c r="R43" s="575">
        <v>479</v>
      </c>
      <c r="S43" s="575">
        <v>385</v>
      </c>
      <c r="T43" s="575">
        <v>353</v>
      </c>
      <c r="U43" s="575">
        <v>389</v>
      </c>
      <c r="V43" s="575">
        <v>1224</v>
      </c>
      <c r="W43" s="575">
        <v>1900</v>
      </c>
      <c r="X43" s="575">
        <v>2510</v>
      </c>
      <c r="Y43" s="575">
        <v>2368</v>
      </c>
      <c r="Z43" s="575">
        <v>1935</v>
      </c>
    </row>
    <row r="44" spans="1:26" ht="15">
      <c r="A44" s="499"/>
      <c r="B44" s="503" t="s">
        <v>157</v>
      </c>
      <c r="C44" s="575">
        <v>1301</v>
      </c>
      <c r="D44" s="575" t="s">
        <v>246</v>
      </c>
      <c r="E44" s="575" t="s">
        <v>245</v>
      </c>
      <c r="F44" s="575">
        <v>1809</v>
      </c>
      <c r="G44" s="575">
        <v>1559</v>
      </c>
      <c r="H44" s="575">
        <v>1271</v>
      </c>
      <c r="I44" s="575">
        <v>1468</v>
      </c>
      <c r="J44" s="575">
        <v>1413</v>
      </c>
      <c r="K44" s="575">
        <v>1808</v>
      </c>
      <c r="L44" s="575">
        <v>1534</v>
      </c>
      <c r="M44" s="575">
        <v>1449</v>
      </c>
      <c r="N44" s="575">
        <v>1638</v>
      </c>
      <c r="O44" s="575">
        <v>1596</v>
      </c>
      <c r="P44" s="575">
        <v>1697</v>
      </c>
      <c r="Q44" s="575">
        <v>2444</v>
      </c>
      <c r="R44" s="575">
        <v>1794</v>
      </c>
      <c r="S44" s="575">
        <v>2014</v>
      </c>
      <c r="T44" s="575">
        <v>1735</v>
      </c>
      <c r="U44" s="575">
        <v>2291</v>
      </c>
      <c r="V44" s="575">
        <v>1732</v>
      </c>
      <c r="W44" s="575">
        <v>5715</v>
      </c>
      <c r="X44" s="575">
        <v>4458</v>
      </c>
      <c r="Y44" s="575">
        <v>2256</v>
      </c>
      <c r="Z44" s="575">
        <v>2274</v>
      </c>
    </row>
    <row r="45" spans="1:26" ht="15">
      <c r="A45" s="499"/>
      <c r="B45" s="503" t="s">
        <v>153</v>
      </c>
      <c r="C45" s="575">
        <v>38</v>
      </c>
      <c r="D45" s="575">
        <v>46</v>
      </c>
      <c r="E45" s="575">
        <v>38</v>
      </c>
      <c r="F45" s="575">
        <v>43</v>
      </c>
      <c r="G45" s="575">
        <v>46</v>
      </c>
      <c r="H45" s="575">
        <v>42</v>
      </c>
      <c r="I45" s="575">
        <v>34</v>
      </c>
      <c r="J45" s="575">
        <v>32</v>
      </c>
      <c r="K45" s="575">
        <v>31</v>
      </c>
      <c r="L45" s="575">
        <v>33</v>
      </c>
      <c r="M45" s="575">
        <v>33</v>
      </c>
      <c r="N45" s="577" t="s">
        <v>197</v>
      </c>
      <c r="O45" s="575">
        <v>29</v>
      </c>
      <c r="P45" s="575">
        <v>37</v>
      </c>
      <c r="Q45" s="575">
        <v>37</v>
      </c>
      <c r="R45" s="577" t="s">
        <v>197</v>
      </c>
      <c r="S45" s="577" t="s">
        <v>197</v>
      </c>
      <c r="T45" s="577" t="s">
        <v>197</v>
      </c>
      <c r="U45" s="577" t="s">
        <v>197</v>
      </c>
      <c r="V45" s="577" t="s">
        <v>197</v>
      </c>
      <c r="W45" s="577" t="s">
        <v>197</v>
      </c>
      <c r="X45" s="577"/>
      <c r="Y45" s="577"/>
      <c r="Z45" s="577"/>
    </row>
    <row r="46" spans="1:26" ht="15">
      <c r="A46" s="499"/>
      <c r="B46" s="503" t="s">
        <v>154</v>
      </c>
      <c r="C46" s="575">
        <v>258</v>
      </c>
      <c r="D46" s="575">
        <v>174</v>
      </c>
      <c r="E46" s="575">
        <v>111</v>
      </c>
      <c r="F46" s="575">
        <v>77</v>
      </c>
      <c r="G46" s="575">
        <v>162</v>
      </c>
      <c r="H46" s="575">
        <v>177</v>
      </c>
      <c r="I46" s="575">
        <v>189</v>
      </c>
      <c r="J46" s="575">
        <v>119</v>
      </c>
      <c r="K46" s="575">
        <v>116</v>
      </c>
      <c r="L46" s="575">
        <v>109</v>
      </c>
      <c r="M46" s="575">
        <v>169</v>
      </c>
      <c r="N46" s="575">
        <v>358</v>
      </c>
      <c r="O46" s="575">
        <v>248</v>
      </c>
      <c r="P46" s="575">
        <v>396</v>
      </c>
      <c r="Q46" s="575">
        <v>350</v>
      </c>
      <c r="R46" s="575">
        <v>337</v>
      </c>
      <c r="S46" s="575">
        <v>311</v>
      </c>
      <c r="T46" s="575">
        <v>284</v>
      </c>
      <c r="U46" s="575">
        <v>285</v>
      </c>
      <c r="V46" s="575">
        <v>290</v>
      </c>
      <c r="W46" s="575">
        <v>289</v>
      </c>
      <c r="X46" s="575">
        <v>266</v>
      </c>
      <c r="Y46" s="575">
        <v>282</v>
      </c>
      <c r="Z46" s="575">
        <v>285</v>
      </c>
    </row>
    <row r="47" spans="1:26" ht="15">
      <c r="A47" s="499"/>
      <c r="B47" s="503" t="s">
        <v>253</v>
      </c>
      <c r="C47" s="575" t="s">
        <v>69</v>
      </c>
      <c r="D47" s="575" t="s">
        <v>69</v>
      </c>
      <c r="E47" s="575">
        <v>2</v>
      </c>
      <c r="F47" s="575" t="s">
        <v>69</v>
      </c>
      <c r="G47" s="575" t="s">
        <v>69</v>
      </c>
      <c r="H47" s="575">
        <v>1</v>
      </c>
      <c r="I47" s="575">
        <v>1</v>
      </c>
      <c r="J47" s="575" t="s">
        <v>69</v>
      </c>
      <c r="K47" s="575" t="s">
        <v>69</v>
      </c>
      <c r="L47" s="575" t="s">
        <v>69</v>
      </c>
      <c r="M47" s="575" t="s">
        <v>69</v>
      </c>
      <c r="N47" s="575">
        <v>1</v>
      </c>
      <c r="O47" s="575">
        <v>1</v>
      </c>
      <c r="P47" s="575">
        <v>1</v>
      </c>
      <c r="Q47" s="575">
        <v>1</v>
      </c>
      <c r="R47" s="575">
        <v>1</v>
      </c>
      <c r="S47" s="575">
        <v>1</v>
      </c>
      <c r="T47" s="575">
        <v>1</v>
      </c>
      <c r="U47" s="575">
        <v>1</v>
      </c>
      <c r="V47" s="575">
        <v>1</v>
      </c>
      <c r="W47" s="575">
        <v>1</v>
      </c>
      <c r="X47" s="575">
        <v>1</v>
      </c>
      <c r="Y47" s="575">
        <v>1</v>
      </c>
      <c r="Z47" s="575">
        <v>2</v>
      </c>
    </row>
    <row r="48" spans="1:26" ht="15">
      <c r="A48" s="499"/>
      <c r="B48" s="503" t="s">
        <v>156</v>
      </c>
      <c r="C48" s="575">
        <v>52521</v>
      </c>
      <c r="D48" s="575">
        <v>54091</v>
      </c>
      <c r="E48" s="575">
        <v>57024</v>
      </c>
      <c r="F48" s="575">
        <v>60905</v>
      </c>
      <c r="G48" s="575">
        <v>62615</v>
      </c>
      <c r="H48" s="575">
        <v>62717</v>
      </c>
      <c r="I48" s="575">
        <v>63189</v>
      </c>
      <c r="J48" s="575">
        <v>65373</v>
      </c>
      <c r="K48" s="575">
        <v>66145</v>
      </c>
      <c r="L48" s="575">
        <v>68795</v>
      </c>
      <c r="M48" s="575">
        <v>68590</v>
      </c>
      <c r="N48" s="577" t="s">
        <v>197</v>
      </c>
      <c r="O48" s="577" t="s">
        <v>197</v>
      </c>
      <c r="P48" s="577" t="s">
        <v>197</v>
      </c>
      <c r="Q48" s="577" t="s">
        <v>197</v>
      </c>
      <c r="R48" s="577" t="s">
        <v>197</v>
      </c>
      <c r="S48" s="577" t="s">
        <v>197</v>
      </c>
      <c r="T48" s="577" t="s">
        <v>197</v>
      </c>
      <c r="U48" s="577" t="s">
        <v>197</v>
      </c>
      <c r="V48" s="577" t="s">
        <v>197</v>
      </c>
      <c r="W48" s="577" t="s">
        <v>197</v>
      </c>
      <c r="X48" s="577" t="s">
        <v>197</v>
      </c>
      <c r="Y48" s="577" t="s">
        <v>197</v>
      </c>
      <c r="Z48" s="577" t="s">
        <v>197</v>
      </c>
    </row>
    <row r="49" spans="1:26" ht="15">
      <c r="A49" s="499"/>
      <c r="B49" s="503" t="s">
        <v>284</v>
      </c>
      <c r="C49" s="575"/>
      <c r="D49" s="575"/>
      <c r="E49" s="575"/>
      <c r="F49" s="575"/>
      <c r="G49" s="575"/>
      <c r="H49" s="575"/>
      <c r="I49" s="575"/>
      <c r="J49" s="575"/>
      <c r="K49" s="577" t="s">
        <v>197</v>
      </c>
      <c r="L49" s="577" t="s">
        <v>197</v>
      </c>
      <c r="M49" s="577" t="s">
        <v>197</v>
      </c>
      <c r="N49" s="577" t="s">
        <v>197</v>
      </c>
      <c r="O49" s="577" t="s">
        <v>197</v>
      </c>
      <c r="P49" s="575">
        <v>165</v>
      </c>
      <c r="Q49" s="575">
        <v>172</v>
      </c>
      <c r="R49" s="575" t="s">
        <v>69</v>
      </c>
      <c r="S49" s="575" t="s">
        <v>69</v>
      </c>
      <c r="T49" s="575" t="s">
        <v>69</v>
      </c>
      <c r="U49" s="575" t="s">
        <v>69</v>
      </c>
      <c r="V49" s="575" t="s">
        <v>69</v>
      </c>
      <c r="W49" s="575" t="s">
        <v>69</v>
      </c>
      <c r="X49" s="575" t="s">
        <v>69</v>
      </c>
      <c r="Y49" s="575" t="s">
        <v>69</v>
      </c>
      <c r="Z49" s="575" t="s">
        <v>69</v>
      </c>
    </row>
    <row r="50" spans="1:26" ht="15">
      <c r="A50" s="499"/>
      <c r="B50" s="510" t="s">
        <v>159</v>
      </c>
      <c r="C50" s="580">
        <v>54118</v>
      </c>
      <c r="D50" s="580">
        <v>55456</v>
      </c>
      <c r="E50" s="580">
        <v>58443</v>
      </c>
      <c r="F50" s="580">
        <v>62834</v>
      </c>
      <c r="G50" s="580">
        <v>64382</v>
      </c>
      <c r="H50" s="580">
        <v>64208</v>
      </c>
      <c r="I50" s="580">
        <v>64881</v>
      </c>
      <c r="J50" s="580">
        <v>66937</v>
      </c>
      <c r="K50" s="580">
        <v>68100</v>
      </c>
      <c r="L50" s="580">
        <v>70471</v>
      </c>
      <c r="M50" s="580">
        <v>70241</v>
      </c>
      <c r="N50" s="580">
        <v>69981</v>
      </c>
      <c r="O50" s="580">
        <v>69691</v>
      </c>
      <c r="P50" s="580">
        <v>71307</v>
      </c>
      <c r="Q50" s="580">
        <v>71253</v>
      </c>
      <c r="R50" s="580">
        <v>72083</v>
      </c>
      <c r="S50" s="580">
        <v>73335</v>
      </c>
      <c r="T50" s="580">
        <v>72453</v>
      </c>
      <c r="U50" s="580">
        <v>71601</v>
      </c>
      <c r="V50" s="580">
        <v>77129</v>
      </c>
      <c r="W50" s="580">
        <v>79070</v>
      </c>
      <c r="X50" s="580">
        <v>78903</v>
      </c>
      <c r="Y50" s="580">
        <v>78624</v>
      </c>
      <c r="Z50" s="580">
        <v>76707</v>
      </c>
    </row>
    <row r="51" spans="1:26" ht="15">
      <c r="A51" s="499"/>
      <c r="B51" s="510" t="s">
        <v>160</v>
      </c>
      <c r="C51" s="580">
        <v>60025</v>
      </c>
      <c r="D51" s="580">
        <v>61486</v>
      </c>
      <c r="E51" s="580">
        <v>64713</v>
      </c>
      <c r="F51" s="580">
        <v>69209</v>
      </c>
      <c r="G51" s="580">
        <v>70486</v>
      </c>
      <c r="H51" s="580">
        <v>70252</v>
      </c>
      <c r="I51" s="580">
        <v>71089</v>
      </c>
      <c r="J51" s="580">
        <v>73144</v>
      </c>
      <c r="K51" s="580">
        <v>74370</v>
      </c>
      <c r="L51" s="580">
        <v>76800</v>
      </c>
      <c r="M51" s="580">
        <v>76730</v>
      </c>
      <c r="N51" s="580">
        <v>76489</v>
      </c>
      <c r="O51" s="580">
        <v>76267</v>
      </c>
      <c r="P51" s="580">
        <v>77367</v>
      </c>
      <c r="Q51" s="580">
        <v>77420</v>
      </c>
      <c r="R51" s="580">
        <v>78394</v>
      </c>
      <c r="S51" s="580">
        <v>79642</v>
      </c>
      <c r="T51" s="580">
        <v>78806</v>
      </c>
      <c r="U51" s="580">
        <v>77981</v>
      </c>
      <c r="V51" s="580">
        <v>82837</v>
      </c>
      <c r="W51" s="580">
        <v>84446</v>
      </c>
      <c r="X51" s="580">
        <v>84029</v>
      </c>
      <c r="Y51" s="580">
        <v>83882</v>
      </c>
      <c r="Z51" s="580">
        <v>82698</v>
      </c>
    </row>
    <row r="52" spans="1:26" ht="15">
      <c r="A52" s="499"/>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row>
    <row r="53" spans="1:26" ht="15">
      <c r="A53" s="499"/>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row>
    <row r="54" spans="1:26" ht="17.25" customHeight="1">
      <c r="A54" s="499"/>
      <c r="B54" s="56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row>
    <row r="55" spans="1:26" ht="15">
      <c r="A55" s="499"/>
      <c r="B55" s="664" t="s">
        <v>257</v>
      </c>
      <c r="C55" s="570" t="s">
        <v>209</v>
      </c>
      <c r="D55" s="570" t="s">
        <v>210</v>
      </c>
      <c r="E55" s="570" t="s">
        <v>227</v>
      </c>
      <c r="F55" s="571" t="s">
        <v>292</v>
      </c>
      <c r="G55" s="570" t="s">
        <v>295</v>
      </c>
      <c r="H55" s="570" t="s">
        <v>337</v>
      </c>
      <c r="I55" s="570" t="s">
        <v>345</v>
      </c>
      <c r="J55" s="570" t="s">
        <v>357</v>
      </c>
      <c r="K55" s="570" t="s">
        <v>361</v>
      </c>
      <c r="L55" s="570" t="s">
        <v>372</v>
      </c>
      <c r="M55" s="570" t="s">
        <v>393</v>
      </c>
      <c r="N55" s="570" t="s">
        <v>398</v>
      </c>
      <c r="O55" s="570" t="s">
        <v>416</v>
      </c>
      <c r="P55" s="570" t="s">
        <v>422</v>
      </c>
      <c r="Q55" s="570" t="s">
        <v>436</v>
      </c>
      <c r="R55" s="571" t="s">
        <v>447</v>
      </c>
      <c r="S55" s="570" t="s">
        <v>451</v>
      </c>
      <c r="T55" s="570" t="s">
        <v>453</v>
      </c>
      <c r="U55" s="570" t="s">
        <v>457</v>
      </c>
      <c r="V55" s="570" t="s">
        <v>463</v>
      </c>
      <c r="W55" s="570" t="s">
        <v>468</v>
      </c>
      <c r="X55" s="570" t="s">
        <v>472</v>
      </c>
      <c r="Y55" s="570" t="s">
        <v>487</v>
      </c>
      <c r="Z55" s="570" t="s">
        <v>495</v>
      </c>
    </row>
    <row r="56" spans="1:26" ht="15.75" thickBot="1">
      <c r="A56" s="499"/>
      <c r="B56" s="665"/>
      <c r="C56" s="572"/>
      <c r="D56" s="572"/>
      <c r="E56" s="572"/>
      <c r="F56" s="574" t="s">
        <v>315</v>
      </c>
      <c r="G56" s="572"/>
      <c r="H56" s="572"/>
      <c r="I56" s="572"/>
      <c r="J56" s="572"/>
      <c r="K56" s="572"/>
      <c r="L56" s="572"/>
      <c r="M56" s="572"/>
      <c r="N56" s="572"/>
      <c r="O56" s="572"/>
      <c r="P56" s="572"/>
      <c r="Q56" s="572"/>
      <c r="R56" s="574" t="s">
        <v>465</v>
      </c>
      <c r="S56" s="572"/>
      <c r="T56" s="572"/>
      <c r="U56" s="572"/>
      <c r="V56" s="572"/>
      <c r="W56" s="572"/>
      <c r="X56" s="572"/>
      <c r="Y56" s="572"/>
      <c r="Z56" s="572"/>
    </row>
    <row r="57" spans="1:26" ht="15">
      <c r="A57" s="499"/>
      <c r="B57" s="503" t="s">
        <v>122</v>
      </c>
      <c r="C57" s="586"/>
      <c r="D57" s="586"/>
      <c r="E57" s="586"/>
      <c r="F57" s="586">
        <v>692</v>
      </c>
      <c r="G57" s="586">
        <v>692</v>
      </c>
      <c r="H57" s="586">
        <v>692</v>
      </c>
      <c r="I57" s="586">
        <v>692</v>
      </c>
      <c r="J57" s="586">
        <v>692</v>
      </c>
      <c r="K57" s="586">
        <v>692</v>
      </c>
      <c r="L57" s="586">
        <v>692</v>
      </c>
      <c r="M57" s="586">
        <v>692</v>
      </c>
      <c r="N57" s="586">
        <v>692</v>
      </c>
      <c r="O57" s="586">
        <v>692</v>
      </c>
      <c r="P57" s="586">
        <v>692</v>
      </c>
      <c r="Q57" s="586">
        <v>692</v>
      </c>
      <c r="R57" s="586">
        <v>692</v>
      </c>
      <c r="S57" s="586">
        <v>693</v>
      </c>
      <c r="T57" s="586">
        <v>693</v>
      </c>
      <c r="U57" s="586">
        <v>693</v>
      </c>
      <c r="V57" s="586">
        <v>693</v>
      </c>
      <c r="W57" s="586">
        <v>693</v>
      </c>
      <c r="X57" s="586">
        <v>693</v>
      </c>
      <c r="Y57" s="586">
        <v>693</v>
      </c>
      <c r="Z57" s="586">
        <v>693</v>
      </c>
    </row>
    <row r="58" spans="1:26" ht="15">
      <c r="A58" s="499"/>
      <c r="B58" s="503" t="s">
        <v>123</v>
      </c>
      <c r="C58" s="587"/>
      <c r="D58" s="587">
        <v>537</v>
      </c>
      <c r="E58" s="587">
        <v>592</v>
      </c>
      <c r="F58" s="587">
        <v>2032</v>
      </c>
      <c r="G58" s="587">
        <v>1936</v>
      </c>
      <c r="H58" s="587">
        <v>1869</v>
      </c>
      <c r="I58" s="587">
        <v>1789</v>
      </c>
      <c r="J58" s="587">
        <v>1777</v>
      </c>
      <c r="K58" s="587">
        <v>1689</v>
      </c>
      <c r="L58" s="587">
        <v>1656</v>
      </c>
      <c r="M58" s="587">
        <v>1638</v>
      </c>
      <c r="N58" s="587">
        <v>1683</v>
      </c>
      <c r="O58" s="587">
        <v>1711</v>
      </c>
      <c r="P58" s="587">
        <v>1745</v>
      </c>
      <c r="Q58" s="587">
        <v>1819</v>
      </c>
      <c r="R58" s="587">
        <v>1938</v>
      </c>
      <c r="S58" s="587">
        <v>1950</v>
      </c>
      <c r="T58" s="587">
        <v>1994</v>
      </c>
      <c r="U58" s="587">
        <v>1973</v>
      </c>
      <c r="V58" s="587">
        <v>2129</v>
      </c>
      <c r="W58" s="587">
        <v>2078</v>
      </c>
      <c r="X58" s="587">
        <v>1911</v>
      </c>
      <c r="Y58" s="587">
        <v>1933</v>
      </c>
      <c r="Z58" s="587">
        <v>2009</v>
      </c>
    </row>
    <row r="59" spans="1:26" ht="15">
      <c r="A59" s="499"/>
      <c r="B59" s="503" t="s">
        <v>124</v>
      </c>
      <c r="C59" s="586"/>
      <c r="D59" s="586"/>
      <c r="E59" s="586"/>
      <c r="F59" s="586">
        <v>95</v>
      </c>
      <c r="G59" s="586">
        <v>137</v>
      </c>
      <c r="H59" s="586">
        <v>82</v>
      </c>
      <c r="I59" s="586">
        <v>60</v>
      </c>
      <c r="J59" s="586">
        <v>45</v>
      </c>
      <c r="K59" s="586">
        <v>94</v>
      </c>
      <c r="L59" s="586">
        <v>88</v>
      </c>
      <c r="M59" s="586">
        <v>65</v>
      </c>
      <c r="N59" s="586">
        <v>45</v>
      </c>
      <c r="O59" s="586">
        <v>102</v>
      </c>
      <c r="P59" s="586">
        <v>90</v>
      </c>
      <c r="Q59" s="586">
        <v>69</v>
      </c>
      <c r="R59" s="586">
        <v>53</v>
      </c>
      <c r="S59" s="586">
        <v>100</v>
      </c>
      <c r="T59" s="586">
        <v>91</v>
      </c>
      <c r="U59" s="586">
        <v>70</v>
      </c>
      <c r="V59" s="586">
        <v>52</v>
      </c>
      <c r="W59" s="586">
        <v>101</v>
      </c>
      <c r="X59" s="586">
        <v>158</v>
      </c>
      <c r="Y59" s="586">
        <v>139</v>
      </c>
      <c r="Z59" s="586">
        <v>111</v>
      </c>
    </row>
    <row r="60" spans="1:26" ht="15">
      <c r="A60" s="499"/>
      <c r="B60" s="503" t="s">
        <v>128</v>
      </c>
      <c r="C60" s="587"/>
      <c r="D60" s="587">
        <v>1400</v>
      </c>
      <c r="E60" s="587">
        <v>1407</v>
      </c>
      <c r="F60" s="587">
        <v>1731</v>
      </c>
      <c r="G60" s="587">
        <v>1647</v>
      </c>
      <c r="H60" s="587">
        <v>1661</v>
      </c>
      <c r="I60" s="587">
        <v>1622</v>
      </c>
      <c r="J60" s="587">
        <v>1682</v>
      </c>
      <c r="K60" s="587">
        <v>2235</v>
      </c>
      <c r="L60" s="587">
        <v>2125</v>
      </c>
      <c r="M60" s="587">
        <v>2068</v>
      </c>
      <c r="N60" s="587">
        <v>2112</v>
      </c>
      <c r="O60" s="587">
        <v>2100</v>
      </c>
      <c r="P60" s="587">
        <v>2125</v>
      </c>
      <c r="Q60" s="587">
        <v>2078</v>
      </c>
      <c r="R60" s="587">
        <v>2098</v>
      </c>
      <c r="S60" s="587">
        <v>2090</v>
      </c>
      <c r="T60" s="587">
        <v>2025</v>
      </c>
      <c r="U60" s="587">
        <v>1979</v>
      </c>
      <c r="V60" s="587">
        <v>1979</v>
      </c>
      <c r="W60" s="587">
        <v>1923</v>
      </c>
      <c r="X60" s="587">
        <v>1777</v>
      </c>
      <c r="Y60" s="587">
        <v>1707</v>
      </c>
      <c r="Z60" s="587">
        <v>1706</v>
      </c>
    </row>
    <row r="61" spans="1:26" ht="15">
      <c r="A61" s="499"/>
      <c r="B61" s="503" t="s">
        <v>129</v>
      </c>
      <c r="C61" s="586"/>
      <c r="D61" s="586">
        <v>23</v>
      </c>
      <c r="E61" s="586">
        <v>22</v>
      </c>
      <c r="F61" s="586">
        <v>24</v>
      </c>
      <c r="G61" s="586">
        <v>21</v>
      </c>
      <c r="H61" s="586">
        <v>13</v>
      </c>
      <c r="I61" s="586">
        <v>13</v>
      </c>
      <c r="J61" s="586">
        <v>13</v>
      </c>
      <c r="K61" s="586">
        <v>13</v>
      </c>
      <c r="L61" s="586">
        <v>13</v>
      </c>
      <c r="M61" s="586">
        <v>13</v>
      </c>
      <c r="N61" s="586" t="s">
        <v>69</v>
      </c>
      <c r="O61" s="586" t="s">
        <v>69</v>
      </c>
      <c r="P61" s="586" t="s">
        <v>69</v>
      </c>
      <c r="Q61" s="586" t="s">
        <v>69</v>
      </c>
      <c r="R61" s="586"/>
      <c r="S61" s="586" t="s">
        <v>69</v>
      </c>
      <c r="T61" s="586"/>
      <c r="U61" s="586" t="s">
        <v>69</v>
      </c>
      <c r="V61" s="586"/>
      <c r="W61" s="586"/>
      <c r="X61" s="586"/>
      <c r="Y61" s="586"/>
      <c r="Z61" s="586"/>
    </row>
    <row r="62" spans="1:26" ht="15">
      <c r="A62" s="499"/>
      <c r="B62" s="503" t="s">
        <v>130</v>
      </c>
      <c r="C62" s="587"/>
      <c r="D62" s="587"/>
      <c r="E62" s="587"/>
      <c r="F62" s="587" t="s">
        <v>69</v>
      </c>
      <c r="G62" s="587"/>
      <c r="H62" s="587"/>
      <c r="I62" s="587"/>
      <c r="J62" s="587" t="s">
        <v>69</v>
      </c>
      <c r="K62" s="587" t="s">
        <v>69</v>
      </c>
      <c r="L62" s="587" t="s">
        <v>69</v>
      </c>
      <c r="M62" s="587" t="s">
        <v>69</v>
      </c>
      <c r="N62" s="587" t="s">
        <v>69</v>
      </c>
      <c r="O62" s="587" t="s">
        <v>69</v>
      </c>
      <c r="P62" s="587" t="s">
        <v>69</v>
      </c>
      <c r="Q62" s="587" t="s">
        <v>69</v>
      </c>
      <c r="R62" s="587" t="s">
        <v>69</v>
      </c>
      <c r="S62" s="587">
        <v>41</v>
      </c>
      <c r="T62" s="587">
        <v>43</v>
      </c>
      <c r="U62" s="587">
        <v>43</v>
      </c>
      <c r="V62" s="587">
        <v>44</v>
      </c>
      <c r="W62" s="587">
        <v>45</v>
      </c>
      <c r="X62" s="587">
        <v>45</v>
      </c>
      <c r="Y62" s="587">
        <v>47</v>
      </c>
      <c r="Z62" s="587">
        <v>48</v>
      </c>
    </row>
    <row r="63" spans="1:26" ht="15">
      <c r="A63" s="499"/>
      <c r="B63" s="576" t="s">
        <v>462</v>
      </c>
      <c r="C63" s="587"/>
      <c r="D63" s="587"/>
      <c r="E63" s="587"/>
      <c r="F63" s="587"/>
      <c r="G63" s="587"/>
      <c r="H63" s="587"/>
      <c r="I63" s="587"/>
      <c r="J63" s="587"/>
      <c r="K63" s="587"/>
      <c r="L63" s="587"/>
      <c r="M63" s="587"/>
      <c r="N63" s="587"/>
      <c r="O63" s="587"/>
      <c r="P63" s="587"/>
      <c r="Q63" s="587"/>
      <c r="R63" s="587">
        <v>743</v>
      </c>
      <c r="S63" s="577" t="s">
        <v>197</v>
      </c>
      <c r="T63" s="577" t="s">
        <v>197</v>
      </c>
      <c r="U63" s="577" t="s">
        <v>197</v>
      </c>
      <c r="V63" s="587">
        <v>846</v>
      </c>
      <c r="W63" s="587">
        <v>5482</v>
      </c>
      <c r="X63" s="587">
        <v>6341</v>
      </c>
      <c r="Y63" s="587">
        <v>2462</v>
      </c>
      <c r="Z63" s="587">
        <v>930</v>
      </c>
    </row>
    <row r="64" spans="1:26" ht="15">
      <c r="A64" s="499"/>
      <c r="B64" s="503" t="s">
        <v>302</v>
      </c>
      <c r="C64" s="587"/>
      <c r="D64" s="587">
        <v>127030</v>
      </c>
      <c r="E64" s="587">
        <v>130885</v>
      </c>
      <c r="F64" s="587">
        <v>118660</v>
      </c>
      <c r="G64" s="587">
        <v>119135</v>
      </c>
      <c r="H64" s="587">
        <v>121409</v>
      </c>
      <c r="I64" s="587">
        <v>125068</v>
      </c>
      <c r="J64" s="587">
        <v>128242</v>
      </c>
      <c r="K64" s="587">
        <v>131945</v>
      </c>
      <c r="L64" s="587">
        <v>134379</v>
      </c>
      <c r="M64" s="587">
        <v>137663</v>
      </c>
      <c r="N64" s="587">
        <v>139464</v>
      </c>
      <c r="O64" s="587">
        <v>142829</v>
      </c>
      <c r="P64" s="587">
        <v>141623</v>
      </c>
      <c r="Q64" s="587">
        <v>139557</v>
      </c>
      <c r="R64" s="587">
        <v>141332</v>
      </c>
      <c r="S64" s="587">
        <v>153750</v>
      </c>
      <c r="T64" s="587">
        <v>152647</v>
      </c>
      <c r="U64" s="587">
        <v>154088</v>
      </c>
      <c r="V64" s="587">
        <v>156692</v>
      </c>
      <c r="W64" s="587">
        <v>158278</v>
      </c>
      <c r="X64" s="587">
        <v>159403</v>
      </c>
      <c r="Y64" s="587">
        <v>163416</v>
      </c>
      <c r="Z64" s="587">
        <v>155174</v>
      </c>
    </row>
    <row r="65" spans="1:26" ht="15">
      <c r="A65" s="499"/>
      <c r="B65" s="503" t="s">
        <v>305</v>
      </c>
      <c r="C65" s="587"/>
      <c r="D65" s="587">
        <v>259</v>
      </c>
      <c r="E65" s="587">
        <v>234</v>
      </c>
      <c r="F65" s="587">
        <v>1608</v>
      </c>
      <c r="G65" s="587">
        <v>1340</v>
      </c>
      <c r="H65" s="587">
        <v>1381</v>
      </c>
      <c r="I65" s="587">
        <v>1284</v>
      </c>
      <c r="J65" s="587">
        <v>1765</v>
      </c>
      <c r="K65" s="587">
        <v>1967</v>
      </c>
      <c r="L65" s="587">
        <v>2172</v>
      </c>
      <c r="M65" s="587">
        <v>2762</v>
      </c>
      <c r="N65" s="587">
        <v>2457</v>
      </c>
      <c r="O65" s="587">
        <v>5941</v>
      </c>
      <c r="P65" s="587">
        <v>6386</v>
      </c>
      <c r="Q65" s="587">
        <v>6295</v>
      </c>
      <c r="R65" s="587">
        <v>5591</v>
      </c>
      <c r="S65" s="587">
        <v>4740</v>
      </c>
      <c r="T65" s="587">
        <v>4170</v>
      </c>
      <c r="U65" s="587">
        <v>4394</v>
      </c>
      <c r="V65" s="587">
        <v>8007</v>
      </c>
      <c r="W65" s="587">
        <v>12825</v>
      </c>
      <c r="X65" s="587">
        <v>18785</v>
      </c>
      <c r="Y65" s="587">
        <v>19125</v>
      </c>
      <c r="Z65" s="587">
        <v>15369</v>
      </c>
    </row>
    <row r="66" spans="1:26" ht="15">
      <c r="A66" s="499"/>
      <c r="B66" s="503" t="s">
        <v>306</v>
      </c>
      <c r="C66" s="587"/>
      <c r="D66" s="587">
        <f>D78-D58-D59-D60-D61-D64-D65-D74-D75-D76-D77</f>
        <v>30801</v>
      </c>
      <c r="E66" s="587">
        <f>E78-E58-E59-E60-E61-E64-E65-E74-E75-E76-E77</f>
        <v>28871</v>
      </c>
      <c r="F66" s="587">
        <v>52555</v>
      </c>
      <c r="G66" s="587">
        <v>47096</v>
      </c>
      <c r="H66" s="587">
        <v>45366</v>
      </c>
      <c r="I66" s="587">
        <v>44106</v>
      </c>
      <c r="J66" s="587">
        <v>40356</v>
      </c>
      <c r="K66" s="587">
        <v>47751</v>
      </c>
      <c r="L66" s="587">
        <v>48175</v>
      </c>
      <c r="M66" s="587">
        <v>43935</v>
      </c>
      <c r="N66" s="587">
        <v>48338</v>
      </c>
      <c r="O66" s="587">
        <v>50121</v>
      </c>
      <c r="P66" s="587">
        <v>65300</v>
      </c>
      <c r="Q66" s="587">
        <v>72059</v>
      </c>
      <c r="R66" s="587">
        <v>72373</v>
      </c>
      <c r="S66" s="587">
        <v>71810</v>
      </c>
      <c r="T66" s="587">
        <v>69521</v>
      </c>
      <c r="U66" s="587">
        <v>72343</v>
      </c>
      <c r="V66" s="587">
        <v>69781</v>
      </c>
      <c r="W66" s="587">
        <v>69486</v>
      </c>
      <c r="X66" s="587">
        <v>66432</v>
      </c>
      <c r="Y66" s="587">
        <v>63062</v>
      </c>
      <c r="Z66" s="587">
        <v>84829</v>
      </c>
    </row>
    <row r="67" spans="1:26" ht="15">
      <c r="A67" s="499"/>
      <c r="B67" s="578" t="s">
        <v>313</v>
      </c>
      <c r="C67" s="586"/>
      <c r="D67" s="586"/>
      <c r="E67" s="587"/>
      <c r="F67" s="586" t="s">
        <v>301</v>
      </c>
      <c r="G67" s="587">
        <v>31130</v>
      </c>
      <c r="H67" s="587">
        <v>12973</v>
      </c>
      <c r="I67" s="587">
        <v>15029</v>
      </c>
      <c r="J67" s="587">
        <v>12262</v>
      </c>
      <c r="K67" s="587">
        <v>13610</v>
      </c>
      <c r="L67" s="587">
        <v>17215</v>
      </c>
      <c r="M67" s="587">
        <v>16230</v>
      </c>
      <c r="N67" s="587">
        <v>15743</v>
      </c>
      <c r="O67" s="587">
        <v>21058</v>
      </c>
      <c r="P67" s="587">
        <v>21584</v>
      </c>
      <c r="Q67" s="587">
        <v>25327</v>
      </c>
      <c r="R67" s="587">
        <v>28569</v>
      </c>
      <c r="S67" s="587">
        <v>31543</v>
      </c>
      <c r="T67" s="587">
        <v>38175</v>
      </c>
      <c r="U67" s="587">
        <v>42057</v>
      </c>
      <c r="V67" s="587">
        <v>46736</v>
      </c>
      <c r="W67" s="587">
        <v>50022</v>
      </c>
      <c r="X67" s="587">
        <v>47884</v>
      </c>
      <c r="Y67" s="587">
        <v>44987</v>
      </c>
      <c r="Z67" s="587">
        <v>67167</v>
      </c>
    </row>
    <row r="68" spans="1:26" ht="15">
      <c r="A68" s="499"/>
      <c r="B68" s="578" t="s">
        <v>312</v>
      </c>
      <c r="C68" s="586"/>
      <c r="D68" s="586"/>
      <c r="E68" s="587"/>
      <c r="F68" s="586" t="s">
        <v>301</v>
      </c>
      <c r="G68" s="587">
        <v>1393</v>
      </c>
      <c r="H68" s="587">
        <v>31000</v>
      </c>
      <c r="I68" s="587">
        <v>28449</v>
      </c>
      <c r="J68" s="587">
        <v>27266</v>
      </c>
      <c r="K68" s="587">
        <v>32635</v>
      </c>
      <c r="L68" s="587">
        <v>28622</v>
      </c>
      <c r="M68" s="587">
        <v>25649</v>
      </c>
      <c r="N68" s="587">
        <v>31167</v>
      </c>
      <c r="O68" s="587">
        <v>27752</v>
      </c>
      <c r="P68" s="587">
        <v>42716</v>
      </c>
      <c r="Q68" s="587">
        <v>45770</v>
      </c>
      <c r="R68" s="587">
        <v>42781</v>
      </c>
      <c r="S68" s="587">
        <v>39392</v>
      </c>
      <c r="T68" s="587">
        <v>30687</v>
      </c>
      <c r="U68" s="587">
        <v>29435</v>
      </c>
      <c r="V68" s="587">
        <v>22372</v>
      </c>
      <c r="W68" s="587">
        <v>18810</v>
      </c>
      <c r="X68" s="587">
        <v>17671</v>
      </c>
      <c r="Y68" s="587">
        <v>16983</v>
      </c>
      <c r="Z68" s="587">
        <v>16594</v>
      </c>
    </row>
    <row r="69" spans="1:26" ht="15">
      <c r="A69" s="499"/>
      <c r="B69" s="578" t="s">
        <v>134</v>
      </c>
      <c r="C69" s="586"/>
      <c r="D69" s="586"/>
      <c r="E69" s="587"/>
      <c r="F69" s="586" t="s">
        <v>301</v>
      </c>
      <c r="G69" s="587">
        <v>14573</v>
      </c>
      <c r="H69" s="587">
        <v>1393</v>
      </c>
      <c r="I69" s="587">
        <v>628</v>
      </c>
      <c r="J69" s="587">
        <v>828</v>
      </c>
      <c r="K69" s="587">
        <v>1506</v>
      </c>
      <c r="L69" s="587">
        <v>2338</v>
      </c>
      <c r="M69" s="587">
        <v>2056</v>
      </c>
      <c r="N69" s="587">
        <v>1428</v>
      </c>
      <c r="O69" s="587">
        <v>1311</v>
      </c>
      <c r="P69" s="587">
        <v>1000</v>
      </c>
      <c r="Q69" s="587">
        <v>962</v>
      </c>
      <c r="R69" s="587">
        <v>1023</v>
      </c>
      <c r="S69" s="587">
        <v>875</v>
      </c>
      <c r="T69" s="587">
        <v>659</v>
      </c>
      <c r="U69" s="587">
        <v>851</v>
      </c>
      <c r="V69" s="587">
        <v>673</v>
      </c>
      <c r="W69" s="587">
        <v>654</v>
      </c>
      <c r="X69" s="587">
        <v>877</v>
      </c>
      <c r="Y69" s="587">
        <v>1092</v>
      </c>
      <c r="Z69" s="587">
        <v>1068</v>
      </c>
    </row>
    <row r="70" spans="1:26" ht="15">
      <c r="A70" s="499"/>
      <c r="B70" s="579" t="s">
        <v>132</v>
      </c>
      <c r="C70" s="587"/>
      <c r="D70" s="587">
        <v>4384</v>
      </c>
      <c r="E70" s="586">
        <v>3471</v>
      </c>
      <c r="F70" s="587">
        <v>3500</v>
      </c>
      <c r="G70" s="577" t="s">
        <v>197</v>
      </c>
      <c r="H70" s="577" t="s">
        <v>197</v>
      </c>
      <c r="I70" s="577" t="s">
        <v>197</v>
      </c>
      <c r="J70" s="577" t="s">
        <v>197</v>
      </c>
      <c r="K70" s="577" t="s">
        <v>197</v>
      </c>
      <c r="L70" s="577" t="s">
        <v>197</v>
      </c>
      <c r="M70" s="577" t="s">
        <v>197</v>
      </c>
      <c r="N70" s="577" t="s">
        <v>197</v>
      </c>
      <c r="O70" s="577" t="s">
        <v>197</v>
      </c>
      <c r="P70" s="577" t="s">
        <v>197</v>
      </c>
      <c r="Q70" s="577" t="s">
        <v>197</v>
      </c>
      <c r="R70" s="577" t="s">
        <v>197</v>
      </c>
      <c r="S70" s="577" t="s">
        <v>197</v>
      </c>
      <c r="T70" s="577" t="s">
        <v>197</v>
      </c>
      <c r="U70" s="577" t="s">
        <v>197</v>
      </c>
      <c r="V70" s="577" t="s">
        <v>197</v>
      </c>
      <c r="W70" s="577" t="s">
        <v>197</v>
      </c>
      <c r="X70" s="577" t="s">
        <v>197</v>
      </c>
      <c r="Y70" s="577" t="s">
        <v>197</v>
      </c>
      <c r="Z70" s="577" t="s">
        <v>197</v>
      </c>
    </row>
    <row r="71" spans="1:26" ht="15">
      <c r="A71" s="499"/>
      <c r="B71" s="579" t="s">
        <v>133</v>
      </c>
      <c r="C71" s="587"/>
      <c r="D71" s="587"/>
      <c r="E71" s="586"/>
      <c r="F71" s="587">
        <v>33593</v>
      </c>
      <c r="G71" s="577" t="s">
        <v>197</v>
      </c>
      <c r="H71" s="577" t="s">
        <v>197</v>
      </c>
      <c r="I71" s="577" t="s">
        <v>197</v>
      </c>
      <c r="J71" s="577" t="s">
        <v>197</v>
      </c>
      <c r="K71" s="577" t="s">
        <v>197</v>
      </c>
      <c r="L71" s="577" t="s">
        <v>197</v>
      </c>
      <c r="M71" s="577" t="s">
        <v>197</v>
      </c>
      <c r="N71" s="577" t="s">
        <v>197</v>
      </c>
      <c r="O71" s="577" t="s">
        <v>197</v>
      </c>
      <c r="P71" s="577" t="s">
        <v>197</v>
      </c>
      <c r="Q71" s="577" t="s">
        <v>197</v>
      </c>
      <c r="R71" s="577" t="s">
        <v>197</v>
      </c>
      <c r="S71" s="577" t="s">
        <v>197</v>
      </c>
      <c r="T71" s="577" t="s">
        <v>197</v>
      </c>
      <c r="U71" s="577" t="s">
        <v>197</v>
      </c>
      <c r="V71" s="577" t="s">
        <v>197</v>
      </c>
      <c r="W71" s="577" t="s">
        <v>197</v>
      </c>
      <c r="X71" s="577" t="s">
        <v>197</v>
      </c>
      <c r="Y71" s="577" t="s">
        <v>197</v>
      </c>
      <c r="Z71" s="577" t="s">
        <v>197</v>
      </c>
    </row>
    <row r="72" spans="1:26" ht="15">
      <c r="A72" s="499"/>
      <c r="B72" s="579" t="s">
        <v>134</v>
      </c>
      <c r="C72" s="587"/>
      <c r="D72" s="587"/>
      <c r="E72" s="586"/>
      <c r="F72" s="587">
        <v>1731</v>
      </c>
      <c r="G72" s="577" t="s">
        <v>197</v>
      </c>
      <c r="H72" s="577" t="s">
        <v>197</v>
      </c>
      <c r="I72" s="577" t="s">
        <v>197</v>
      </c>
      <c r="J72" s="577" t="s">
        <v>197</v>
      </c>
      <c r="K72" s="577" t="s">
        <v>197</v>
      </c>
      <c r="L72" s="577" t="s">
        <v>197</v>
      </c>
      <c r="M72" s="577" t="s">
        <v>197</v>
      </c>
      <c r="N72" s="577" t="s">
        <v>197</v>
      </c>
      <c r="O72" s="577" t="s">
        <v>197</v>
      </c>
      <c r="P72" s="577" t="s">
        <v>197</v>
      </c>
      <c r="Q72" s="577" t="s">
        <v>197</v>
      </c>
      <c r="R72" s="577" t="s">
        <v>197</v>
      </c>
      <c r="S72" s="577" t="s">
        <v>197</v>
      </c>
      <c r="T72" s="577" t="s">
        <v>197</v>
      </c>
      <c r="U72" s="577" t="s">
        <v>197</v>
      </c>
      <c r="V72" s="577" t="s">
        <v>197</v>
      </c>
      <c r="W72" s="577" t="s">
        <v>197</v>
      </c>
      <c r="X72" s="577" t="s">
        <v>197</v>
      </c>
      <c r="Y72" s="577" t="s">
        <v>197</v>
      </c>
      <c r="Z72" s="577" t="s">
        <v>197</v>
      </c>
    </row>
    <row r="73" spans="1:26" ht="15">
      <c r="A73" s="499"/>
      <c r="B73" s="579" t="s">
        <v>314</v>
      </c>
      <c r="C73" s="587"/>
      <c r="D73" s="587"/>
      <c r="E73" s="586"/>
      <c r="F73" s="587">
        <v>13731</v>
      </c>
      <c r="G73" s="577" t="s">
        <v>197</v>
      </c>
      <c r="H73" s="577" t="s">
        <v>197</v>
      </c>
      <c r="I73" s="577" t="s">
        <v>197</v>
      </c>
      <c r="J73" s="577" t="s">
        <v>197</v>
      </c>
      <c r="K73" s="577" t="s">
        <v>197</v>
      </c>
      <c r="L73" s="577" t="s">
        <v>197</v>
      </c>
      <c r="M73" s="577" t="s">
        <v>197</v>
      </c>
      <c r="N73" s="577" t="s">
        <v>197</v>
      </c>
      <c r="O73" s="577" t="s">
        <v>197</v>
      </c>
      <c r="P73" s="577" t="s">
        <v>197</v>
      </c>
      <c r="Q73" s="577" t="s">
        <v>197</v>
      </c>
      <c r="R73" s="577" t="s">
        <v>197</v>
      </c>
      <c r="S73" s="577" t="s">
        <v>197</v>
      </c>
      <c r="T73" s="577" t="s">
        <v>197</v>
      </c>
      <c r="U73" s="577" t="s">
        <v>197</v>
      </c>
      <c r="V73" s="577" t="s">
        <v>197</v>
      </c>
      <c r="W73" s="577" t="s">
        <v>197</v>
      </c>
      <c r="X73" s="577" t="s">
        <v>197</v>
      </c>
      <c r="Y73" s="577" t="s">
        <v>197</v>
      </c>
      <c r="Z73" s="577" t="s">
        <v>197</v>
      </c>
    </row>
    <row r="74" spans="1:26" ht="15">
      <c r="A74" s="499"/>
      <c r="B74" s="503" t="s">
        <v>137</v>
      </c>
      <c r="C74" s="586"/>
      <c r="D74" s="586">
        <v>921</v>
      </c>
      <c r="E74" s="586">
        <v>925</v>
      </c>
      <c r="F74" s="586">
        <v>915</v>
      </c>
      <c r="G74" s="586">
        <v>966</v>
      </c>
      <c r="H74" s="587">
        <v>1095</v>
      </c>
      <c r="I74" s="587">
        <v>1209</v>
      </c>
      <c r="J74" s="587">
        <v>1112</v>
      </c>
      <c r="K74" s="587">
        <v>1153</v>
      </c>
      <c r="L74" s="587">
        <v>1140</v>
      </c>
      <c r="M74" s="587">
        <v>1160</v>
      </c>
      <c r="N74" s="587">
        <v>1087</v>
      </c>
      <c r="O74" s="587">
        <v>1205</v>
      </c>
      <c r="P74" s="587" t="s">
        <v>431</v>
      </c>
      <c r="Q74" s="587">
        <v>1229</v>
      </c>
      <c r="R74" s="587">
        <v>1251</v>
      </c>
      <c r="S74" s="587">
        <v>1380</v>
      </c>
      <c r="T74" s="587">
        <v>1418</v>
      </c>
      <c r="U74" s="587">
        <v>1557</v>
      </c>
      <c r="V74" s="587">
        <v>1650</v>
      </c>
      <c r="W74" s="587">
        <v>1629</v>
      </c>
      <c r="X74" s="587">
        <v>1677</v>
      </c>
      <c r="Y74" s="587">
        <v>2079</v>
      </c>
      <c r="Z74" s="587">
        <v>1572</v>
      </c>
    </row>
    <row r="75" spans="1:26" ht="15">
      <c r="A75" s="499"/>
      <c r="B75" s="503" t="s">
        <v>307</v>
      </c>
      <c r="C75" s="587"/>
      <c r="D75" s="587">
        <v>2560</v>
      </c>
      <c r="E75" s="587">
        <v>2225</v>
      </c>
      <c r="F75" s="587">
        <v>2017</v>
      </c>
      <c r="G75" s="587">
        <v>2092</v>
      </c>
      <c r="H75" s="587">
        <v>2054</v>
      </c>
      <c r="I75" s="587">
        <v>2374</v>
      </c>
      <c r="J75" s="587">
        <v>2235</v>
      </c>
      <c r="K75" s="587">
        <v>2224</v>
      </c>
      <c r="L75" s="587">
        <v>2108</v>
      </c>
      <c r="M75" s="587">
        <v>2196</v>
      </c>
      <c r="N75" s="587">
        <v>1956</v>
      </c>
      <c r="O75" s="587">
        <v>2457</v>
      </c>
      <c r="P75" s="587">
        <v>2110</v>
      </c>
      <c r="Q75" s="587">
        <v>2158</v>
      </c>
      <c r="R75" s="587">
        <v>2305</v>
      </c>
      <c r="S75" s="587">
        <v>2497</v>
      </c>
      <c r="T75" s="587">
        <v>2107</v>
      </c>
      <c r="U75" s="587">
        <v>2444</v>
      </c>
      <c r="V75" s="587">
        <v>3653</v>
      </c>
      <c r="W75" s="587">
        <v>4522</v>
      </c>
      <c r="X75" s="587">
        <v>6179</v>
      </c>
      <c r="Y75" s="587">
        <v>6093</v>
      </c>
      <c r="Z75" s="587">
        <v>5976</v>
      </c>
    </row>
    <row r="76" spans="1:26" ht="15">
      <c r="A76" s="499"/>
      <c r="B76" s="503" t="s">
        <v>140</v>
      </c>
      <c r="C76" s="587"/>
      <c r="D76" s="587">
        <v>6943</v>
      </c>
      <c r="E76" s="586">
        <v>6246</v>
      </c>
      <c r="F76" s="587">
        <v>5282</v>
      </c>
      <c r="G76" s="587">
        <v>8021</v>
      </c>
      <c r="H76" s="587">
        <v>8031</v>
      </c>
      <c r="I76" s="587">
        <v>5128</v>
      </c>
      <c r="J76" s="587">
        <v>13219</v>
      </c>
      <c r="K76" s="587">
        <v>6915</v>
      </c>
      <c r="L76" s="587">
        <v>4336</v>
      </c>
      <c r="M76" s="587">
        <v>6558</v>
      </c>
      <c r="N76" s="587">
        <v>5463</v>
      </c>
      <c r="O76" s="587">
        <v>10138</v>
      </c>
      <c r="P76" s="587">
        <v>14000</v>
      </c>
      <c r="Q76" s="587">
        <v>6102</v>
      </c>
      <c r="R76" s="587">
        <v>4727</v>
      </c>
      <c r="S76" s="587">
        <v>8015</v>
      </c>
      <c r="T76" s="587">
        <v>8261</v>
      </c>
      <c r="U76" s="587">
        <v>7652</v>
      </c>
      <c r="V76" s="587">
        <v>4967</v>
      </c>
      <c r="W76" s="587">
        <v>14757</v>
      </c>
      <c r="X76" s="587">
        <v>14084</v>
      </c>
      <c r="Y76" s="587">
        <v>18745</v>
      </c>
      <c r="Z76" s="587">
        <v>12681</v>
      </c>
    </row>
    <row r="77" spans="1:26" ht="15">
      <c r="A77" s="499"/>
      <c r="B77" s="503" t="s">
        <v>141</v>
      </c>
      <c r="C77" s="586"/>
      <c r="D77" s="587"/>
      <c r="E77" s="587"/>
      <c r="F77" s="586">
        <v>64</v>
      </c>
      <c r="G77" s="586">
        <v>48</v>
      </c>
      <c r="H77" s="586">
        <v>46</v>
      </c>
      <c r="I77" s="586">
        <v>33</v>
      </c>
      <c r="J77" s="586">
        <v>4</v>
      </c>
      <c r="K77" s="586" t="s">
        <v>69</v>
      </c>
      <c r="L77" s="586">
        <v>44</v>
      </c>
      <c r="M77" s="586">
        <v>44</v>
      </c>
      <c r="N77" s="586">
        <v>16</v>
      </c>
      <c r="O77" s="586">
        <v>16</v>
      </c>
      <c r="P77" s="586">
        <v>16</v>
      </c>
      <c r="Q77" s="586">
        <v>16</v>
      </c>
      <c r="R77" s="587">
        <v>53</v>
      </c>
      <c r="S77" s="587">
        <v>61</v>
      </c>
      <c r="T77" s="586">
        <v>61</v>
      </c>
      <c r="U77" s="586">
        <v>60</v>
      </c>
      <c r="V77" s="586">
        <v>14</v>
      </c>
      <c r="W77" s="586">
        <v>14</v>
      </c>
      <c r="X77" s="586">
        <v>43</v>
      </c>
      <c r="Y77" s="586">
        <v>14</v>
      </c>
      <c r="Z77" s="586">
        <v>14</v>
      </c>
    </row>
    <row r="78" spans="1:26" ht="15">
      <c r="A78" s="499"/>
      <c r="B78" s="510" t="s">
        <v>142</v>
      </c>
      <c r="C78" s="588"/>
      <c r="D78" s="588">
        <v>170474</v>
      </c>
      <c r="E78" s="588">
        <v>171407</v>
      </c>
      <c r="F78" s="588">
        <v>185675</v>
      </c>
      <c r="G78" s="588">
        <v>183131</v>
      </c>
      <c r="H78" s="588">
        <v>183699</v>
      </c>
      <c r="I78" s="588">
        <v>183378</v>
      </c>
      <c r="J78" s="588">
        <v>191142</v>
      </c>
      <c r="K78" s="588">
        <v>196678</v>
      </c>
      <c r="L78" s="588">
        <v>196928</v>
      </c>
      <c r="M78" s="588">
        <v>198794</v>
      </c>
      <c r="N78" s="588">
        <v>203313</v>
      </c>
      <c r="O78" s="588">
        <v>217312</v>
      </c>
      <c r="P78" s="588">
        <v>235263</v>
      </c>
      <c r="Q78" s="588">
        <v>232074</v>
      </c>
      <c r="R78" s="588">
        <v>233156</v>
      </c>
      <c r="S78" s="588">
        <v>247127</v>
      </c>
      <c r="T78" s="588">
        <v>243031</v>
      </c>
      <c r="U78" s="588">
        <v>247296</v>
      </c>
      <c r="V78" s="588">
        <v>250507</v>
      </c>
      <c r="W78" s="588">
        <v>271833</v>
      </c>
      <c r="X78" s="588">
        <v>277528</v>
      </c>
      <c r="Y78" s="588" t="s">
        <v>490</v>
      </c>
      <c r="Z78" s="588">
        <v>281112</v>
      </c>
    </row>
    <row r="79" spans="1:26" ht="15">
      <c r="A79" s="499"/>
      <c r="B79" s="589"/>
      <c r="C79" s="589"/>
      <c r="D79" s="590"/>
      <c r="E79" s="590"/>
      <c r="F79" s="590"/>
      <c r="G79" s="589"/>
      <c r="H79" s="499"/>
      <c r="I79" s="499"/>
      <c r="J79" s="499"/>
      <c r="K79" s="499"/>
      <c r="L79" s="499"/>
      <c r="M79" s="499"/>
      <c r="N79" s="499"/>
      <c r="O79" s="499"/>
      <c r="P79" s="499"/>
      <c r="Q79" s="499"/>
      <c r="R79" s="499"/>
      <c r="S79" s="499"/>
      <c r="T79" s="499"/>
      <c r="U79" s="499"/>
      <c r="V79" s="499"/>
      <c r="W79" s="499"/>
      <c r="X79" s="499"/>
      <c r="Y79" s="499"/>
      <c r="Z79" s="499"/>
    </row>
    <row r="80" spans="1:26" ht="15">
      <c r="A80" s="499"/>
      <c r="B80" s="589"/>
      <c r="C80" s="589"/>
      <c r="D80" s="590"/>
      <c r="E80" s="590"/>
      <c r="F80" s="590"/>
      <c r="G80" s="589"/>
      <c r="H80" s="499"/>
      <c r="I80" s="499"/>
      <c r="J80" s="499"/>
      <c r="K80" s="499"/>
      <c r="L80" s="499"/>
      <c r="M80" s="499"/>
      <c r="N80" s="499"/>
      <c r="O80" s="499"/>
      <c r="P80" s="499"/>
      <c r="Q80" s="499"/>
      <c r="R80" s="499"/>
      <c r="S80" s="499"/>
      <c r="T80" s="499"/>
      <c r="U80" s="499"/>
      <c r="V80" s="499"/>
      <c r="W80" s="499"/>
      <c r="X80" s="499"/>
      <c r="Y80" s="499"/>
      <c r="Z80" s="499"/>
    </row>
    <row r="81" spans="1:26" ht="15">
      <c r="A81" s="499"/>
      <c r="B81" s="502"/>
      <c r="C81" s="502"/>
      <c r="D81" s="502"/>
      <c r="E81" s="499"/>
      <c r="F81" s="499"/>
      <c r="G81" s="502"/>
      <c r="H81" s="499"/>
      <c r="I81" s="499"/>
      <c r="J81" s="499"/>
      <c r="K81" s="499"/>
      <c r="L81" s="499"/>
      <c r="M81" s="499"/>
      <c r="N81" s="499"/>
      <c r="O81" s="499"/>
      <c r="P81" s="499"/>
      <c r="Q81" s="499"/>
      <c r="R81" s="499"/>
      <c r="S81" s="499"/>
      <c r="T81" s="499"/>
      <c r="U81" s="499"/>
      <c r="V81" s="499"/>
      <c r="W81" s="499"/>
      <c r="X81" s="499"/>
      <c r="Y81" s="499"/>
      <c r="Z81" s="499"/>
    </row>
    <row r="82" spans="1:26" ht="15">
      <c r="A82" s="499"/>
      <c r="B82" s="664" t="s">
        <v>258</v>
      </c>
      <c r="C82" s="570" t="s">
        <v>197</v>
      </c>
      <c r="D82" s="570" t="s">
        <v>210</v>
      </c>
      <c r="E82" s="570" t="s">
        <v>227</v>
      </c>
      <c r="F82" s="571" t="s">
        <v>292</v>
      </c>
      <c r="G82" s="570" t="s">
        <v>295</v>
      </c>
      <c r="H82" s="570" t="s">
        <v>337</v>
      </c>
      <c r="I82" s="570" t="s">
        <v>345</v>
      </c>
      <c r="J82" s="570" t="s">
        <v>357</v>
      </c>
      <c r="K82" s="570" t="s">
        <v>361</v>
      </c>
      <c r="L82" s="570" t="s">
        <v>372</v>
      </c>
      <c r="M82" s="570" t="s">
        <v>393</v>
      </c>
      <c r="N82" s="570" t="s">
        <v>398</v>
      </c>
      <c r="O82" s="570" t="s">
        <v>416</v>
      </c>
      <c r="P82" s="570" t="s">
        <v>422</v>
      </c>
      <c r="Q82" s="570" t="s">
        <v>436</v>
      </c>
      <c r="R82" s="570" t="s">
        <v>447</v>
      </c>
      <c r="S82" s="570" t="s">
        <v>451</v>
      </c>
      <c r="T82" s="570" t="s">
        <v>453</v>
      </c>
      <c r="U82" s="570" t="s">
        <v>457</v>
      </c>
      <c r="V82" s="570" t="s">
        <v>463</v>
      </c>
      <c r="W82" s="570" t="s">
        <v>468</v>
      </c>
      <c r="X82" s="570" t="s">
        <v>472</v>
      </c>
      <c r="Y82" s="570" t="s">
        <v>487</v>
      </c>
      <c r="Z82" s="570" t="s">
        <v>495</v>
      </c>
    </row>
    <row r="83" spans="1:26" ht="15.75" thickBot="1">
      <c r="A83" s="499"/>
      <c r="B83" s="665"/>
      <c r="C83" s="572"/>
      <c r="D83" s="572"/>
      <c r="E83" s="572"/>
      <c r="F83" s="574" t="s">
        <v>315</v>
      </c>
      <c r="G83" s="572"/>
      <c r="H83" s="572"/>
      <c r="I83" s="572"/>
      <c r="J83" s="572"/>
      <c r="K83" s="572"/>
      <c r="L83" s="572"/>
      <c r="M83" s="572"/>
      <c r="N83" s="572"/>
      <c r="O83" s="572"/>
      <c r="P83" s="572"/>
      <c r="Q83" s="572"/>
      <c r="R83" s="572"/>
      <c r="S83" s="572"/>
      <c r="T83" s="572"/>
      <c r="U83" s="572"/>
      <c r="V83" s="572"/>
      <c r="W83" s="572"/>
      <c r="X83" s="572"/>
      <c r="Y83" s="572"/>
      <c r="Z83" s="572"/>
    </row>
    <row r="84" spans="1:26" ht="15">
      <c r="A84" s="499"/>
      <c r="B84" s="510" t="s">
        <v>172</v>
      </c>
      <c r="C84" s="591"/>
      <c r="D84" s="580"/>
      <c r="E84" s="580"/>
      <c r="F84" s="580"/>
      <c r="G84" s="591"/>
      <c r="H84" s="591"/>
      <c r="I84" s="591"/>
      <c r="J84" s="591"/>
      <c r="K84" s="591"/>
      <c r="L84" s="591"/>
      <c r="M84" s="591"/>
      <c r="N84" s="591"/>
      <c r="O84" s="591"/>
      <c r="P84" s="591"/>
      <c r="Q84" s="591"/>
      <c r="R84" s="591"/>
      <c r="S84" s="591"/>
      <c r="T84" s="591"/>
      <c r="U84" s="591"/>
      <c r="V84" s="591"/>
      <c r="W84" s="591"/>
      <c r="X84" s="591"/>
      <c r="Y84" s="591"/>
      <c r="Z84" s="591"/>
    </row>
    <row r="85" spans="1:26" ht="15">
      <c r="A85" s="499"/>
      <c r="B85" s="503" t="s">
        <v>144</v>
      </c>
      <c r="C85" s="587"/>
      <c r="D85" s="587">
        <v>21638</v>
      </c>
      <c r="E85" s="587">
        <v>22197</v>
      </c>
      <c r="F85" s="587">
        <v>23304</v>
      </c>
      <c r="G85" s="587">
        <v>23265</v>
      </c>
      <c r="H85" s="587">
        <v>21527</v>
      </c>
      <c r="I85" s="587">
        <v>22023</v>
      </c>
      <c r="J85" s="587">
        <v>22824</v>
      </c>
      <c r="K85" s="587">
        <v>23100</v>
      </c>
      <c r="L85" s="587">
        <v>22066</v>
      </c>
      <c r="M85" s="587">
        <v>22784</v>
      </c>
      <c r="N85" s="587">
        <v>23360</v>
      </c>
      <c r="O85" s="587">
        <v>23707</v>
      </c>
      <c r="P85" s="587">
        <v>24616</v>
      </c>
      <c r="Q85" s="587">
        <v>25090</v>
      </c>
      <c r="R85" s="587">
        <v>25417</v>
      </c>
      <c r="S85" s="587">
        <v>25224</v>
      </c>
      <c r="T85" s="587">
        <v>25489</v>
      </c>
      <c r="U85" s="587">
        <v>24921</v>
      </c>
      <c r="V85" s="587">
        <v>23791</v>
      </c>
      <c r="W85" s="587">
        <v>23431</v>
      </c>
      <c r="X85" s="587">
        <v>21464</v>
      </c>
      <c r="Y85" s="587">
        <v>20890</v>
      </c>
      <c r="Z85" s="587">
        <v>22736</v>
      </c>
    </row>
    <row r="86" spans="1:26" ht="15">
      <c r="A86" s="499"/>
      <c r="B86" s="578" t="s">
        <v>145</v>
      </c>
      <c r="C86" s="587"/>
      <c r="D86" s="587">
        <v>262</v>
      </c>
      <c r="E86" s="587">
        <v>262</v>
      </c>
      <c r="F86" s="587">
        <v>262</v>
      </c>
      <c r="G86" s="587">
        <v>262</v>
      </c>
      <c r="H86" s="587">
        <v>262</v>
      </c>
      <c r="I86" s="587">
        <v>262</v>
      </c>
      <c r="J86" s="587">
        <v>262</v>
      </c>
      <c r="K86" s="587">
        <v>262</v>
      </c>
      <c r="L86" s="587">
        <v>262</v>
      </c>
      <c r="M86" s="587">
        <v>262</v>
      </c>
      <c r="N86" s="587">
        <v>262</v>
      </c>
      <c r="O86" s="587">
        <v>262</v>
      </c>
      <c r="P86" s="587">
        <v>262</v>
      </c>
      <c r="Q86" s="587">
        <v>262</v>
      </c>
      <c r="R86" s="587">
        <v>262</v>
      </c>
      <c r="S86" s="587">
        <v>262</v>
      </c>
      <c r="T86" s="587">
        <v>262</v>
      </c>
      <c r="U86" s="587">
        <v>262</v>
      </c>
      <c r="V86" s="587">
        <v>263</v>
      </c>
      <c r="W86" s="587">
        <v>263</v>
      </c>
      <c r="X86" s="587">
        <v>263</v>
      </c>
      <c r="Y86" s="587">
        <v>263</v>
      </c>
      <c r="Z86" s="587">
        <v>263</v>
      </c>
    </row>
    <row r="87" spans="1:26" ht="15">
      <c r="A87" s="499"/>
      <c r="B87" s="578" t="s">
        <v>146</v>
      </c>
      <c r="C87" s="587"/>
      <c r="D87" s="587">
        <v>20578</v>
      </c>
      <c r="E87" s="587">
        <v>20600</v>
      </c>
      <c r="F87" s="587">
        <v>20562</v>
      </c>
      <c r="G87" s="587">
        <v>20667</v>
      </c>
      <c r="H87" s="587">
        <v>20677</v>
      </c>
      <c r="I87" s="587">
        <v>20653</v>
      </c>
      <c r="J87" s="587">
        <v>20721</v>
      </c>
      <c r="K87" s="587">
        <v>20765</v>
      </c>
      <c r="L87" s="587">
        <v>20539</v>
      </c>
      <c r="M87" s="587">
        <v>20622</v>
      </c>
      <c r="N87" s="587">
        <v>20510</v>
      </c>
      <c r="O87" s="587">
        <v>20706</v>
      </c>
      <c r="P87" s="587">
        <v>21840</v>
      </c>
      <c r="Q87" s="587">
        <v>21935</v>
      </c>
      <c r="R87" s="587">
        <v>22092</v>
      </c>
      <c r="S87" s="587">
        <v>21644</v>
      </c>
      <c r="T87" s="587">
        <v>21587</v>
      </c>
      <c r="U87" s="587">
        <v>21233</v>
      </c>
      <c r="V87" s="587">
        <v>19402</v>
      </c>
      <c r="W87" s="587">
        <v>18127</v>
      </c>
      <c r="X87" s="587">
        <v>17913</v>
      </c>
      <c r="Y87" s="587">
        <v>17881</v>
      </c>
      <c r="Z87" s="587">
        <v>18828</v>
      </c>
    </row>
    <row r="88" spans="1:26" ht="15">
      <c r="A88" s="499"/>
      <c r="B88" s="578" t="s">
        <v>147</v>
      </c>
      <c r="C88" s="587"/>
      <c r="D88" s="587">
        <v>798</v>
      </c>
      <c r="E88" s="587">
        <v>1335</v>
      </c>
      <c r="F88" s="587">
        <v>2480</v>
      </c>
      <c r="G88" s="587">
        <v>2336</v>
      </c>
      <c r="H88" s="587">
        <v>588</v>
      </c>
      <c r="I88" s="587">
        <v>1108</v>
      </c>
      <c r="J88" s="587">
        <v>1841</v>
      </c>
      <c r="K88" s="587">
        <v>2073</v>
      </c>
      <c r="L88" s="587">
        <v>1265</v>
      </c>
      <c r="M88" s="587">
        <v>1900</v>
      </c>
      <c r="N88" s="587">
        <v>2588</v>
      </c>
      <c r="O88" s="587">
        <v>2739</v>
      </c>
      <c r="P88" s="587">
        <v>2514</v>
      </c>
      <c r="Q88" s="587">
        <v>2893</v>
      </c>
      <c r="R88" s="587">
        <v>3063</v>
      </c>
      <c r="S88" s="587">
        <v>3318</v>
      </c>
      <c r="T88" s="587">
        <v>3640</v>
      </c>
      <c r="U88" s="587">
        <v>3426</v>
      </c>
      <c r="V88" s="587">
        <v>4126</v>
      </c>
      <c r="W88" s="587">
        <v>5041</v>
      </c>
      <c r="X88" s="587">
        <v>3288</v>
      </c>
      <c r="Y88" s="587">
        <v>2746</v>
      </c>
      <c r="Z88" s="587">
        <v>3645</v>
      </c>
    </row>
    <row r="89" spans="1:26" ht="15">
      <c r="A89" s="499"/>
      <c r="B89" s="503" t="s">
        <v>149</v>
      </c>
      <c r="C89" s="587"/>
      <c r="D89" s="587">
        <v>15</v>
      </c>
      <c r="E89" s="587">
        <v>16</v>
      </c>
      <c r="F89" s="587" t="s">
        <v>69</v>
      </c>
      <c r="G89" s="587" t="s">
        <v>69</v>
      </c>
      <c r="H89" s="587">
        <v>11</v>
      </c>
      <c r="I89" s="587">
        <v>12</v>
      </c>
      <c r="J89" s="587">
        <v>11</v>
      </c>
      <c r="K89" s="587">
        <v>11</v>
      </c>
      <c r="L89" s="587">
        <v>12</v>
      </c>
      <c r="M89" s="587">
        <v>12</v>
      </c>
      <c r="N89" s="587">
        <v>12</v>
      </c>
      <c r="O89" s="587">
        <v>12</v>
      </c>
      <c r="P89" s="587">
        <v>11</v>
      </c>
      <c r="Q89" s="587">
        <v>11</v>
      </c>
      <c r="R89" s="587">
        <v>11</v>
      </c>
      <c r="S89" s="587">
        <v>12</v>
      </c>
      <c r="T89" s="587">
        <v>11</v>
      </c>
      <c r="U89" s="587">
        <v>12</v>
      </c>
      <c r="V89" s="587">
        <v>12</v>
      </c>
      <c r="W89" s="587">
        <v>13</v>
      </c>
      <c r="X89" s="587">
        <v>12</v>
      </c>
      <c r="Y89" s="587">
        <v>12</v>
      </c>
      <c r="Z89" s="587">
        <v>12</v>
      </c>
    </row>
    <row r="90" spans="1:26" ht="15">
      <c r="A90" s="499"/>
      <c r="B90" s="510" t="s">
        <v>150</v>
      </c>
      <c r="C90" s="588"/>
      <c r="D90" s="588" t="s">
        <v>243</v>
      </c>
      <c r="E90" s="588">
        <v>22213</v>
      </c>
      <c r="F90" s="588">
        <v>23304</v>
      </c>
      <c r="G90" s="588">
        <v>23265</v>
      </c>
      <c r="H90" s="588">
        <v>21538</v>
      </c>
      <c r="I90" s="588">
        <v>22035</v>
      </c>
      <c r="J90" s="588">
        <v>22835</v>
      </c>
      <c r="K90" s="588">
        <v>23111</v>
      </c>
      <c r="L90" s="588">
        <v>22078</v>
      </c>
      <c r="M90" s="588">
        <v>22796</v>
      </c>
      <c r="N90" s="588">
        <v>23372</v>
      </c>
      <c r="O90" s="588">
        <v>23719</v>
      </c>
      <c r="P90" s="588">
        <v>24627</v>
      </c>
      <c r="Q90" s="588">
        <v>25101</v>
      </c>
      <c r="R90" s="588">
        <v>25428</v>
      </c>
      <c r="S90" s="588">
        <v>25236</v>
      </c>
      <c r="T90" s="588">
        <v>25500</v>
      </c>
      <c r="U90" s="588">
        <v>24933</v>
      </c>
      <c r="V90" s="588">
        <v>23803</v>
      </c>
      <c r="W90" s="588">
        <v>23444</v>
      </c>
      <c r="X90" s="588">
        <v>21476</v>
      </c>
      <c r="Y90" s="588">
        <v>20902</v>
      </c>
      <c r="Z90" s="588">
        <v>22748</v>
      </c>
    </row>
    <row r="91" spans="1:26" ht="15">
      <c r="A91" s="499"/>
      <c r="B91" s="513"/>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row>
    <row r="92" spans="1:26" ht="13.5" customHeight="1">
      <c r="A92" s="499"/>
      <c r="B92" s="510" t="s">
        <v>151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row>
    <row r="93" spans="1:26" ht="13.5" customHeight="1">
      <c r="A93" s="499"/>
      <c r="B93" s="503" t="s">
        <v>410</v>
      </c>
      <c r="C93" s="593"/>
      <c r="D93" s="577" t="s">
        <v>197</v>
      </c>
      <c r="E93" s="577" t="s">
        <v>197</v>
      </c>
      <c r="F93" s="577" t="s">
        <v>197</v>
      </c>
      <c r="G93" s="577" t="s">
        <v>197</v>
      </c>
      <c r="H93" s="577" t="s">
        <v>197</v>
      </c>
      <c r="I93" s="577" t="s">
        <v>197</v>
      </c>
      <c r="J93" s="577" t="s">
        <v>197</v>
      </c>
      <c r="K93" s="577" t="s">
        <v>197</v>
      </c>
      <c r="L93" s="577" t="s">
        <v>197</v>
      </c>
      <c r="M93" s="577" t="s">
        <v>197</v>
      </c>
      <c r="N93" s="575">
        <v>2764</v>
      </c>
      <c r="O93" s="575">
        <v>2788</v>
      </c>
      <c r="P93" s="575">
        <v>2760</v>
      </c>
      <c r="Q93" s="575">
        <v>2775</v>
      </c>
      <c r="R93" s="575">
        <v>2758</v>
      </c>
      <c r="S93" s="575">
        <v>2770</v>
      </c>
      <c r="T93" s="575">
        <v>2758</v>
      </c>
      <c r="U93" s="575">
        <v>2771</v>
      </c>
      <c r="V93" s="575">
        <v>2761</v>
      </c>
      <c r="W93" s="575">
        <v>2781</v>
      </c>
      <c r="X93" s="575">
        <v>2783</v>
      </c>
      <c r="Y93" s="575">
        <v>2836</v>
      </c>
      <c r="Z93" s="575">
        <v>2789</v>
      </c>
    </row>
    <row r="94" spans="1:26" ht="13.5" customHeight="1">
      <c r="A94" s="499"/>
      <c r="B94" s="503" t="s">
        <v>411</v>
      </c>
      <c r="C94" s="593"/>
      <c r="D94" s="577" t="s">
        <v>197</v>
      </c>
      <c r="E94" s="577" t="s">
        <v>197</v>
      </c>
      <c r="F94" s="577" t="s">
        <v>197</v>
      </c>
      <c r="G94" s="577" t="s">
        <v>197</v>
      </c>
      <c r="H94" s="577" t="s">
        <v>197</v>
      </c>
      <c r="I94" s="577" t="s">
        <v>197</v>
      </c>
      <c r="J94" s="577" t="s">
        <v>197</v>
      </c>
      <c r="K94" s="577" t="s">
        <v>197</v>
      </c>
      <c r="L94" s="577" t="s">
        <v>197</v>
      </c>
      <c r="M94" s="577" t="s">
        <v>197</v>
      </c>
      <c r="N94" s="575">
        <v>6322</v>
      </c>
      <c r="O94" s="575">
        <v>5054</v>
      </c>
      <c r="P94" s="575">
        <v>5048</v>
      </c>
      <c r="Q94" s="575">
        <v>4499</v>
      </c>
      <c r="R94" s="575">
        <v>6152</v>
      </c>
      <c r="S94" s="575">
        <v>4919</v>
      </c>
      <c r="T94" s="575">
        <v>5116</v>
      </c>
      <c r="U94" s="575">
        <v>5902</v>
      </c>
      <c r="V94" s="575">
        <v>5356</v>
      </c>
      <c r="W94" s="575">
        <v>6638</v>
      </c>
      <c r="X94" s="575">
        <v>7399</v>
      </c>
      <c r="Y94" s="575">
        <v>8551</v>
      </c>
      <c r="Z94" s="575">
        <v>10338</v>
      </c>
    </row>
    <row r="95" spans="1:26" ht="13.5" customHeight="1">
      <c r="A95" s="499"/>
      <c r="B95" s="503" t="s">
        <v>412</v>
      </c>
      <c r="C95" s="593"/>
      <c r="D95" s="577" t="s">
        <v>197</v>
      </c>
      <c r="E95" s="577" t="s">
        <v>197</v>
      </c>
      <c r="F95" s="577" t="s">
        <v>197</v>
      </c>
      <c r="G95" s="577" t="s">
        <v>197</v>
      </c>
      <c r="H95" s="577" t="s">
        <v>197</v>
      </c>
      <c r="I95" s="577" t="s">
        <v>197</v>
      </c>
      <c r="J95" s="577" t="s">
        <v>197</v>
      </c>
      <c r="K95" s="577" t="s">
        <v>197</v>
      </c>
      <c r="L95" s="577" t="s">
        <v>197</v>
      </c>
      <c r="M95" s="577" t="s">
        <v>197</v>
      </c>
      <c r="N95" s="575">
        <v>6097</v>
      </c>
      <c r="O95" s="575">
        <v>6998</v>
      </c>
      <c r="P95" s="575">
        <v>7274</v>
      </c>
      <c r="Q95" s="575">
        <v>6864</v>
      </c>
      <c r="R95" s="575">
        <v>9165</v>
      </c>
      <c r="S95" s="575">
        <v>7967</v>
      </c>
      <c r="T95" s="575">
        <v>7428</v>
      </c>
      <c r="U95" s="575">
        <v>7232</v>
      </c>
      <c r="V95" s="575">
        <v>7040</v>
      </c>
      <c r="W95" s="575">
        <v>8084</v>
      </c>
      <c r="X95" s="575">
        <v>6874</v>
      </c>
      <c r="Y95" s="575">
        <v>7822</v>
      </c>
      <c r="Z95" s="575">
        <v>7450</v>
      </c>
    </row>
    <row r="96" spans="1:26" ht="13.5" customHeight="1">
      <c r="A96" s="499"/>
      <c r="B96" s="503" t="s">
        <v>413</v>
      </c>
      <c r="C96" s="593"/>
      <c r="D96" s="577" t="s">
        <v>197</v>
      </c>
      <c r="E96" s="577" t="s">
        <v>197</v>
      </c>
      <c r="F96" s="577" t="s">
        <v>197</v>
      </c>
      <c r="G96" s="577" t="s">
        <v>197</v>
      </c>
      <c r="H96" s="577" t="s">
        <v>197</v>
      </c>
      <c r="I96" s="577" t="s">
        <v>197</v>
      </c>
      <c r="J96" s="577" t="s">
        <v>197</v>
      </c>
      <c r="K96" s="577" t="s">
        <v>197</v>
      </c>
      <c r="L96" s="577" t="s">
        <v>197</v>
      </c>
      <c r="M96" s="577" t="s">
        <v>197</v>
      </c>
      <c r="N96" s="575">
        <v>156688</v>
      </c>
      <c r="O96" s="575">
        <v>166133</v>
      </c>
      <c r="P96" s="575">
        <v>183395</v>
      </c>
      <c r="Q96" s="575">
        <v>180580</v>
      </c>
      <c r="R96" s="575">
        <v>177006</v>
      </c>
      <c r="S96" s="575">
        <v>194486</v>
      </c>
      <c r="T96" s="575">
        <v>191494</v>
      </c>
      <c r="U96" s="575">
        <v>195252</v>
      </c>
      <c r="V96" s="575">
        <v>194260</v>
      </c>
      <c r="W96" s="575">
        <v>202921</v>
      </c>
      <c r="X96" s="575">
        <v>200323</v>
      </c>
      <c r="Y96" s="575">
        <v>205694</v>
      </c>
      <c r="Z96" s="575">
        <v>208696</v>
      </c>
    </row>
    <row r="97" spans="1:26" ht="13.5" customHeight="1">
      <c r="A97" s="499"/>
      <c r="B97" s="503" t="s">
        <v>414</v>
      </c>
      <c r="C97" s="593"/>
      <c r="D97" s="577" t="s">
        <v>197</v>
      </c>
      <c r="E97" s="577" t="s">
        <v>197</v>
      </c>
      <c r="F97" s="577" t="s">
        <v>197</v>
      </c>
      <c r="G97" s="577" t="s">
        <v>197</v>
      </c>
      <c r="H97" s="577" t="s">
        <v>197</v>
      </c>
      <c r="I97" s="577" t="s">
        <v>197</v>
      </c>
      <c r="J97" s="577" t="s">
        <v>197</v>
      </c>
      <c r="K97" s="577" t="s">
        <v>197</v>
      </c>
      <c r="L97" s="577" t="s">
        <v>197</v>
      </c>
      <c r="M97" s="577" t="s">
        <v>197</v>
      </c>
      <c r="N97" s="575">
        <v>2649</v>
      </c>
      <c r="O97" s="575">
        <v>6118</v>
      </c>
      <c r="P97" s="575">
        <v>6181</v>
      </c>
      <c r="Q97" s="575">
        <v>6149</v>
      </c>
      <c r="R97" s="575">
        <v>5690</v>
      </c>
      <c r="S97" s="575">
        <v>4991</v>
      </c>
      <c r="T97" s="575">
        <v>4296</v>
      </c>
      <c r="U97" s="575">
        <v>5081</v>
      </c>
      <c r="V97" s="575">
        <v>10191</v>
      </c>
      <c r="W97" s="575">
        <v>15778</v>
      </c>
      <c r="X97" s="575">
        <v>22765</v>
      </c>
      <c r="Y97" s="575">
        <v>23323</v>
      </c>
      <c r="Z97" s="575">
        <v>18698</v>
      </c>
    </row>
    <row r="98" spans="1:26" ht="13.5" customHeight="1">
      <c r="A98" s="499"/>
      <c r="B98" s="503" t="s">
        <v>157</v>
      </c>
      <c r="C98" s="593"/>
      <c r="D98" s="587">
        <v>5339</v>
      </c>
      <c r="E98" s="587">
        <v>3077</v>
      </c>
      <c r="F98" s="587">
        <v>3700</v>
      </c>
      <c r="G98" s="587">
        <v>3946</v>
      </c>
      <c r="H98" s="587">
        <v>5619</v>
      </c>
      <c r="I98" s="587">
        <v>3779</v>
      </c>
      <c r="J98" s="587">
        <v>2934</v>
      </c>
      <c r="K98" s="587">
        <v>3738</v>
      </c>
      <c r="L98" s="587">
        <v>5941</v>
      </c>
      <c r="M98" s="587">
        <v>3688</v>
      </c>
      <c r="N98" s="575">
        <v>4687</v>
      </c>
      <c r="O98" s="575">
        <v>5503</v>
      </c>
      <c r="P98" s="575">
        <v>4941</v>
      </c>
      <c r="Q98" s="575">
        <v>5091</v>
      </c>
      <c r="R98" s="575">
        <v>5908</v>
      </c>
      <c r="S98" s="575">
        <v>5677</v>
      </c>
      <c r="T98" s="575">
        <v>5504</v>
      </c>
      <c r="U98" s="575">
        <v>5166</v>
      </c>
      <c r="V98" s="575">
        <v>6240</v>
      </c>
      <c r="W98" s="575">
        <v>11344</v>
      </c>
      <c r="X98" s="575">
        <v>14940</v>
      </c>
      <c r="Y98" s="575">
        <v>9316</v>
      </c>
      <c r="Z98" s="575">
        <v>9023</v>
      </c>
    </row>
    <row r="99" spans="1:26" ht="15">
      <c r="A99" s="499"/>
      <c r="B99" s="503" t="s">
        <v>153</v>
      </c>
      <c r="C99" s="587"/>
      <c r="D99" s="587">
        <v>383</v>
      </c>
      <c r="E99" s="587">
        <v>391</v>
      </c>
      <c r="F99" s="587">
        <v>425</v>
      </c>
      <c r="G99" s="587">
        <v>422</v>
      </c>
      <c r="H99" s="587">
        <v>424</v>
      </c>
      <c r="I99" s="587">
        <v>410</v>
      </c>
      <c r="J99" s="587">
        <v>407</v>
      </c>
      <c r="K99" s="587">
        <v>398</v>
      </c>
      <c r="L99" s="587">
        <v>405</v>
      </c>
      <c r="M99" s="587">
        <v>397</v>
      </c>
      <c r="N99" s="577" t="s">
        <v>197</v>
      </c>
      <c r="O99" s="587">
        <v>401</v>
      </c>
      <c r="P99" s="587">
        <v>404</v>
      </c>
      <c r="Q99" s="587">
        <v>388</v>
      </c>
      <c r="R99" s="577" t="s">
        <v>197</v>
      </c>
      <c r="S99" s="577" t="s">
        <v>197</v>
      </c>
      <c r="T99" s="577" t="s">
        <v>197</v>
      </c>
      <c r="U99" s="577" t="s">
        <v>197</v>
      </c>
      <c r="V99" s="577" t="s">
        <v>197</v>
      </c>
      <c r="W99" s="577" t="s">
        <v>197</v>
      </c>
      <c r="X99" s="577" t="s">
        <v>197</v>
      </c>
      <c r="Y99" s="577"/>
      <c r="Z99" s="577"/>
    </row>
    <row r="100" spans="1:26" ht="15">
      <c r="A100" s="499"/>
      <c r="B100" s="503" t="s">
        <v>154</v>
      </c>
      <c r="C100" s="587"/>
      <c r="D100" s="587">
        <v>248</v>
      </c>
      <c r="E100" s="587">
        <v>262</v>
      </c>
      <c r="F100" s="587">
        <v>305</v>
      </c>
      <c r="G100" s="587">
        <v>335</v>
      </c>
      <c r="H100" s="587">
        <v>359</v>
      </c>
      <c r="I100" s="587">
        <v>256</v>
      </c>
      <c r="J100" s="587">
        <v>297</v>
      </c>
      <c r="K100" s="587">
        <v>305</v>
      </c>
      <c r="L100" s="587">
        <v>407</v>
      </c>
      <c r="M100" s="587">
        <v>420</v>
      </c>
      <c r="N100" s="587">
        <v>704</v>
      </c>
      <c r="O100" s="587">
        <v>569</v>
      </c>
      <c r="P100" s="587">
        <v>604</v>
      </c>
      <c r="Q100" s="587">
        <v>599</v>
      </c>
      <c r="R100" s="587">
        <v>938</v>
      </c>
      <c r="S100" s="587">
        <v>987</v>
      </c>
      <c r="T100" s="587">
        <v>848</v>
      </c>
      <c r="U100" s="587">
        <v>863</v>
      </c>
      <c r="V100" s="587">
        <v>831</v>
      </c>
      <c r="W100" s="587">
        <v>819</v>
      </c>
      <c r="X100" s="587">
        <v>944</v>
      </c>
      <c r="Y100" s="587">
        <v>1048</v>
      </c>
      <c r="Z100" s="587">
        <v>1347</v>
      </c>
    </row>
    <row r="101" spans="1:26" ht="15">
      <c r="A101" s="499"/>
      <c r="B101" s="503" t="s">
        <v>253</v>
      </c>
      <c r="C101" s="587"/>
      <c r="D101" s="587">
        <v>5</v>
      </c>
      <c r="E101" s="587">
        <v>4</v>
      </c>
      <c r="F101" s="587">
        <v>38</v>
      </c>
      <c r="G101" s="587">
        <v>33</v>
      </c>
      <c r="H101" s="587">
        <v>33</v>
      </c>
      <c r="I101" s="587">
        <v>33</v>
      </c>
      <c r="J101" s="587">
        <v>33</v>
      </c>
      <c r="K101" s="587">
        <v>32</v>
      </c>
      <c r="L101" s="587">
        <v>32</v>
      </c>
      <c r="M101" s="587">
        <v>31</v>
      </c>
      <c r="N101" s="587">
        <v>30</v>
      </c>
      <c r="O101" s="587">
        <v>29</v>
      </c>
      <c r="P101" s="587">
        <v>29</v>
      </c>
      <c r="Q101" s="587">
        <v>28</v>
      </c>
      <c r="R101" s="587">
        <v>28</v>
      </c>
      <c r="S101" s="587">
        <v>27</v>
      </c>
      <c r="T101" s="587">
        <v>27</v>
      </c>
      <c r="U101" s="587">
        <v>26</v>
      </c>
      <c r="V101" s="587">
        <v>25</v>
      </c>
      <c r="W101" s="587">
        <v>24</v>
      </c>
      <c r="X101" s="587">
        <v>24</v>
      </c>
      <c r="Y101" s="587">
        <v>23</v>
      </c>
      <c r="Z101" s="587">
        <v>23</v>
      </c>
    </row>
    <row r="102" spans="1:26" ht="15">
      <c r="A102" s="499"/>
      <c r="B102" s="513" t="s">
        <v>156</v>
      </c>
      <c r="C102" s="587"/>
      <c r="D102" s="587">
        <v>142846</v>
      </c>
      <c r="E102" s="587">
        <v>145460</v>
      </c>
      <c r="F102" s="587">
        <v>157903</v>
      </c>
      <c r="G102" s="587">
        <v>155130</v>
      </c>
      <c r="H102" s="587">
        <v>155726</v>
      </c>
      <c r="I102" s="587">
        <v>156865</v>
      </c>
      <c r="J102" s="587">
        <v>164636</v>
      </c>
      <c r="K102" s="587">
        <v>169094</v>
      </c>
      <c r="L102" s="587">
        <v>168065</v>
      </c>
      <c r="M102" s="587">
        <v>171462</v>
      </c>
      <c r="N102" s="577" t="s">
        <v>69</v>
      </c>
      <c r="O102" s="577" t="s">
        <v>197</v>
      </c>
      <c r="P102" s="577" t="s">
        <v>197</v>
      </c>
      <c r="Q102" s="577" t="s">
        <v>197</v>
      </c>
      <c r="R102" s="577" t="s">
        <v>197</v>
      </c>
      <c r="S102" s="577" t="s">
        <v>197</v>
      </c>
      <c r="T102" s="577" t="s">
        <v>197</v>
      </c>
      <c r="U102" s="577" t="s">
        <v>197</v>
      </c>
      <c r="V102" s="577" t="s">
        <v>197</v>
      </c>
      <c r="W102" s="577" t="s">
        <v>197</v>
      </c>
      <c r="X102" s="577" t="s">
        <v>197</v>
      </c>
      <c r="Y102" s="577" t="s">
        <v>197</v>
      </c>
      <c r="Z102" s="577" t="s">
        <v>197</v>
      </c>
    </row>
    <row r="103" spans="1:26" ht="15">
      <c r="A103" s="499"/>
      <c r="B103" s="503" t="s">
        <v>284</v>
      </c>
      <c r="C103" s="587"/>
      <c r="D103" s="587"/>
      <c r="E103" s="587"/>
      <c r="F103" s="587"/>
      <c r="G103" s="587"/>
      <c r="H103" s="587"/>
      <c r="I103" s="587"/>
      <c r="J103" s="587"/>
      <c r="K103" s="577" t="s">
        <v>197</v>
      </c>
      <c r="L103" s="577" t="s">
        <v>197</v>
      </c>
      <c r="M103" s="577" t="s">
        <v>197</v>
      </c>
      <c r="N103" s="577" t="s">
        <v>197</v>
      </c>
      <c r="O103" s="577" t="s">
        <v>197</v>
      </c>
      <c r="P103" s="577" t="s">
        <v>197</v>
      </c>
      <c r="Q103" s="577" t="s">
        <v>197</v>
      </c>
      <c r="R103" s="577">
        <v>83</v>
      </c>
      <c r="S103" s="577">
        <v>67</v>
      </c>
      <c r="T103" s="577">
        <v>60</v>
      </c>
      <c r="U103" s="577">
        <v>70</v>
      </c>
      <c r="V103" s="577" t="s">
        <v>69</v>
      </c>
      <c r="W103" s="577" t="s">
        <v>69</v>
      </c>
      <c r="X103" s="577" t="s">
        <v>69</v>
      </c>
      <c r="Y103" s="577" t="s">
        <v>69</v>
      </c>
      <c r="Z103" s="577" t="s">
        <v>69</v>
      </c>
    </row>
    <row r="104" spans="1:26" ht="15">
      <c r="A104" s="499"/>
      <c r="B104" s="513" t="s">
        <v>159</v>
      </c>
      <c r="C104" s="588"/>
      <c r="D104" s="588">
        <v>148821</v>
      </c>
      <c r="E104" s="588">
        <v>149194</v>
      </c>
      <c r="F104" s="588">
        <v>162371</v>
      </c>
      <c r="G104" s="588">
        <v>159866</v>
      </c>
      <c r="H104" s="588">
        <v>162161</v>
      </c>
      <c r="I104" s="588">
        <v>161343</v>
      </c>
      <c r="J104" s="588">
        <v>168307</v>
      </c>
      <c r="K104" s="588">
        <v>173567</v>
      </c>
      <c r="L104" s="588">
        <v>174850</v>
      </c>
      <c r="M104" s="588">
        <v>175998</v>
      </c>
      <c r="N104" s="588">
        <v>179941</v>
      </c>
      <c r="O104" s="588">
        <v>193593</v>
      </c>
      <c r="P104" s="588">
        <v>210636</v>
      </c>
      <c r="Q104" s="588">
        <v>206973</v>
      </c>
      <c r="R104" s="588">
        <v>207728</v>
      </c>
      <c r="S104" s="588">
        <v>221891</v>
      </c>
      <c r="T104" s="588">
        <v>217531</v>
      </c>
      <c r="U104" s="588">
        <v>222363</v>
      </c>
      <c r="V104" s="588">
        <v>226704</v>
      </c>
      <c r="W104" s="588">
        <v>248389</v>
      </c>
      <c r="X104" s="588">
        <v>256052</v>
      </c>
      <c r="Y104" s="588">
        <v>258613</v>
      </c>
      <c r="Z104" s="588">
        <v>258364</v>
      </c>
    </row>
    <row r="105" spans="1:26" ht="15">
      <c r="A105" s="499"/>
      <c r="B105" s="510" t="s">
        <v>160</v>
      </c>
      <c r="C105" s="588"/>
      <c r="D105" s="588" t="s">
        <v>244</v>
      </c>
      <c r="E105" s="588">
        <v>171407</v>
      </c>
      <c r="F105" s="588">
        <v>185675</v>
      </c>
      <c r="G105" s="588">
        <v>183131</v>
      </c>
      <c r="H105" s="588">
        <v>183699</v>
      </c>
      <c r="I105" s="588">
        <v>183378</v>
      </c>
      <c r="J105" s="588">
        <v>191142</v>
      </c>
      <c r="K105" s="588">
        <v>196678</v>
      </c>
      <c r="L105" s="588">
        <v>196928</v>
      </c>
      <c r="M105" s="588">
        <v>198794</v>
      </c>
      <c r="N105" s="588">
        <v>203313</v>
      </c>
      <c r="O105" s="588">
        <v>217312</v>
      </c>
      <c r="P105" s="588">
        <v>235263</v>
      </c>
      <c r="Q105" s="588">
        <v>232074</v>
      </c>
      <c r="R105" s="588">
        <v>233156</v>
      </c>
      <c r="S105" s="588">
        <v>247127</v>
      </c>
      <c r="T105" s="588">
        <v>243031</v>
      </c>
      <c r="U105" s="588">
        <v>247296</v>
      </c>
      <c r="V105" s="588">
        <v>250507</v>
      </c>
      <c r="W105" s="588">
        <v>271833</v>
      </c>
      <c r="X105" s="588">
        <v>277528</v>
      </c>
      <c r="Y105" s="588">
        <v>279515</v>
      </c>
      <c r="Z105" s="588">
        <v>281112</v>
      </c>
    </row>
    <row r="106" spans="1:26" ht="15">
      <c r="A106" s="499"/>
      <c r="B106" s="499"/>
      <c r="C106" s="499"/>
      <c r="D106" s="499"/>
      <c r="E106" s="499"/>
      <c r="F106" s="499"/>
      <c r="G106" s="499"/>
      <c r="H106" s="499"/>
      <c r="I106" s="499"/>
      <c r="J106" s="499"/>
      <c r="K106" s="499"/>
      <c r="L106" s="499"/>
      <c r="M106" s="499"/>
      <c r="N106" s="499"/>
      <c r="O106" s="499"/>
      <c r="P106" s="499"/>
      <c r="Q106" s="499"/>
      <c r="R106" s="499"/>
      <c r="S106" s="499"/>
      <c r="T106" s="499"/>
      <c r="U106" s="499"/>
      <c r="V106" s="499"/>
      <c r="W106" s="499"/>
      <c r="X106" s="499"/>
      <c r="Y106" s="499"/>
      <c r="Z106" s="499"/>
    </row>
  </sheetData>
  <mergeCells count="4">
    <mergeCell ref="B2:B3"/>
    <mergeCell ref="B28:B29"/>
    <mergeCell ref="B55:B56"/>
    <mergeCell ref="B82:B83"/>
  </mergeCells>
  <printOptions/>
  <pageMargins left="0.25" right="0.25" top="0.75" bottom="0.75" header="0.3" footer="0.3"/>
  <pageSetup fitToHeight="1" fitToWidth="1"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000264167786"/>
    <outlinePr summaryRight="0"/>
    <pageSetUpPr fitToPage="1"/>
  </sheetPr>
  <dimension ref="A1:BI50"/>
  <sheetViews>
    <sheetView showGridLines="0" zoomScale="85" zoomScaleNormal="85" workbookViewId="0" topLeftCell="A1">
      <pane xSplit="2" ySplit="3" topLeftCell="V4" activePane="bottomRight" state="frozen"/>
      <selection pane="topLeft" activeCell="AM39" sqref="AM39"/>
      <selection pane="topRight" activeCell="AM39" sqref="AM39"/>
      <selection pane="bottomLeft" activeCell="AM39" sqref="AM39"/>
      <selection pane="bottomRight" activeCell="AM39" sqref="AM39"/>
    </sheetView>
  </sheetViews>
  <sheetFormatPr defaultColWidth="9.00390625" defaultRowHeight="14.25" outlineLevelCol="1"/>
  <cols>
    <col min="1" max="1" width="1.625" style="0" customWidth="1"/>
    <col min="2" max="2" width="38.375" style="0" customWidth="1"/>
    <col min="3" max="3" width="9.625" style="0" customWidth="1"/>
    <col min="4" max="4" width="9.625" style="15" customWidth="1" collapsed="1"/>
    <col min="5" max="5" width="9.625" style="15" hidden="1" customWidth="1" outlineLevel="1"/>
    <col min="6" max="6" width="9.625" style="15" customWidth="1" collapsed="1"/>
    <col min="7" max="7" width="9.625" style="170" hidden="1" customWidth="1" outlineLevel="1"/>
    <col min="8" max="8" width="9.625" style="15" customWidth="1" collapsed="1"/>
    <col min="9" max="9" width="9.625" style="15" hidden="1" customWidth="1" outlineLevel="1"/>
    <col min="10" max="10" width="9.625" style="15" customWidth="1"/>
    <col min="11" max="11" width="9.625" style="15" customWidth="1" collapsed="1"/>
    <col min="12" max="12" width="9.625" style="15" hidden="1" customWidth="1" outlineLevel="1"/>
    <col min="13" max="13" width="9.625" style="15" customWidth="1" collapsed="1"/>
    <col min="14" max="14" width="9.625" style="15" hidden="1" customWidth="1" outlineLevel="1"/>
    <col min="15" max="15" width="9.625" style="15" customWidth="1" collapsed="1"/>
    <col min="16" max="16" width="9.625" style="15" hidden="1" customWidth="1" outlineLevel="1"/>
    <col min="17" max="17" width="9.625" style="15" customWidth="1"/>
    <col min="18" max="18" width="9.625" style="15" customWidth="1" collapsed="1"/>
    <col min="19" max="19" width="9.625" style="15" hidden="1" customWidth="1" outlineLevel="1"/>
    <col min="20" max="20" width="8.50390625" style="151" customWidth="1" collapsed="1"/>
    <col min="21" max="21" width="9.625" style="0" hidden="1" customWidth="1" outlineLevel="1"/>
    <col min="22" max="22" width="9.625" style="151" customWidth="1" collapsed="1"/>
    <col min="23" max="23" width="9.625" style="0" hidden="1" customWidth="1" outlineLevel="1"/>
    <col min="24" max="24" width="9.625" style="15" customWidth="1"/>
    <col min="25" max="25" width="9.625" style="15" customWidth="1" collapsed="1"/>
    <col min="26" max="26" width="9.625" style="15" hidden="1" customWidth="1" outlineLevel="1"/>
    <col min="27" max="27" width="9.50390625" style="42" customWidth="1" collapsed="1"/>
    <col min="28" max="28" width="9.625" style="282" hidden="1" customWidth="1" outlineLevel="1"/>
    <col min="29" max="29" width="9.625" style="0" customWidth="1" collapsed="1"/>
    <col min="30" max="30" width="9.625" style="0" hidden="1" customWidth="1" outlineLevel="1"/>
    <col min="31" max="31" width="9.625" style="0" customWidth="1"/>
    <col min="32" max="32" width="9.625" style="0" customWidth="1" collapsed="1"/>
    <col min="33" max="33" width="9.00390625" style="0" hidden="1" customWidth="1" outlineLevel="1"/>
    <col min="34" max="34" width="9.375" style="0" customWidth="1" collapsed="1"/>
    <col min="35" max="35" width="9.50390625" style="0" hidden="1" customWidth="1" outlineLevel="1"/>
    <col min="36" max="36" width="9.00390625" style="0" customWidth="1" collapsed="1"/>
    <col min="37" max="37" width="9.00390625" style="0" hidden="1" customWidth="1" outlineLevel="1"/>
    <col min="38" max="38" width="9.625" style="0" customWidth="1"/>
    <col min="39" max="39" width="9.00390625" style="0" customWidth="1" collapsed="1"/>
    <col min="40" max="40" width="9.00390625" style="0" hidden="1" customWidth="1" outlineLevel="1"/>
    <col min="41" max="41" width="9.00390625" style="0" customWidth="1" collapsed="1"/>
    <col min="42" max="42" width="9.00390625" style="0" hidden="1" customWidth="1" outlineLevel="1"/>
    <col min="43" max="43" width="9.00390625" style="0" customWidth="1" collapsed="1"/>
    <col min="44" max="44" width="9.00390625" style="0" hidden="1" customWidth="1" outlineLevel="1"/>
    <col min="45" max="45" width="9.125" style="0" customWidth="1"/>
    <col min="46" max="46" width="8.75390625" style="0" customWidth="1" collapsed="1"/>
    <col min="47" max="47" width="9.00390625" style="0" hidden="1" customWidth="1" outlineLevel="1"/>
    <col min="48" max="48" width="8.75390625" style="0" customWidth="1" collapsed="1"/>
    <col min="49" max="49" width="9.00390625" style="0" hidden="1" customWidth="1" outlineLevel="1"/>
    <col min="50" max="50" width="9.00390625" style="0" customWidth="1" collapsed="1"/>
    <col min="51" max="51" width="9.00390625" style="0" hidden="1" customWidth="1" outlineLevel="1"/>
    <col min="52" max="52" width="9.625" style="0" customWidth="1"/>
    <col min="53" max="53" width="9.00390625" style="0" customWidth="1" collapsed="1"/>
    <col min="54" max="54" width="9.00390625" style="0" hidden="1" customWidth="1" outlineLevel="1"/>
    <col min="55" max="55" width="9.00390625" style="0" customWidth="1" collapsed="1"/>
    <col min="56" max="56" width="9.00390625" style="0" hidden="1" customWidth="1" outlineLevel="1"/>
    <col min="58" max="58" width="9.00390625" style="0" customWidth="1" outlineLevel="1"/>
  </cols>
  <sheetData>
    <row r="1" spans="1:23" ht="13.5" customHeight="1">
      <c r="A1" s="154"/>
      <c r="B1" s="195"/>
      <c r="C1" s="195"/>
      <c r="D1" s="156"/>
      <c r="E1" s="156"/>
      <c r="F1" s="156"/>
      <c r="H1" s="156"/>
      <c r="T1" s="150"/>
      <c r="U1" s="156"/>
      <c r="V1" s="150"/>
      <c r="W1" s="156"/>
    </row>
    <row r="2" spans="2:58" ht="14.25" customHeight="1">
      <c r="B2" s="666" t="s">
        <v>417</v>
      </c>
      <c r="C2" s="669" t="s">
        <v>269</v>
      </c>
      <c r="D2" s="669" t="s">
        <v>270</v>
      </c>
      <c r="E2" s="669" t="s">
        <v>271</v>
      </c>
      <c r="F2" s="669" t="s">
        <v>272</v>
      </c>
      <c r="G2" s="669" t="s">
        <v>273</v>
      </c>
      <c r="H2" s="669" t="s">
        <v>274</v>
      </c>
      <c r="I2" s="670" t="s">
        <v>275</v>
      </c>
      <c r="J2" s="668" t="s">
        <v>380</v>
      </c>
      <c r="K2" s="668" t="s">
        <v>381</v>
      </c>
      <c r="L2" s="668" t="s">
        <v>382</v>
      </c>
      <c r="M2" s="667" t="s">
        <v>383</v>
      </c>
      <c r="N2" s="667" t="s">
        <v>384</v>
      </c>
      <c r="O2" s="667" t="s">
        <v>385</v>
      </c>
      <c r="P2" s="667" t="s">
        <v>281</v>
      </c>
      <c r="Q2" s="668" t="s">
        <v>386</v>
      </c>
      <c r="R2" s="668" t="s">
        <v>387</v>
      </c>
      <c r="S2" s="668" t="s">
        <v>388</v>
      </c>
      <c r="T2" s="667" t="s">
        <v>389</v>
      </c>
      <c r="U2" s="671" t="s">
        <v>362</v>
      </c>
      <c r="V2" s="667" t="s">
        <v>376</v>
      </c>
      <c r="W2" s="667" t="s">
        <v>377</v>
      </c>
      <c r="X2" s="667" t="s">
        <v>378</v>
      </c>
      <c r="Y2" s="667" t="s">
        <v>379</v>
      </c>
      <c r="Z2" s="667" t="s">
        <v>365</v>
      </c>
      <c r="AA2" s="667" t="s">
        <v>374</v>
      </c>
      <c r="AB2" s="667" t="s">
        <v>375</v>
      </c>
      <c r="AC2" s="667" t="s">
        <v>396</v>
      </c>
      <c r="AD2" s="667" t="s">
        <v>397</v>
      </c>
      <c r="AE2" s="667" t="s">
        <v>404</v>
      </c>
      <c r="AF2" s="667" t="s">
        <v>420</v>
      </c>
      <c r="AG2" s="667" t="s">
        <v>421</v>
      </c>
      <c r="AH2" s="667" t="s">
        <v>434</v>
      </c>
      <c r="AI2" s="667" t="s">
        <v>435</v>
      </c>
      <c r="AJ2" s="667" t="s">
        <v>442</v>
      </c>
      <c r="AK2" s="667" t="s">
        <v>443</v>
      </c>
      <c r="AL2" s="669" t="s">
        <v>402</v>
      </c>
      <c r="AM2" s="669" t="s">
        <v>418</v>
      </c>
      <c r="AN2" s="669" t="s">
        <v>419</v>
      </c>
      <c r="AO2" s="672" t="s">
        <v>432</v>
      </c>
      <c r="AP2" s="672" t="s">
        <v>433</v>
      </c>
      <c r="AQ2" s="672" t="s">
        <v>445</v>
      </c>
      <c r="AR2" s="672" t="s">
        <v>444</v>
      </c>
      <c r="AS2" s="667" t="s">
        <v>471</v>
      </c>
      <c r="AT2" s="667" t="s">
        <v>479</v>
      </c>
      <c r="AU2" s="667" t="s">
        <v>480</v>
      </c>
      <c r="AV2" s="667" t="s">
        <v>485</v>
      </c>
      <c r="AW2" s="667" t="s">
        <v>486</v>
      </c>
      <c r="AX2" s="667" t="s">
        <v>497</v>
      </c>
      <c r="AY2" s="672" t="s">
        <v>461</v>
      </c>
      <c r="AZ2" s="669" t="s">
        <v>467</v>
      </c>
      <c r="BA2" s="669" t="s">
        <v>473</v>
      </c>
      <c r="BB2" s="669" t="s">
        <v>477</v>
      </c>
      <c r="BC2" s="669" t="s">
        <v>483</v>
      </c>
      <c r="BD2" s="669" t="s">
        <v>484</v>
      </c>
      <c r="BE2" s="669" t="s">
        <v>492</v>
      </c>
      <c r="BF2" s="669" t="s">
        <v>493</v>
      </c>
    </row>
    <row r="3" spans="2:58" ht="23.25" customHeight="1">
      <c r="B3" s="666"/>
      <c r="C3" s="669"/>
      <c r="D3" s="669"/>
      <c r="E3" s="669"/>
      <c r="F3" s="669"/>
      <c r="G3" s="669"/>
      <c r="H3" s="669"/>
      <c r="I3" s="670"/>
      <c r="J3" s="668"/>
      <c r="K3" s="668"/>
      <c r="L3" s="668"/>
      <c r="M3" s="667"/>
      <c r="N3" s="667"/>
      <c r="O3" s="667"/>
      <c r="P3" s="667"/>
      <c r="Q3" s="668"/>
      <c r="R3" s="668"/>
      <c r="S3" s="668"/>
      <c r="T3" s="667"/>
      <c r="U3" s="672"/>
      <c r="V3" s="667"/>
      <c r="W3" s="667"/>
      <c r="X3" s="667"/>
      <c r="Y3" s="667"/>
      <c r="Z3" s="667"/>
      <c r="AA3" s="667"/>
      <c r="AB3" s="667"/>
      <c r="AC3" s="667"/>
      <c r="AD3" s="667"/>
      <c r="AE3" s="667"/>
      <c r="AF3" s="667"/>
      <c r="AG3" s="667"/>
      <c r="AH3" s="667"/>
      <c r="AI3" s="667"/>
      <c r="AJ3" s="667"/>
      <c r="AK3" s="667"/>
      <c r="AL3" s="669"/>
      <c r="AM3" s="669"/>
      <c r="AN3" s="669"/>
      <c r="AO3" s="672"/>
      <c r="AP3" s="672"/>
      <c r="AQ3" s="672"/>
      <c r="AR3" s="672"/>
      <c r="AS3" s="669"/>
      <c r="AT3" s="669"/>
      <c r="AU3" s="669"/>
      <c r="AV3" s="667"/>
      <c r="AW3" s="667"/>
      <c r="AX3" s="667"/>
      <c r="AY3" s="672"/>
      <c r="AZ3" s="669"/>
      <c r="BA3" s="669"/>
      <c r="BB3" s="669"/>
      <c r="BC3" s="669"/>
      <c r="BD3" s="669"/>
      <c r="BE3" s="669"/>
      <c r="BF3" s="669"/>
    </row>
    <row r="4" spans="2:61" s="244" customFormat="1" ht="14.25" customHeight="1">
      <c r="B4" s="353" t="s">
        <v>77</v>
      </c>
      <c r="C4" s="357">
        <v>4680.827000000001</v>
      </c>
      <c r="D4" s="358">
        <v>4445.623</v>
      </c>
      <c r="E4" s="358">
        <v>9126.45</v>
      </c>
      <c r="F4" s="358">
        <v>4334.829</v>
      </c>
      <c r="G4" s="358">
        <v>13461.279</v>
      </c>
      <c r="H4" s="359">
        <f>I4-G4</f>
        <v>4897.721</v>
      </c>
      <c r="I4" s="360">
        <v>18359</v>
      </c>
      <c r="J4" s="361">
        <v>4801</v>
      </c>
      <c r="K4" s="359">
        <v>5061</v>
      </c>
      <c r="L4" s="358">
        <f>J4+K4</f>
        <v>9862</v>
      </c>
      <c r="M4" s="358">
        <v>4844</v>
      </c>
      <c r="N4" s="358">
        <f>L4+M4</f>
        <v>14706</v>
      </c>
      <c r="O4" s="359">
        <v>5513</v>
      </c>
      <c r="P4" s="362">
        <f>N4+O4</f>
        <v>20219</v>
      </c>
      <c r="Q4" s="361">
        <v>5768</v>
      </c>
      <c r="R4" s="361">
        <v>5838</v>
      </c>
      <c r="S4" s="361">
        <f>Q4+R4</f>
        <v>11606</v>
      </c>
      <c r="T4" s="361">
        <v>5327</v>
      </c>
      <c r="U4" s="361">
        <f>S4+T4</f>
        <v>16933</v>
      </c>
      <c r="V4" s="361">
        <v>5914</v>
      </c>
      <c r="W4" s="361">
        <v>22847</v>
      </c>
      <c r="X4" s="361">
        <v>5831</v>
      </c>
      <c r="Y4" s="361">
        <v>6050</v>
      </c>
      <c r="Z4" s="361">
        <v>11881</v>
      </c>
      <c r="AA4" s="361">
        <v>5377</v>
      </c>
      <c r="AB4" s="361">
        <v>17258</v>
      </c>
      <c r="AC4" s="361">
        <v>6212</v>
      </c>
      <c r="AD4" s="361">
        <v>23470</v>
      </c>
      <c r="AE4" s="361">
        <v>5901</v>
      </c>
      <c r="AF4" s="361">
        <v>5938</v>
      </c>
      <c r="AG4" s="361">
        <v>11839</v>
      </c>
      <c r="AH4" s="361">
        <v>5662</v>
      </c>
      <c r="AI4" s="361">
        <v>17501</v>
      </c>
      <c r="AJ4" s="361">
        <v>6690</v>
      </c>
      <c r="AK4" s="361">
        <v>24191</v>
      </c>
      <c r="AL4" s="361">
        <v>6097</v>
      </c>
      <c r="AM4" s="361">
        <v>5594</v>
      </c>
      <c r="AN4" s="361">
        <v>11691</v>
      </c>
      <c r="AO4" s="361">
        <v>5600</v>
      </c>
      <c r="AP4" s="361">
        <v>17291</v>
      </c>
      <c r="AQ4" s="361">
        <v>6575</v>
      </c>
      <c r="AR4" s="316">
        <v>23866</v>
      </c>
      <c r="AS4" s="361">
        <v>6148</v>
      </c>
      <c r="AT4" s="361">
        <v>6194</v>
      </c>
      <c r="AU4" s="361">
        <v>12342</v>
      </c>
      <c r="AV4" s="361">
        <v>5908</v>
      </c>
      <c r="AW4" s="361">
        <v>18250</v>
      </c>
      <c r="AX4" s="361">
        <v>6830</v>
      </c>
      <c r="AY4" s="361">
        <v>25080</v>
      </c>
      <c r="AZ4" s="361">
        <v>6253</v>
      </c>
      <c r="BA4" s="361">
        <v>6394</v>
      </c>
      <c r="BB4" s="361">
        <v>12647</v>
      </c>
      <c r="BC4" s="361">
        <v>6395</v>
      </c>
      <c r="BD4" s="361">
        <v>19042</v>
      </c>
      <c r="BE4" s="361">
        <v>7668</v>
      </c>
      <c r="BF4" s="361">
        <v>26710</v>
      </c>
      <c r="BG4" s="214"/>
      <c r="BH4" s="214"/>
      <c r="BI4" s="214"/>
    </row>
    <row r="5" spans="2:61" ht="14.25">
      <c r="B5" s="347" t="s">
        <v>115</v>
      </c>
      <c r="C5" s="317">
        <v>-69.53</v>
      </c>
      <c r="D5" s="348">
        <v>-22.861</v>
      </c>
      <c r="E5" s="348">
        <v>-92.391</v>
      </c>
      <c r="F5" s="348">
        <v>-78.639</v>
      </c>
      <c r="G5" s="348">
        <v>-171.03</v>
      </c>
      <c r="H5" s="349">
        <f aca="true" t="shared" si="0" ref="H5:H33">I5-G5</f>
        <v>-195.97</v>
      </c>
      <c r="I5" s="350">
        <v>-367</v>
      </c>
      <c r="J5" s="351">
        <v>-54</v>
      </c>
      <c r="K5" s="349">
        <v>-88</v>
      </c>
      <c r="L5" s="348">
        <f aca="true" t="shared" si="1" ref="L5:L34">J5+K5</f>
        <v>-142</v>
      </c>
      <c r="M5" s="348">
        <v>-64</v>
      </c>
      <c r="N5" s="348">
        <f aca="true" t="shared" si="2" ref="N5:N34">L5+M5</f>
        <v>-206</v>
      </c>
      <c r="O5" s="349">
        <v>-225</v>
      </c>
      <c r="P5" s="352">
        <f aca="true" t="shared" si="3" ref="P5:P34">N5+O5</f>
        <v>-431</v>
      </c>
      <c r="Q5" s="349">
        <v>-93</v>
      </c>
      <c r="R5" s="349">
        <v>-214</v>
      </c>
      <c r="S5" s="351">
        <f aca="true" t="shared" si="4" ref="S5:S34">Q5+R5</f>
        <v>-307</v>
      </c>
      <c r="T5" s="350">
        <v>5</v>
      </c>
      <c r="U5" s="351">
        <f aca="true" t="shared" si="5" ref="U5:U34">S5+T5</f>
        <v>-302</v>
      </c>
      <c r="V5" s="351">
        <v>-310</v>
      </c>
      <c r="W5" s="351">
        <v>-612</v>
      </c>
      <c r="X5" s="350">
        <v>-51</v>
      </c>
      <c r="Y5" s="349">
        <v>-285</v>
      </c>
      <c r="Z5" s="351">
        <v>-336</v>
      </c>
      <c r="AA5" s="349">
        <v>-52</v>
      </c>
      <c r="AB5" s="351">
        <v>-388</v>
      </c>
      <c r="AC5" s="349">
        <v>-367</v>
      </c>
      <c r="AD5" s="351">
        <v>-755</v>
      </c>
      <c r="AE5" s="349">
        <v>-102</v>
      </c>
      <c r="AF5" s="349">
        <v>-137</v>
      </c>
      <c r="AG5" s="349">
        <v>-239</v>
      </c>
      <c r="AH5" s="349">
        <v>-99</v>
      </c>
      <c r="AI5" s="349">
        <v>-338</v>
      </c>
      <c r="AJ5" s="349">
        <v>-674</v>
      </c>
      <c r="AK5" s="349">
        <v>-1012</v>
      </c>
      <c r="AL5" s="349">
        <v>-156</v>
      </c>
      <c r="AM5" s="349">
        <v>-118</v>
      </c>
      <c r="AN5" s="349">
        <v>-274</v>
      </c>
      <c r="AO5" s="349">
        <v>-73</v>
      </c>
      <c r="AP5" s="349">
        <v>-347</v>
      </c>
      <c r="AQ5" s="349">
        <v>-669</v>
      </c>
      <c r="AR5" s="311">
        <v>-1016</v>
      </c>
      <c r="AS5" s="349">
        <v>-153</v>
      </c>
      <c r="AT5" s="349">
        <v>-293</v>
      </c>
      <c r="AU5" s="349">
        <v>-446</v>
      </c>
      <c r="AV5" s="349">
        <v>-145</v>
      </c>
      <c r="AW5" s="349">
        <v>-591</v>
      </c>
      <c r="AX5" s="349">
        <v>-709</v>
      </c>
      <c r="AY5" s="349">
        <v>-1300</v>
      </c>
      <c r="AZ5" s="349">
        <v>-131</v>
      </c>
      <c r="BA5" s="349">
        <v>-346</v>
      </c>
      <c r="BB5" s="349">
        <v>-477</v>
      </c>
      <c r="BC5" s="349">
        <v>-202</v>
      </c>
      <c r="BD5" s="349">
        <v>-679</v>
      </c>
      <c r="BE5" s="349">
        <v>-1016</v>
      </c>
      <c r="BF5" s="349">
        <v>-1695</v>
      </c>
      <c r="BH5" s="41"/>
      <c r="BI5" s="41"/>
    </row>
    <row r="6" spans="2:61" s="340" customFormat="1" ht="14.25">
      <c r="B6" s="347" t="s">
        <v>103</v>
      </c>
      <c r="C6" s="317">
        <v>4611.297</v>
      </c>
      <c r="D6" s="348">
        <v>4422.762</v>
      </c>
      <c r="E6" s="348">
        <v>9034.059</v>
      </c>
      <c r="F6" s="348">
        <v>4256.19</v>
      </c>
      <c r="G6" s="348">
        <v>13290.249</v>
      </c>
      <c r="H6" s="349">
        <f t="shared" si="0"/>
        <v>4701.751</v>
      </c>
      <c r="I6" s="350">
        <v>17992</v>
      </c>
      <c r="J6" s="351">
        <v>4747</v>
      </c>
      <c r="K6" s="349">
        <v>4973</v>
      </c>
      <c r="L6" s="348">
        <f t="shared" si="1"/>
        <v>9720</v>
      </c>
      <c r="M6" s="348">
        <v>4780</v>
      </c>
      <c r="N6" s="348">
        <f t="shared" si="2"/>
        <v>14500</v>
      </c>
      <c r="O6" s="349">
        <v>5288</v>
      </c>
      <c r="P6" s="352">
        <f t="shared" si="3"/>
        <v>19788</v>
      </c>
      <c r="Q6" s="351">
        <v>5675</v>
      </c>
      <c r="R6" s="351">
        <v>5624</v>
      </c>
      <c r="S6" s="351">
        <f t="shared" si="4"/>
        <v>11299</v>
      </c>
      <c r="T6" s="351">
        <v>5332</v>
      </c>
      <c r="U6" s="351">
        <f t="shared" si="5"/>
        <v>16631</v>
      </c>
      <c r="V6" s="351">
        <v>5604</v>
      </c>
      <c r="W6" s="351">
        <v>22235</v>
      </c>
      <c r="X6" s="351">
        <v>5780</v>
      </c>
      <c r="Y6" s="351">
        <v>5765</v>
      </c>
      <c r="Z6" s="351">
        <v>11545</v>
      </c>
      <c r="AA6" s="351">
        <v>5325</v>
      </c>
      <c r="AB6" s="351">
        <v>16870</v>
      </c>
      <c r="AC6" s="351">
        <v>5845</v>
      </c>
      <c r="AD6" s="351">
        <v>22715</v>
      </c>
      <c r="AE6" s="351">
        <v>5799</v>
      </c>
      <c r="AF6" s="351">
        <v>5801</v>
      </c>
      <c r="AG6" s="351">
        <v>11600</v>
      </c>
      <c r="AH6" s="351">
        <v>5563</v>
      </c>
      <c r="AI6" s="351">
        <v>17163</v>
      </c>
      <c r="AJ6" s="351">
        <v>6016</v>
      </c>
      <c r="AK6" s="351">
        <v>23179</v>
      </c>
      <c r="AL6" s="351">
        <v>5941</v>
      </c>
      <c r="AM6" s="351">
        <v>5476</v>
      </c>
      <c r="AN6" s="351">
        <v>11417</v>
      </c>
      <c r="AO6" s="351">
        <v>5527</v>
      </c>
      <c r="AP6" s="351">
        <v>16944</v>
      </c>
      <c r="AQ6" s="351">
        <v>5906</v>
      </c>
      <c r="AR6" s="312">
        <v>22850</v>
      </c>
      <c r="AS6" s="351">
        <v>5995</v>
      </c>
      <c r="AT6" s="351">
        <v>5901</v>
      </c>
      <c r="AU6" s="351">
        <v>11896</v>
      </c>
      <c r="AV6" s="351">
        <v>5763</v>
      </c>
      <c r="AW6" s="351">
        <v>17659</v>
      </c>
      <c r="AX6" s="351">
        <v>6121</v>
      </c>
      <c r="AY6" s="351">
        <v>23780</v>
      </c>
      <c r="AZ6" s="351">
        <v>6122</v>
      </c>
      <c r="BA6" s="351">
        <v>6048</v>
      </c>
      <c r="BB6" s="351">
        <v>12170</v>
      </c>
      <c r="BC6" s="351">
        <v>6193</v>
      </c>
      <c r="BD6" s="351">
        <v>18363</v>
      </c>
      <c r="BE6" s="351">
        <v>6652</v>
      </c>
      <c r="BF6" s="351">
        <v>25015</v>
      </c>
      <c r="BG6" s="383"/>
      <c r="BH6" s="383"/>
      <c r="BI6" s="383"/>
    </row>
    <row r="7" spans="2:58" ht="14.25">
      <c r="B7" s="347" t="s">
        <v>104</v>
      </c>
      <c r="C7" s="317">
        <v>-304.257</v>
      </c>
      <c r="D7" s="348">
        <v>14.111</v>
      </c>
      <c r="E7" s="348">
        <v>-290.146</v>
      </c>
      <c r="F7" s="348">
        <v>117.567</v>
      </c>
      <c r="G7" s="348">
        <v>-172.579</v>
      </c>
      <c r="H7" s="349">
        <f t="shared" si="0"/>
        <v>-434.421</v>
      </c>
      <c r="I7" s="350">
        <v>-607</v>
      </c>
      <c r="J7" s="351">
        <v>-430</v>
      </c>
      <c r="K7" s="349">
        <v>-304</v>
      </c>
      <c r="L7" s="348">
        <f t="shared" si="1"/>
        <v>-734</v>
      </c>
      <c r="M7" s="348">
        <v>18</v>
      </c>
      <c r="N7" s="348">
        <f t="shared" si="2"/>
        <v>-716</v>
      </c>
      <c r="O7" s="349">
        <v>-447</v>
      </c>
      <c r="P7" s="352">
        <f t="shared" si="3"/>
        <v>-1163</v>
      </c>
      <c r="Q7" s="349">
        <v>-603</v>
      </c>
      <c r="R7" s="349">
        <v>-349</v>
      </c>
      <c r="S7" s="351">
        <f t="shared" si="4"/>
        <v>-952</v>
      </c>
      <c r="T7" s="350">
        <v>170</v>
      </c>
      <c r="U7" s="351">
        <f t="shared" si="5"/>
        <v>-782</v>
      </c>
      <c r="V7" s="351">
        <v>-99</v>
      </c>
      <c r="W7" s="351">
        <v>-881</v>
      </c>
      <c r="X7" s="350">
        <v>-322</v>
      </c>
      <c r="Y7" s="349">
        <v>-169</v>
      </c>
      <c r="Z7" s="351">
        <v>-491</v>
      </c>
      <c r="AA7" s="349">
        <v>342</v>
      </c>
      <c r="AB7" s="351">
        <v>-149</v>
      </c>
      <c r="AC7" s="349">
        <v>-216</v>
      </c>
      <c r="AD7" s="351">
        <v>-365</v>
      </c>
      <c r="AE7" s="349">
        <v>-207</v>
      </c>
      <c r="AF7" s="349">
        <v>-59</v>
      </c>
      <c r="AG7" s="349">
        <v>-266</v>
      </c>
      <c r="AH7" s="349">
        <v>330</v>
      </c>
      <c r="AI7" s="349">
        <v>64</v>
      </c>
      <c r="AJ7" s="349">
        <v>-153</v>
      </c>
      <c r="AK7" s="349">
        <v>-89</v>
      </c>
      <c r="AL7" s="349">
        <v>-179</v>
      </c>
      <c r="AM7" s="349">
        <v>214</v>
      </c>
      <c r="AN7" s="349">
        <v>35</v>
      </c>
      <c r="AO7" s="349">
        <v>338</v>
      </c>
      <c r="AP7" s="349">
        <v>373</v>
      </c>
      <c r="AQ7" s="349">
        <v>-199</v>
      </c>
      <c r="AR7" s="311">
        <v>174</v>
      </c>
      <c r="AS7" s="349">
        <v>-309</v>
      </c>
      <c r="AT7" s="349">
        <v>-70</v>
      </c>
      <c r="AU7" s="349">
        <v>-379</v>
      </c>
      <c r="AV7" s="349">
        <v>92</v>
      </c>
      <c r="AW7" s="349">
        <v>-287</v>
      </c>
      <c r="AX7" s="349">
        <v>-261</v>
      </c>
      <c r="AY7" s="349">
        <v>-548</v>
      </c>
      <c r="AZ7" s="349">
        <v>-362</v>
      </c>
      <c r="BA7" s="349">
        <v>-125</v>
      </c>
      <c r="BB7" s="349">
        <v>-487</v>
      </c>
      <c r="BC7" s="349">
        <v>45</v>
      </c>
      <c r="BD7" s="349">
        <v>-442</v>
      </c>
      <c r="BE7" s="349">
        <v>-276</v>
      </c>
      <c r="BF7" s="349">
        <v>-718</v>
      </c>
    </row>
    <row r="8" spans="2:61" s="244" customFormat="1" ht="14.25">
      <c r="B8" s="353" t="s">
        <v>80</v>
      </c>
      <c r="C8" s="357">
        <v>4307.040000000001</v>
      </c>
      <c r="D8" s="358">
        <v>4436.873</v>
      </c>
      <c r="E8" s="358">
        <v>8743.913</v>
      </c>
      <c r="F8" s="358">
        <v>4373.757</v>
      </c>
      <c r="G8" s="358">
        <v>13117.67</v>
      </c>
      <c r="H8" s="359">
        <f t="shared" si="0"/>
        <v>4267.33</v>
      </c>
      <c r="I8" s="360">
        <v>17385</v>
      </c>
      <c r="J8" s="361">
        <v>4317</v>
      </c>
      <c r="K8" s="359">
        <v>4669</v>
      </c>
      <c r="L8" s="358">
        <f t="shared" si="1"/>
        <v>8986</v>
      </c>
      <c r="M8" s="358">
        <v>4798</v>
      </c>
      <c r="N8" s="358">
        <f t="shared" si="2"/>
        <v>13784</v>
      </c>
      <c r="O8" s="359">
        <v>4841</v>
      </c>
      <c r="P8" s="362">
        <f t="shared" si="3"/>
        <v>18625</v>
      </c>
      <c r="Q8" s="361">
        <v>5072</v>
      </c>
      <c r="R8" s="361">
        <v>5275</v>
      </c>
      <c r="S8" s="361">
        <f t="shared" si="4"/>
        <v>10347</v>
      </c>
      <c r="T8" s="361">
        <v>5502</v>
      </c>
      <c r="U8" s="361">
        <f t="shared" si="5"/>
        <v>15849</v>
      </c>
      <c r="V8" s="361">
        <v>5505</v>
      </c>
      <c r="W8" s="361">
        <v>21354</v>
      </c>
      <c r="X8" s="361">
        <v>5458</v>
      </c>
      <c r="Y8" s="361">
        <v>5596</v>
      </c>
      <c r="Z8" s="361">
        <v>11054</v>
      </c>
      <c r="AA8" s="361">
        <v>5667</v>
      </c>
      <c r="AB8" s="361">
        <v>16721</v>
      </c>
      <c r="AC8" s="361">
        <v>5629</v>
      </c>
      <c r="AD8" s="361">
        <v>22350</v>
      </c>
      <c r="AE8" s="361">
        <v>5592</v>
      </c>
      <c r="AF8" s="361">
        <v>5742</v>
      </c>
      <c r="AG8" s="361">
        <v>11334</v>
      </c>
      <c r="AH8" s="361">
        <v>5893</v>
      </c>
      <c r="AI8" s="361">
        <v>17227</v>
      </c>
      <c r="AJ8" s="361">
        <v>5863</v>
      </c>
      <c r="AK8" s="361">
        <v>23090</v>
      </c>
      <c r="AL8" s="361">
        <v>5762</v>
      </c>
      <c r="AM8" s="361">
        <v>5690</v>
      </c>
      <c r="AN8" s="361">
        <v>11452</v>
      </c>
      <c r="AO8" s="361">
        <v>5865</v>
      </c>
      <c r="AP8" s="361">
        <v>17317</v>
      </c>
      <c r="AQ8" s="361">
        <v>5707</v>
      </c>
      <c r="AR8" s="316">
        <v>23024</v>
      </c>
      <c r="AS8" s="361">
        <v>5686</v>
      </c>
      <c r="AT8" s="361">
        <v>5831</v>
      </c>
      <c r="AU8" s="361">
        <v>11517</v>
      </c>
      <c r="AV8" s="361">
        <v>5855</v>
      </c>
      <c r="AW8" s="361">
        <v>17372</v>
      </c>
      <c r="AX8" s="361">
        <v>5860</v>
      </c>
      <c r="AY8" s="361">
        <v>23232</v>
      </c>
      <c r="AZ8" s="361">
        <v>5760</v>
      </c>
      <c r="BA8" s="361">
        <v>5923</v>
      </c>
      <c r="BB8" s="361">
        <v>11683</v>
      </c>
      <c r="BC8" s="361">
        <v>6238</v>
      </c>
      <c r="BD8" s="361">
        <v>17921</v>
      </c>
      <c r="BE8" s="361">
        <v>6376</v>
      </c>
      <c r="BF8" s="361">
        <v>24297</v>
      </c>
      <c r="BG8" s="214"/>
      <c r="BH8" s="214"/>
      <c r="BI8" s="214"/>
    </row>
    <row r="9" spans="2:58" ht="14.25">
      <c r="B9" s="354"/>
      <c r="C9" s="317"/>
      <c r="D9" s="348"/>
      <c r="E9" s="348"/>
      <c r="F9" s="348"/>
      <c r="G9" s="348"/>
      <c r="H9" s="349"/>
      <c r="I9" s="350"/>
      <c r="J9" s="351"/>
      <c r="K9" s="349"/>
      <c r="L9" s="348"/>
      <c r="M9" s="348"/>
      <c r="N9" s="348"/>
      <c r="O9" s="349"/>
      <c r="P9" s="352"/>
      <c r="Q9" s="349"/>
      <c r="R9" s="349"/>
      <c r="S9" s="351"/>
      <c r="T9" s="350"/>
      <c r="U9" s="351"/>
      <c r="V9" s="351"/>
      <c r="W9" s="351"/>
      <c r="X9" s="350"/>
      <c r="Y9" s="349"/>
      <c r="Z9" s="351"/>
      <c r="AA9" s="349"/>
      <c r="AB9" s="351"/>
      <c r="AC9" s="349"/>
      <c r="AD9" s="351"/>
      <c r="AE9" s="349"/>
      <c r="AF9" s="349"/>
      <c r="AG9" s="349"/>
      <c r="AH9" s="349"/>
      <c r="AI9" s="349"/>
      <c r="AJ9" s="349"/>
      <c r="AK9" s="349"/>
      <c r="AL9" s="349"/>
      <c r="AM9" s="349"/>
      <c r="AN9" s="349"/>
      <c r="AO9" s="349"/>
      <c r="AP9" s="349"/>
      <c r="AQ9" s="349"/>
      <c r="AR9" s="311"/>
      <c r="AS9" s="349"/>
      <c r="AT9" s="349"/>
      <c r="AU9" s="349"/>
      <c r="AV9" s="349"/>
      <c r="AW9" s="349"/>
      <c r="AX9" s="349"/>
      <c r="AY9" s="349"/>
      <c r="AZ9" s="349"/>
      <c r="BA9" s="349"/>
      <c r="BB9" s="349"/>
      <c r="BC9" s="349"/>
      <c r="BD9" s="349"/>
      <c r="BE9" s="349"/>
      <c r="BF9" s="349"/>
    </row>
    <row r="10" spans="2:61" ht="14.25">
      <c r="B10" s="347" t="s">
        <v>105</v>
      </c>
      <c r="C10" s="317">
        <v>48.443999999999996</v>
      </c>
      <c r="D10" s="348">
        <v>54.752</v>
      </c>
      <c r="E10" s="348">
        <v>103.196</v>
      </c>
      <c r="F10" s="348">
        <v>77.323</v>
      </c>
      <c r="G10" s="348">
        <v>180.519</v>
      </c>
      <c r="H10" s="349">
        <f t="shared" si="0"/>
        <v>62.480999999999995</v>
      </c>
      <c r="I10" s="350">
        <v>243</v>
      </c>
      <c r="J10" s="351">
        <v>186</v>
      </c>
      <c r="K10" s="349">
        <v>209</v>
      </c>
      <c r="L10" s="348">
        <f t="shared" si="1"/>
        <v>395</v>
      </c>
      <c r="M10" s="348">
        <v>187</v>
      </c>
      <c r="N10" s="348">
        <f t="shared" si="2"/>
        <v>582</v>
      </c>
      <c r="O10" s="349">
        <v>235</v>
      </c>
      <c r="P10" s="352">
        <f t="shared" si="3"/>
        <v>817</v>
      </c>
      <c r="Q10" s="351">
        <v>246</v>
      </c>
      <c r="R10" s="351">
        <v>453</v>
      </c>
      <c r="S10" s="351">
        <f t="shared" si="4"/>
        <v>699</v>
      </c>
      <c r="T10" s="351">
        <v>788</v>
      </c>
      <c r="U10" s="351">
        <f t="shared" si="5"/>
        <v>1487</v>
      </c>
      <c r="V10" s="351">
        <v>832</v>
      </c>
      <c r="W10" s="351">
        <v>2319</v>
      </c>
      <c r="X10" s="351">
        <v>997</v>
      </c>
      <c r="Y10" s="351">
        <v>1033</v>
      </c>
      <c r="Z10" s="351">
        <v>2030</v>
      </c>
      <c r="AA10" s="351">
        <v>1040</v>
      </c>
      <c r="AB10" s="351">
        <v>3070</v>
      </c>
      <c r="AC10" s="351">
        <v>1039</v>
      </c>
      <c r="AD10" s="351">
        <v>4109</v>
      </c>
      <c r="AE10" s="351">
        <v>961</v>
      </c>
      <c r="AF10" s="351">
        <v>1032</v>
      </c>
      <c r="AG10" s="351">
        <v>1993</v>
      </c>
      <c r="AH10" s="351">
        <v>1058</v>
      </c>
      <c r="AI10" s="351">
        <v>3051</v>
      </c>
      <c r="AJ10" s="351">
        <v>1088</v>
      </c>
      <c r="AK10" s="351">
        <v>4139</v>
      </c>
      <c r="AL10" s="351">
        <v>1019</v>
      </c>
      <c r="AM10" s="351">
        <v>964</v>
      </c>
      <c r="AN10" s="351">
        <v>1983</v>
      </c>
      <c r="AO10" s="351">
        <v>1054</v>
      </c>
      <c r="AP10" s="351">
        <v>3037</v>
      </c>
      <c r="AQ10" s="351">
        <v>1160</v>
      </c>
      <c r="AR10" s="312">
        <v>4197</v>
      </c>
      <c r="AS10" s="351">
        <v>1065</v>
      </c>
      <c r="AT10" s="351">
        <v>1161</v>
      </c>
      <c r="AU10" s="351">
        <v>2226</v>
      </c>
      <c r="AV10" s="351">
        <v>1234</v>
      </c>
      <c r="AW10" s="351">
        <v>3460</v>
      </c>
      <c r="AX10" s="351">
        <v>1278</v>
      </c>
      <c r="AY10" s="351">
        <v>4738</v>
      </c>
      <c r="AZ10" s="351">
        <v>1223</v>
      </c>
      <c r="BA10" s="351">
        <v>1326</v>
      </c>
      <c r="BB10" s="351">
        <v>2549</v>
      </c>
      <c r="BC10" s="351">
        <v>1316</v>
      </c>
      <c r="BD10" s="351">
        <v>3865</v>
      </c>
      <c r="BE10" s="351">
        <v>1271</v>
      </c>
      <c r="BF10" s="351">
        <v>5136</v>
      </c>
      <c r="BG10" s="41"/>
      <c r="BH10" s="41"/>
      <c r="BI10" s="41"/>
    </row>
    <row r="11" spans="2:61" ht="14.25">
      <c r="B11" s="347" t="s">
        <v>81</v>
      </c>
      <c r="C11" s="317">
        <v>446.55</v>
      </c>
      <c r="D11" s="348">
        <v>398.771</v>
      </c>
      <c r="E11" s="348">
        <v>845.321</v>
      </c>
      <c r="F11" s="348">
        <v>387.935</v>
      </c>
      <c r="G11" s="348">
        <v>1233.256</v>
      </c>
      <c r="H11" s="349">
        <f t="shared" si="0"/>
        <v>337.7439999999999</v>
      </c>
      <c r="I11" s="350">
        <v>1571</v>
      </c>
      <c r="J11" s="351">
        <v>930</v>
      </c>
      <c r="K11" s="349">
        <v>949</v>
      </c>
      <c r="L11" s="348">
        <f t="shared" si="1"/>
        <v>1879</v>
      </c>
      <c r="M11" s="348">
        <v>1145</v>
      </c>
      <c r="N11" s="348">
        <f t="shared" si="2"/>
        <v>3024</v>
      </c>
      <c r="O11" s="349">
        <v>1087</v>
      </c>
      <c r="P11" s="352">
        <f t="shared" si="3"/>
        <v>4111</v>
      </c>
      <c r="Q11" s="349">
        <v>1366</v>
      </c>
      <c r="R11" s="349">
        <v>1916</v>
      </c>
      <c r="S11" s="351">
        <f t="shared" si="4"/>
        <v>3282</v>
      </c>
      <c r="T11" s="350">
        <v>2910</v>
      </c>
      <c r="U11" s="351">
        <f t="shared" si="5"/>
        <v>6192</v>
      </c>
      <c r="V11" s="351">
        <v>2859</v>
      </c>
      <c r="W11" s="351">
        <v>9051</v>
      </c>
      <c r="X11" s="350">
        <v>2669</v>
      </c>
      <c r="Y11" s="349">
        <v>2484</v>
      </c>
      <c r="Z11" s="351">
        <v>5153</v>
      </c>
      <c r="AA11" s="349">
        <v>2914</v>
      </c>
      <c r="AB11" s="351">
        <v>8067</v>
      </c>
      <c r="AC11" s="349">
        <v>2877</v>
      </c>
      <c r="AD11" s="351">
        <v>10944</v>
      </c>
      <c r="AE11" s="349">
        <f>2859+194</f>
        <v>3053</v>
      </c>
      <c r="AF11" s="349">
        <v>3181</v>
      </c>
      <c r="AG11" s="349">
        <v>6234</v>
      </c>
      <c r="AH11" s="349">
        <v>3365</v>
      </c>
      <c r="AI11" s="349">
        <v>9599</v>
      </c>
      <c r="AJ11" s="349">
        <v>2792</v>
      </c>
      <c r="AK11" s="349">
        <v>12391</v>
      </c>
      <c r="AL11" s="349">
        <f>2996</f>
        <v>2996</v>
      </c>
      <c r="AM11" s="349">
        <v>2860</v>
      </c>
      <c r="AN11" s="349">
        <v>5856</v>
      </c>
      <c r="AO11" s="349">
        <v>2535</v>
      </c>
      <c r="AP11" s="349">
        <v>8391</v>
      </c>
      <c r="AQ11" s="349">
        <v>2457</v>
      </c>
      <c r="AR11" s="311">
        <v>10848</v>
      </c>
      <c r="AS11" s="349">
        <v>2328</v>
      </c>
      <c r="AT11" s="349">
        <v>2601</v>
      </c>
      <c r="AU11" s="349">
        <v>4929</v>
      </c>
      <c r="AV11" s="349">
        <v>2434</v>
      </c>
      <c r="AW11" s="349">
        <v>7363</v>
      </c>
      <c r="AX11" s="349">
        <v>2837</v>
      </c>
      <c r="AY11" s="349">
        <v>10200</v>
      </c>
      <c r="AZ11" s="349">
        <v>3591</v>
      </c>
      <c r="BA11" s="349">
        <v>4647</v>
      </c>
      <c r="BB11" s="349">
        <v>8238</v>
      </c>
      <c r="BC11" s="349">
        <v>2836</v>
      </c>
      <c r="BD11" s="349">
        <v>11074</v>
      </c>
      <c r="BE11" s="349">
        <v>7168</v>
      </c>
      <c r="BF11" s="349">
        <v>18242</v>
      </c>
      <c r="BG11" s="41"/>
      <c r="BH11" s="41"/>
      <c r="BI11" s="41"/>
    </row>
    <row r="12" spans="2:61" s="158" customFormat="1" ht="25.5" customHeight="1">
      <c r="B12" s="347" t="s">
        <v>403</v>
      </c>
      <c r="C12" s="317">
        <v>117.784</v>
      </c>
      <c r="D12" s="348">
        <v>65.158</v>
      </c>
      <c r="E12" s="348">
        <v>182.942</v>
      </c>
      <c r="F12" s="348">
        <v>54.443</v>
      </c>
      <c r="G12" s="348">
        <v>237.385</v>
      </c>
      <c r="H12" s="349">
        <f t="shared" si="0"/>
        <v>-460.385</v>
      </c>
      <c r="I12" s="350">
        <v>-223</v>
      </c>
      <c r="J12" s="351">
        <v>-91</v>
      </c>
      <c r="K12" s="349">
        <v>-379</v>
      </c>
      <c r="L12" s="348">
        <f t="shared" si="1"/>
        <v>-470</v>
      </c>
      <c r="M12" s="348">
        <v>26</v>
      </c>
      <c r="N12" s="348">
        <f t="shared" si="2"/>
        <v>-444</v>
      </c>
      <c r="O12" s="349">
        <v>-491</v>
      </c>
      <c r="P12" s="352">
        <f t="shared" si="3"/>
        <v>-935</v>
      </c>
      <c r="Q12" s="351">
        <v>10</v>
      </c>
      <c r="R12" s="351">
        <v>228</v>
      </c>
      <c r="S12" s="351">
        <f t="shared" si="4"/>
        <v>238</v>
      </c>
      <c r="T12" s="351">
        <v>-19</v>
      </c>
      <c r="U12" s="351">
        <f t="shared" si="5"/>
        <v>219</v>
      </c>
      <c r="V12" s="351">
        <v>28</v>
      </c>
      <c r="W12" s="355">
        <v>247</v>
      </c>
      <c r="X12" s="351">
        <v>62</v>
      </c>
      <c r="Y12" s="351">
        <v>9</v>
      </c>
      <c r="Z12" s="351">
        <v>71</v>
      </c>
      <c r="AA12" s="351">
        <v>-33</v>
      </c>
      <c r="AB12" s="351">
        <v>38</v>
      </c>
      <c r="AC12" s="351">
        <v>-53</v>
      </c>
      <c r="AD12" s="351">
        <v>-15</v>
      </c>
      <c r="AE12" s="351">
        <v>53</v>
      </c>
      <c r="AF12" s="351">
        <v>54</v>
      </c>
      <c r="AG12" s="351">
        <v>107</v>
      </c>
      <c r="AH12" s="351">
        <v>104</v>
      </c>
      <c r="AI12" s="351">
        <v>211</v>
      </c>
      <c r="AJ12" s="351">
        <v>67</v>
      </c>
      <c r="AK12" s="351">
        <v>278</v>
      </c>
      <c r="AL12" s="351">
        <v>75</v>
      </c>
      <c r="AM12" s="351">
        <v>-260</v>
      </c>
      <c r="AN12" s="351">
        <v>-185</v>
      </c>
      <c r="AO12" s="351">
        <v>212</v>
      </c>
      <c r="AP12" s="351">
        <v>27</v>
      </c>
      <c r="AQ12" s="351">
        <v>84</v>
      </c>
      <c r="AR12" s="312">
        <v>111</v>
      </c>
      <c r="AS12" s="351">
        <v>512</v>
      </c>
      <c r="AT12" s="351">
        <v>14</v>
      </c>
      <c r="AU12" s="351">
        <v>526</v>
      </c>
      <c r="AV12" s="351">
        <v>-10</v>
      </c>
      <c r="AW12" s="351">
        <v>516</v>
      </c>
      <c r="AX12" s="351">
        <v>-109</v>
      </c>
      <c r="AY12" s="351">
        <v>407</v>
      </c>
      <c r="AZ12" s="351">
        <v>-108</v>
      </c>
      <c r="BA12" s="351">
        <v>-119</v>
      </c>
      <c r="BB12" s="351">
        <v>-227</v>
      </c>
      <c r="BC12" s="351">
        <v>-177</v>
      </c>
      <c r="BD12" s="351">
        <v>-404</v>
      </c>
      <c r="BE12" s="351">
        <v>-88</v>
      </c>
      <c r="BF12" s="351">
        <v>-492</v>
      </c>
      <c r="BG12"/>
      <c r="BH12"/>
      <c r="BI12" s="41"/>
    </row>
    <row r="13" spans="2:61" s="158" customFormat="1" ht="24" customHeight="1">
      <c r="B13" s="347" t="s">
        <v>299</v>
      </c>
      <c r="C13" s="356">
        <v>0</v>
      </c>
      <c r="D13" s="356">
        <v>0</v>
      </c>
      <c r="E13" s="356">
        <v>0</v>
      </c>
      <c r="F13" s="356">
        <v>0</v>
      </c>
      <c r="G13" s="356">
        <v>0</v>
      </c>
      <c r="H13" s="356">
        <v>0</v>
      </c>
      <c r="I13" s="356">
        <v>0</v>
      </c>
      <c r="J13" s="356">
        <v>0</v>
      </c>
      <c r="K13" s="356">
        <v>0</v>
      </c>
      <c r="L13" s="356">
        <v>0</v>
      </c>
      <c r="M13" s="356">
        <v>0</v>
      </c>
      <c r="N13" s="356">
        <v>0</v>
      </c>
      <c r="O13" s="356">
        <v>0</v>
      </c>
      <c r="P13" s="352">
        <f t="shared" si="3"/>
        <v>0</v>
      </c>
      <c r="Q13" s="355">
        <v>-223</v>
      </c>
      <c r="R13" s="355">
        <v>-316</v>
      </c>
      <c r="S13" s="351">
        <f t="shared" si="4"/>
        <v>-539</v>
      </c>
      <c r="T13" s="355">
        <v>-354</v>
      </c>
      <c r="U13" s="355">
        <f t="shared" si="5"/>
        <v>-893</v>
      </c>
      <c r="V13" s="351">
        <v>-314</v>
      </c>
      <c r="W13" s="351">
        <v>-1207</v>
      </c>
      <c r="X13" s="355">
        <v>-437</v>
      </c>
      <c r="Y13" s="355">
        <v>-375</v>
      </c>
      <c r="Z13" s="355">
        <v>-812</v>
      </c>
      <c r="AA13" s="355">
        <v>-471</v>
      </c>
      <c r="AB13" s="351">
        <v>-1283</v>
      </c>
      <c r="AC13" s="355">
        <v>-521</v>
      </c>
      <c r="AD13" s="351">
        <v>-1804</v>
      </c>
      <c r="AE13" s="355">
        <v>-342</v>
      </c>
      <c r="AF13" s="355">
        <v>-733</v>
      </c>
      <c r="AG13" s="355">
        <v>-1075</v>
      </c>
      <c r="AH13" s="355">
        <v>-502</v>
      </c>
      <c r="AI13" s="355">
        <v>-1577</v>
      </c>
      <c r="AJ13" s="355">
        <v>-631</v>
      </c>
      <c r="AK13" s="355">
        <v>-2208</v>
      </c>
      <c r="AL13" s="355">
        <v>-660</v>
      </c>
      <c r="AM13" s="355">
        <v>-1415</v>
      </c>
      <c r="AN13" s="355">
        <v>-2075</v>
      </c>
      <c r="AO13" s="355">
        <v>-532</v>
      </c>
      <c r="AP13" s="355">
        <v>-2607</v>
      </c>
      <c r="AQ13" s="355">
        <v>-735</v>
      </c>
      <c r="AR13" s="313">
        <v>-3342</v>
      </c>
      <c r="AS13" s="355">
        <v>-438</v>
      </c>
      <c r="AT13" s="355">
        <v>-445</v>
      </c>
      <c r="AU13" s="355">
        <v>-883</v>
      </c>
      <c r="AV13" s="355">
        <v>-422</v>
      </c>
      <c r="AW13" s="355">
        <v>-1305</v>
      </c>
      <c r="AX13" s="355">
        <v>-544</v>
      </c>
      <c r="AY13" s="355">
        <v>-1849</v>
      </c>
      <c r="AZ13" s="355">
        <v>-394</v>
      </c>
      <c r="BA13" s="355">
        <v>-882</v>
      </c>
      <c r="BB13" s="355">
        <v>-1276</v>
      </c>
      <c r="BC13" s="355">
        <v>-573</v>
      </c>
      <c r="BD13" s="355">
        <v>-1849</v>
      </c>
      <c r="BE13" s="355">
        <v>-1422</v>
      </c>
      <c r="BF13" s="355">
        <v>-3271</v>
      </c>
      <c r="BG13" s="41"/>
      <c r="BH13" s="41"/>
      <c r="BI13" s="41"/>
    </row>
    <row r="14" spans="2:61" ht="24.75" customHeight="1">
      <c r="B14" s="347" t="s">
        <v>300</v>
      </c>
      <c r="C14" s="317">
        <v>460.008</v>
      </c>
      <c r="D14" s="348">
        <v>-402.298</v>
      </c>
      <c r="E14" s="348">
        <v>57.71</v>
      </c>
      <c r="F14" s="348">
        <v>-118.248</v>
      </c>
      <c r="G14" s="348">
        <v>-60.538</v>
      </c>
      <c r="H14" s="349">
        <f t="shared" si="0"/>
        <v>451.538</v>
      </c>
      <c r="I14" s="350">
        <v>391</v>
      </c>
      <c r="J14" s="351">
        <v>115</v>
      </c>
      <c r="K14" s="348">
        <v>-119</v>
      </c>
      <c r="L14" s="348">
        <f t="shared" si="1"/>
        <v>-4</v>
      </c>
      <c r="M14" s="348">
        <v>59</v>
      </c>
      <c r="N14" s="348">
        <f t="shared" si="2"/>
        <v>55</v>
      </c>
      <c r="O14" s="349">
        <v>280</v>
      </c>
      <c r="P14" s="352">
        <f t="shared" si="3"/>
        <v>335</v>
      </c>
      <c r="Q14" s="349">
        <v>519</v>
      </c>
      <c r="R14" s="349">
        <v>-473</v>
      </c>
      <c r="S14" s="351">
        <f t="shared" si="4"/>
        <v>46</v>
      </c>
      <c r="T14" s="349">
        <v>264</v>
      </c>
      <c r="U14" s="349">
        <f t="shared" si="5"/>
        <v>310</v>
      </c>
      <c r="V14" s="351">
        <v>70</v>
      </c>
      <c r="W14" s="349">
        <v>380</v>
      </c>
      <c r="X14" s="349">
        <v>-75</v>
      </c>
      <c r="Y14" s="349">
        <v>476</v>
      </c>
      <c r="Z14" s="349">
        <v>401</v>
      </c>
      <c r="AA14" s="349">
        <v>201</v>
      </c>
      <c r="AB14" s="351">
        <v>602</v>
      </c>
      <c r="AC14" s="349">
        <v>168</v>
      </c>
      <c r="AD14" s="351">
        <v>770</v>
      </c>
      <c r="AE14" s="349">
        <v>254</v>
      </c>
      <c r="AF14" s="349">
        <v>93</v>
      </c>
      <c r="AG14" s="349">
        <v>347</v>
      </c>
      <c r="AH14" s="349">
        <v>-212</v>
      </c>
      <c r="AI14" s="349">
        <v>135</v>
      </c>
      <c r="AJ14" s="349">
        <v>702</v>
      </c>
      <c r="AK14" s="349">
        <v>837</v>
      </c>
      <c r="AL14" s="349">
        <v>-555</v>
      </c>
      <c r="AM14" s="349">
        <v>1108</v>
      </c>
      <c r="AN14" s="349">
        <v>553</v>
      </c>
      <c r="AO14" s="349">
        <v>-92</v>
      </c>
      <c r="AP14" s="349">
        <v>461</v>
      </c>
      <c r="AQ14" s="349">
        <v>408</v>
      </c>
      <c r="AR14" s="311">
        <v>869</v>
      </c>
      <c r="AS14" s="349">
        <v>130</v>
      </c>
      <c r="AT14" s="349">
        <v>250</v>
      </c>
      <c r="AU14" s="349">
        <v>380</v>
      </c>
      <c r="AV14" s="349">
        <v>119</v>
      </c>
      <c r="AW14" s="349">
        <v>499</v>
      </c>
      <c r="AX14" s="349">
        <v>298</v>
      </c>
      <c r="AY14" s="349">
        <v>797</v>
      </c>
      <c r="AZ14" s="349">
        <v>79</v>
      </c>
      <c r="BA14" s="349">
        <v>-122</v>
      </c>
      <c r="BB14" s="349">
        <v>-43</v>
      </c>
      <c r="BC14" s="349">
        <v>249</v>
      </c>
      <c r="BD14" s="349">
        <v>206</v>
      </c>
      <c r="BE14" s="349">
        <v>498</v>
      </c>
      <c r="BF14" s="349">
        <v>704</v>
      </c>
      <c r="BI14" s="41"/>
    </row>
    <row r="15" spans="2:61" ht="14.25">
      <c r="B15" s="354" t="s">
        <v>108</v>
      </c>
      <c r="C15" s="317">
        <v>143.26899999999998</v>
      </c>
      <c r="D15" s="348">
        <v>202.722</v>
      </c>
      <c r="E15" s="348">
        <v>345.991</v>
      </c>
      <c r="F15" s="348">
        <v>231.148</v>
      </c>
      <c r="G15" s="348">
        <v>577.139</v>
      </c>
      <c r="H15" s="349">
        <f t="shared" si="0"/>
        <v>225.861</v>
      </c>
      <c r="I15" s="350">
        <v>803</v>
      </c>
      <c r="J15" s="351">
        <v>203</v>
      </c>
      <c r="K15" s="349">
        <v>209</v>
      </c>
      <c r="L15" s="348">
        <f t="shared" si="1"/>
        <v>412</v>
      </c>
      <c r="M15" s="348">
        <v>234</v>
      </c>
      <c r="N15" s="348">
        <f t="shared" si="2"/>
        <v>646</v>
      </c>
      <c r="O15" s="349">
        <v>690</v>
      </c>
      <c r="P15" s="352">
        <f t="shared" si="3"/>
        <v>1336</v>
      </c>
      <c r="Q15" s="351">
        <v>279</v>
      </c>
      <c r="R15" s="351">
        <v>251</v>
      </c>
      <c r="S15" s="351">
        <f t="shared" si="4"/>
        <v>530</v>
      </c>
      <c r="T15" s="351">
        <v>321</v>
      </c>
      <c r="U15" s="351">
        <f t="shared" si="5"/>
        <v>851</v>
      </c>
      <c r="V15" s="351">
        <v>327</v>
      </c>
      <c r="W15" s="351">
        <v>1178</v>
      </c>
      <c r="X15" s="351">
        <v>489</v>
      </c>
      <c r="Y15" s="351">
        <v>306</v>
      </c>
      <c r="Z15" s="351">
        <v>795</v>
      </c>
      <c r="AA15" s="351">
        <v>421</v>
      </c>
      <c r="AB15" s="351">
        <v>1216</v>
      </c>
      <c r="AC15" s="351">
        <v>477</v>
      </c>
      <c r="AD15" s="351">
        <v>1693</v>
      </c>
      <c r="AE15" s="351">
        <v>274</v>
      </c>
      <c r="AF15" s="351">
        <v>301</v>
      </c>
      <c r="AG15" s="351">
        <v>575</v>
      </c>
      <c r="AH15" s="351">
        <v>309</v>
      </c>
      <c r="AI15" s="351">
        <v>884</v>
      </c>
      <c r="AJ15" s="351">
        <v>319</v>
      </c>
      <c r="AK15" s="351">
        <v>1203</v>
      </c>
      <c r="AL15" s="351">
        <v>320</v>
      </c>
      <c r="AM15" s="351">
        <v>349</v>
      </c>
      <c r="AN15" s="351">
        <v>669</v>
      </c>
      <c r="AO15" s="351">
        <v>351</v>
      </c>
      <c r="AP15" s="351">
        <v>1020</v>
      </c>
      <c r="AQ15" s="351">
        <v>375</v>
      </c>
      <c r="AR15" s="312">
        <v>1395</v>
      </c>
      <c r="AS15" s="351">
        <v>373</v>
      </c>
      <c r="AT15" s="351">
        <v>379</v>
      </c>
      <c r="AU15" s="351">
        <v>752</v>
      </c>
      <c r="AV15" s="351">
        <v>373</v>
      </c>
      <c r="AW15" s="351">
        <v>1125</v>
      </c>
      <c r="AX15" s="351">
        <v>477</v>
      </c>
      <c r="AY15" s="351">
        <v>1602</v>
      </c>
      <c r="AZ15" s="351">
        <v>409</v>
      </c>
      <c r="BA15" s="351">
        <v>428</v>
      </c>
      <c r="BB15" s="351">
        <v>837</v>
      </c>
      <c r="BC15" s="351">
        <v>432</v>
      </c>
      <c r="BD15" s="351">
        <v>1269</v>
      </c>
      <c r="BE15" s="351">
        <v>627</v>
      </c>
      <c r="BF15" s="351">
        <v>1896</v>
      </c>
      <c r="BG15" s="41"/>
      <c r="BH15" s="41"/>
      <c r="BI15" s="41"/>
    </row>
    <row r="16" spans="2:61" ht="14.25">
      <c r="B16" s="354"/>
      <c r="C16" s="317"/>
      <c r="D16" s="348"/>
      <c r="E16" s="348"/>
      <c r="F16" s="348"/>
      <c r="G16" s="348"/>
      <c r="H16" s="349"/>
      <c r="I16" s="350"/>
      <c r="J16" s="351"/>
      <c r="K16" s="349"/>
      <c r="L16" s="348"/>
      <c r="M16" s="348"/>
      <c r="N16" s="348"/>
      <c r="O16" s="349"/>
      <c r="P16" s="352"/>
      <c r="Q16" s="349"/>
      <c r="R16" s="349"/>
      <c r="S16" s="351"/>
      <c r="T16" s="350"/>
      <c r="U16" s="351"/>
      <c r="V16" s="351"/>
      <c r="W16" s="351"/>
      <c r="X16" s="350"/>
      <c r="Y16" s="349"/>
      <c r="Z16" s="351"/>
      <c r="AA16" s="349"/>
      <c r="AB16" s="351"/>
      <c r="AC16" s="349"/>
      <c r="AD16" s="351"/>
      <c r="AE16" s="349"/>
      <c r="AF16" s="349"/>
      <c r="AG16" s="349"/>
      <c r="AH16" s="349"/>
      <c r="AI16" s="349"/>
      <c r="AJ16" s="349"/>
      <c r="AK16" s="349"/>
      <c r="AL16" s="349"/>
      <c r="AM16" s="349"/>
      <c r="AN16" s="349"/>
      <c r="AO16" s="349"/>
      <c r="AP16" s="349"/>
      <c r="AQ16" s="349"/>
      <c r="AR16" s="311"/>
      <c r="AS16" s="349"/>
      <c r="AT16" s="349"/>
      <c r="AU16" s="349"/>
      <c r="AV16" s="349"/>
      <c r="AW16" s="349"/>
      <c r="AX16" s="349">
        <v>0</v>
      </c>
      <c r="AY16" s="349"/>
      <c r="AZ16" s="349"/>
      <c r="BA16" s="349"/>
      <c r="BB16" s="349"/>
      <c r="BC16" s="349"/>
      <c r="BD16" s="349"/>
      <c r="BE16" s="349">
        <v>0</v>
      </c>
      <c r="BF16" s="349"/>
      <c r="BG16" s="41"/>
      <c r="BH16" s="41"/>
      <c r="BI16" s="41"/>
    </row>
    <row r="17" spans="2:61" ht="14.25">
      <c r="B17" s="347" t="s">
        <v>109</v>
      </c>
      <c r="C17" s="317">
        <v>-3107.5349999999994</v>
      </c>
      <c r="D17" s="348">
        <v>-2977.32</v>
      </c>
      <c r="E17" s="348">
        <v>-6084.855</v>
      </c>
      <c r="F17" s="348">
        <v>-3459.37</v>
      </c>
      <c r="G17" s="348">
        <v>-9544.225</v>
      </c>
      <c r="H17" s="349">
        <f t="shared" si="0"/>
        <v>-2738.7749999999996</v>
      </c>
      <c r="I17" s="350">
        <v>-12283</v>
      </c>
      <c r="J17" s="351">
        <v>-3096</v>
      </c>
      <c r="K17" s="349">
        <v>-3135</v>
      </c>
      <c r="L17" s="348">
        <f t="shared" si="1"/>
        <v>-6231</v>
      </c>
      <c r="M17" s="348">
        <v>-3607</v>
      </c>
      <c r="N17" s="348">
        <f t="shared" si="2"/>
        <v>-9838</v>
      </c>
      <c r="O17" s="349">
        <v>-3050</v>
      </c>
      <c r="P17" s="352">
        <f t="shared" si="3"/>
        <v>-12888</v>
      </c>
      <c r="Q17" s="351">
        <v>-3792</v>
      </c>
      <c r="R17" s="351">
        <v>-3587</v>
      </c>
      <c r="S17" s="351">
        <f t="shared" si="4"/>
        <v>-7379</v>
      </c>
      <c r="T17" s="351">
        <v>-4187</v>
      </c>
      <c r="U17" s="351">
        <f t="shared" si="5"/>
        <v>-11566</v>
      </c>
      <c r="V17" s="351">
        <v>-3810</v>
      </c>
      <c r="W17" s="351">
        <v>-15376</v>
      </c>
      <c r="X17" s="351">
        <v>-3731</v>
      </c>
      <c r="Y17" s="351">
        <v>-3773</v>
      </c>
      <c r="Z17" s="351">
        <v>-7504</v>
      </c>
      <c r="AA17" s="351">
        <v>-3757</v>
      </c>
      <c r="AB17" s="351">
        <v>-11261</v>
      </c>
      <c r="AC17" s="351">
        <v>-3719</v>
      </c>
      <c r="AD17" s="351">
        <v>-14980</v>
      </c>
      <c r="AE17" s="351">
        <v>-4111</v>
      </c>
      <c r="AF17" s="351">
        <v>-4013</v>
      </c>
      <c r="AG17" s="351">
        <v>-8124</v>
      </c>
      <c r="AH17" s="351">
        <v>-4095</v>
      </c>
      <c r="AI17" s="351">
        <v>-12219</v>
      </c>
      <c r="AJ17" s="351">
        <v>-3866</v>
      </c>
      <c r="AK17" s="351">
        <v>-16085</v>
      </c>
      <c r="AL17" s="351">
        <v>-3491</v>
      </c>
      <c r="AM17" s="351">
        <v>-4117</v>
      </c>
      <c r="AN17" s="351">
        <v>-7608</v>
      </c>
      <c r="AO17" s="351">
        <v>-4162</v>
      </c>
      <c r="AP17" s="351">
        <v>-11770</v>
      </c>
      <c r="AQ17" s="351">
        <v>-4335</v>
      </c>
      <c r="AR17" s="312">
        <v>-16105</v>
      </c>
      <c r="AS17" s="351">
        <v>-4016</v>
      </c>
      <c r="AT17" s="351">
        <v>-4170</v>
      </c>
      <c r="AU17" s="351">
        <v>-8186</v>
      </c>
      <c r="AV17" s="351">
        <v>-4019</v>
      </c>
      <c r="AW17" s="351">
        <v>-12205</v>
      </c>
      <c r="AX17" s="351">
        <v>-3925</v>
      </c>
      <c r="AY17" s="351">
        <v>-16130</v>
      </c>
      <c r="AZ17" s="351">
        <v>-3864</v>
      </c>
      <c r="BA17" s="351">
        <v>-3528</v>
      </c>
      <c r="BB17" s="351">
        <v>-7392</v>
      </c>
      <c r="BC17" s="351">
        <v>-4008</v>
      </c>
      <c r="BD17" s="351">
        <v>-11400</v>
      </c>
      <c r="BE17" s="351">
        <v>-5494</v>
      </c>
      <c r="BF17" s="351">
        <v>-16894</v>
      </c>
      <c r="BG17" s="214"/>
      <c r="BH17" s="214"/>
      <c r="BI17" s="214"/>
    </row>
    <row r="18" spans="2:61" ht="24" customHeight="1">
      <c r="B18" s="347" t="s">
        <v>116</v>
      </c>
      <c r="C18" s="317">
        <v>61.677</v>
      </c>
      <c r="D18" s="348">
        <v>16.817</v>
      </c>
      <c r="E18" s="348">
        <v>78.494</v>
      </c>
      <c r="F18" s="348">
        <v>386.066</v>
      </c>
      <c r="G18" s="348">
        <v>464.56</v>
      </c>
      <c r="H18" s="349">
        <f t="shared" si="0"/>
        <v>-38.56</v>
      </c>
      <c r="I18" s="350">
        <v>426</v>
      </c>
      <c r="J18" s="351">
        <v>30</v>
      </c>
      <c r="K18" s="349">
        <v>36</v>
      </c>
      <c r="L18" s="348">
        <f t="shared" si="1"/>
        <v>66</v>
      </c>
      <c r="M18" s="348">
        <v>1</v>
      </c>
      <c r="N18" s="348">
        <f t="shared" si="2"/>
        <v>67</v>
      </c>
      <c r="O18" s="349">
        <v>89</v>
      </c>
      <c r="P18" s="352">
        <f t="shared" si="3"/>
        <v>156</v>
      </c>
      <c r="Q18" s="349">
        <v>82</v>
      </c>
      <c r="R18" s="349">
        <v>83</v>
      </c>
      <c r="S18" s="351">
        <f t="shared" si="4"/>
        <v>165</v>
      </c>
      <c r="T18" s="350">
        <v>149</v>
      </c>
      <c r="U18" s="351">
        <f t="shared" si="5"/>
        <v>314</v>
      </c>
      <c r="V18" s="351">
        <v>121</v>
      </c>
      <c r="W18" s="351">
        <v>435</v>
      </c>
      <c r="X18" s="350">
        <v>105</v>
      </c>
      <c r="Y18" s="349">
        <v>54</v>
      </c>
      <c r="Z18" s="351">
        <v>159</v>
      </c>
      <c r="AA18" s="349">
        <v>118</v>
      </c>
      <c r="AB18" s="351">
        <v>277</v>
      </c>
      <c r="AC18" s="349">
        <v>140</v>
      </c>
      <c r="AD18" s="351">
        <v>417</v>
      </c>
      <c r="AE18" s="349">
        <v>153</v>
      </c>
      <c r="AF18" s="349">
        <v>42</v>
      </c>
      <c r="AG18" s="349">
        <v>195</v>
      </c>
      <c r="AH18" s="349">
        <v>104</v>
      </c>
      <c r="AI18" s="349">
        <v>299</v>
      </c>
      <c r="AJ18" s="349">
        <v>91</v>
      </c>
      <c r="AK18" s="349">
        <v>390</v>
      </c>
      <c r="AL18" s="349">
        <v>210</v>
      </c>
      <c r="AM18" s="349">
        <v>107</v>
      </c>
      <c r="AN18" s="349">
        <v>317</v>
      </c>
      <c r="AO18" s="349">
        <v>101</v>
      </c>
      <c r="AP18" s="349">
        <v>418</v>
      </c>
      <c r="AQ18" s="349">
        <v>107</v>
      </c>
      <c r="AR18" s="311">
        <v>525</v>
      </c>
      <c r="AS18" s="349">
        <v>90</v>
      </c>
      <c r="AT18" s="349">
        <v>26</v>
      </c>
      <c r="AU18" s="349">
        <v>116</v>
      </c>
      <c r="AV18" s="349">
        <v>125</v>
      </c>
      <c r="AW18" s="349">
        <v>241</v>
      </c>
      <c r="AX18" s="349">
        <v>158</v>
      </c>
      <c r="AY18" s="349">
        <v>399</v>
      </c>
      <c r="AZ18" s="349">
        <v>174</v>
      </c>
      <c r="BA18" s="349">
        <v>102</v>
      </c>
      <c r="BB18" s="349">
        <v>276</v>
      </c>
      <c r="BC18" s="349">
        <v>79</v>
      </c>
      <c r="BD18" s="349">
        <v>355</v>
      </c>
      <c r="BE18" s="349">
        <v>997</v>
      </c>
      <c r="BF18" s="349">
        <v>1352</v>
      </c>
      <c r="BG18" s="41"/>
      <c r="BH18" s="41"/>
      <c r="BI18" s="41"/>
    </row>
    <row r="19" spans="2:61" s="244" customFormat="1" ht="14.25">
      <c r="B19" s="353" t="s">
        <v>110</v>
      </c>
      <c r="C19" s="357">
        <v>-3045.8579999999997</v>
      </c>
      <c r="D19" s="358">
        <v>-2960.503</v>
      </c>
      <c r="E19" s="358">
        <v>-6006.361</v>
      </c>
      <c r="F19" s="358">
        <v>-3073.304</v>
      </c>
      <c r="G19" s="358">
        <v>-9079.665</v>
      </c>
      <c r="H19" s="359">
        <f t="shared" si="0"/>
        <v>-2777.334999999999</v>
      </c>
      <c r="I19" s="360">
        <v>-11857</v>
      </c>
      <c r="J19" s="361">
        <v>-3066</v>
      </c>
      <c r="K19" s="359">
        <v>-3099</v>
      </c>
      <c r="L19" s="358">
        <f t="shared" si="1"/>
        <v>-6165</v>
      </c>
      <c r="M19" s="358">
        <v>-3606</v>
      </c>
      <c r="N19" s="358">
        <f t="shared" si="2"/>
        <v>-9771</v>
      </c>
      <c r="O19" s="359">
        <v>-2961</v>
      </c>
      <c r="P19" s="362">
        <f t="shared" si="3"/>
        <v>-12732</v>
      </c>
      <c r="Q19" s="361">
        <v>-3710</v>
      </c>
      <c r="R19" s="361">
        <v>-3504</v>
      </c>
      <c r="S19" s="361">
        <f t="shared" si="4"/>
        <v>-7214</v>
      </c>
      <c r="T19" s="361">
        <v>-4038</v>
      </c>
      <c r="U19" s="361">
        <f t="shared" si="5"/>
        <v>-11252</v>
      </c>
      <c r="V19" s="361">
        <v>-3689</v>
      </c>
      <c r="W19" s="361">
        <v>-14941</v>
      </c>
      <c r="X19" s="361">
        <v>-3626</v>
      </c>
      <c r="Y19" s="361">
        <v>-3719</v>
      </c>
      <c r="Z19" s="361">
        <v>-7345</v>
      </c>
      <c r="AA19" s="361">
        <v>-3639</v>
      </c>
      <c r="AB19" s="361">
        <v>-10984</v>
      </c>
      <c r="AC19" s="361">
        <v>-3579</v>
      </c>
      <c r="AD19" s="361">
        <v>-14563</v>
      </c>
      <c r="AE19" s="361">
        <v>-3958</v>
      </c>
      <c r="AF19" s="361">
        <v>-3971</v>
      </c>
      <c r="AG19" s="361">
        <v>-7929</v>
      </c>
      <c r="AH19" s="361">
        <v>-3991</v>
      </c>
      <c r="AI19" s="361">
        <v>-11920</v>
      </c>
      <c r="AJ19" s="361">
        <v>-3775</v>
      </c>
      <c r="AK19" s="361">
        <v>-15695</v>
      </c>
      <c r="AL19" s="361">
        <v>-3281</v>
      </c>
      <c r="AM19" s="361">
        <v>-4010</v>
      </c>
      <c r="AN19" s="361">
        <v>-7291</v>
      </c>
      <c r="AO19" s="361">
        <v>-4061</v>
      </c>
      <c r="AP19" s="361">
        <v>-11352</v>
      </c>
      <c r="AQ19" s="361">
        <v>-4228</v>
      </c>
      <c r="AR19" s="316">
        <v>-15580</v>
      </c>
      <c r="AS19" s="361">
        <v>-3926</v>
      </c>
      <c r="AT19" s="361">
        <v>-4144</v>
      </c>
      <c r="AU19" s="361">
        <v>-8070</v>
      </c>
      <c r="AV19" s="361">
        <v>-3894</v>
      </c>
      <c r="AW19" s="361">
        <v>-11964</v>
      </c>
      <c r="AX19" s="361">
        <v>-3767</v>
      </c>
      <c r="AY19" s="361">
        <v>-15731</v>
      </c>
      <c r="AZ19" s="361">
        <v>-3690</v>
      </c>
      <c r="BA19" s="361">
        <v>-3426</v>
      </c>
      <c r="BB19" s="361">
        <v>-7116</v>
      </c>
      <c r="BC19" s="361">
        <v>-3929</v>
      </c>
      <c r="BD19" s="361">
        <v>-11045</v>
      </c>
      <c r="BE19" s="361">
        <v>-4497</v>
      </c>
      <c r="BF19" s="361">
        <v>-15542</v>
      </c>
      <c r="BG19" s="41"/>
      <c r="BH19" s="41"/>
      <c r="BI19"/>
    </row>
    <row r="20" spans="2:58" ht="14.25">
      <c r="B20" s="354"/>
      <c r="C20" s="317"/>
      <c r="D20" s="348"/>
      <c r="E20" s="348"/>
      <c r="F20" s="348"/>
      <c r="G20" s="348"/>
      <c r="H20" s="349"/>
      <c r="I20" s="350"/>
      <c r="J20" s="351"/>
      <c r="K20" s="349"/>
      <c r="L20" s="348"/>
      <c r="M20" s="348"/>
      <c r="N20" s="348"/>
      <c r="O20" s="349"/>
      <c r="P20" s="352"/>
      <c r="Q20" s="349"/>
      <c r="R20" s="349"/>
      <c r="S20" s="351"/>
      <c r="T20" s="350"/>
      <c r="U20" s="351"/>
      <c r="V20" s="351"/>
      <c r="W20" s="351"/>
      <c r="X20" s="350"/>
      <c r="Y20" s="349"/>
      <c r="Z20" s="351"/>
      <c r="AA20" s="349"/>
      <c r="AB20" s="351"/>
      <c r="AC20" s="349"/>
      <c r="AD20" s="351"/>
      <c r="AE20" s="349"/>
      <c r="AF20" s="349"/>
      <c r="AG20" s="349"/>
      <c r="AH20" s="349"/>
      <c r="AI20" s="349"/>
      <c r="AJ20" s="349"/>
      <c r="AK20" s="349"/>
      <c r="AL20" s="349"/>
      <c r="AM20" s="349"/>
      <c r="AN20" s="349"/>
      <c r="AO20" s="349"/>
      <c r="AP20" s="349"/>
      <c r="AQ20" s="349"/>
      <c r="AR20" s="311"/>
      <c r="AS20" s="349"/>
      <c r="AT20" s="349"/>
      <c r="AU20" s="349"/>
      <c r="AV20" s="349"/>
      <c r="AW20" s="349"/>
      <c r="AX20" s="349"/>
      <c r="AY20" s="349"/>
      <c r="AZ20" s="349"/>
      <c r="BA20" s="349"/>
      <c r="BB20" s="349"/>
      <c r="BC20" s="349"/>
      <c r="BD20" s="349"/>
      <c r="BE20" s="349"/>
      <c r="BF20" s="349"/>
    </row>
    <row r="21" spans="2:61" ht="14.25">
      <c r="B21" s="347" t="s">
        <v>111</v>
      </c>
      <c r="C21" s="317" t="s">
        <v>69</v>
      </c>
      <c r="D21" s="348" t="s">
        <v>69</v>
      </c>
      <c r="E21" s="348" t="s">
        <v>69</v>
      </c>
      <c r="F21" s="348" t="s">
        <v>69</v>
      </c>
      <c r="G21" s="348">
        <v>0</v>
      </c>
      <c r="H21" s="349">
        <f t="shared" si="0"/>
        <v>0</v>
      </c>
      <c r="I21" s="350">
        <v>0</v>
      </c>
      <c r="J21" s="351">
        <v>-52</v>
      </c>
      <c r="K21" s="349">
        <v>-75</v>
      </c>
      <c r="L21" s="348">
        <f t="shared" si="1"/>
        <v>-127</v>
      </c>
      <c r="M21" s="348">
        <v>-64</v>
      </c>
      <c r="N21" s="348">
        <f t="shared" si="2"/>
        <v>-191</v>
      </c>
      <c r="O21" s="349">
        <v>-82</v>
      </c>
      <c r="P21" s="352">
        <f t="shared" si="3"/>
        <v>-273</v>
      </c>
      <c r="Q21" s="351">
        <v>-77</v>
      </c>
      <c r="R21" s="351">
        <v>-112</v>
      </c>
      <c r="S21" s="351">
        <f t="shared" si="4"/>
        <v>-189</v>
      </c>
      <c r="T21" s="351">
        <v>-181</v>
      </c>
      <c r="U21" s="351">
        <f t="shared" si="5"/>
        <v>-370</v>
      </c>
      <c r="V21" s="351">
        <v>-187</v>
      </c>
      <c r="W21" s="351">
        <v>-557</v>
      </c>
      <c r="X21" s="351">
        <v>-171</v>
      </c>
      <c r="Y21" s="351">
        <v>-182</v>
      </c>
      <c r="Z21" s="351">
        <v>-353</v>
      </c>
      <c r="AA21" s="351">
        <v>-197</v>
      </c>
      <c r="AB21" s="351">
        <v>-550</v>
      </c>
      <c r="AC21" s="351">
        <v>-204</v>
      </c>
      <c r="AD21" s="351">
        <v>-754</v>
      </c>
      <c r="AE21" s="351">
        <v>-174</v>
      </c>
      <c r="AF21" s="351">
        <v>-217</v>
      </c>
      <c r="AG21" s="351">
        <v>-391</v>
      </c>
      <c r="AH21" s="351">
        <v>-229</v>
      </c>
      <c r="AI21" s="351">
        <v>-620</v>
      </c>
      <c r="AJ21" s="351">
        <v>-240</v>
      </c>
      <c r="AK21" s="351">
        <v>-860</v>
      </c>
      <c r="AL21" s="351">
        <v>-235</v>
      </c>
      <c r="AM21" s="351">
        <v>-243</v>
      </c>
      <c r="AN21" s="351">
        <v>-478</v>
      </c>
      <c r="AO21" s="351">
        <v>-275</v>
      </c>
      <c r="AP21" s="351">
        <v>-753</v>
      </c>
      <c r="AQ21" s="351">
        <v>-278</v>
      </c>
      <c r="AR21" s="312">
        <v>-1031</v>
      </c>
      <c r="AS21" s="351">
        <v>-256</v>
      </c>
      <c r="AT21" s="351">
        <v>-283</v>
      </c>
      <c r="AU21" s="351">
        <v>-539</v>
      </c>
      <c r="AV21" s="351">
        <v>-326</v>
      </c>
      <c r="AW21" s="351">
        <v>-865</v>
      </c>
      <c r="AX21" s="351">
        <v>-329</v>
      </c>
      <c r="AY21" s="351">
        <v>-1194</v>
      </c>
      <c r="AZ21" s="351">
        <v>-304</v>
      </c>
      <c r="BA21" s="351">
        <v>-359</v>
      </c>
      <c r="BB21" s="351">
        <v>-663</v>
      </c>
      <c r="BC21" s="351">
        <v>-381</v>
      </c>
      <c r="BD21" s="351">
        <v>-1044</v>
      </c>
      <c r="BE21" s="351">
        <v>-405</v>
      </c>
      <c r="BF21" s="351">
        <v>-1449</v>
      </c>
      <c r="BG21" s="41"/>
      <c r="BH21" s="41"/>
      <c r="BI21" s="41"/>
    </row>
    <row r="22" spans="2:61" ht="14.25">
      <c r="B22" s="347" t="s">
        <v>46</v>
      </c>
      <c r="C22" s="317">
        <v>-35.42699999999999</v>
      </c>
      <c r="D22" s="348">
        <v>-26.449</v>
      </c>
      <c r="E22" s="348">
        <v>-61.876</v>
      </c>
      <c r="F22" s="348">
        <v>-23.398</v>
      </c>
      <c r="G22" s="348">
        <v>-85.274</v>
      </c>
      <c r="H22" s="349">
        <f t="shared" si="0"/>
        <v>-31.726</v>
      </c>
      <c r="I22" s="350">
        <v>-117</v>
      </c>
      <c r="J22" s="351">
        <v>-171</v>
      </c>
      <c r="K22" s="349">
        <v>-175</v>
      </c>
      <c r="L22" s="348">
        <f t="shared" si="1"/>
        <v>-346</v>
      </c>
      <c r="M22" s="348">
        <v>-160</v>
      </c>
      <c r="N22" s="348">
        <f t="shared" si="2"/>
        <v>-506</v>
      </c>
      <c r="O22" s="349">
        <v>-191</v>
      </c>
      <c r="P22" s="352">
        <f t="shared" si="3"/>
        <v>-697</v>
      </c>
      <c r="Q22" s="349">
        <v>-170</v>
      </c>
      <c r="R22" s="349">
        <v>-250</v>
      </c>
      <c r="S22" s="351">
        <f t="shared" si="4"/>
        <v>-420</v>
      </c>
      <c r="T22" s="350">
        <v>-450</v>
      </c>
      <c r="U22" s="351">
        <f t="shared" si="5"/>
        <v>-870</v>
      </c>
      <c r="V22" s="351">
        <v>-480</v>
      </c>
      <c r="W22" s="351">
        <v>-1350</v>
      </c>
      <c r="X22" s="350">
        <v>-493</v>
      </c>
      <c r="Y22" s="349">
        <v>-499</v>
      </c>
      <c r="Z22" s="351">
        <v>-992</v>
      </c>
      <c r="AA22" s="349">
        <v>-516</v>
      </c>
      <c r="AB22" s="351">
        <v>-1508</v>
      </c>
      <c r="AC22" s="349">
        <v>-538</v>
      </c>
      <c r="AD22" s="351">
        <v>-2046</v>
      </c>
      <c r="AE22" s="349">
        <v>-525</v>
      </c>
      <c r="AF22" s="349">
        <v>-540</v>
      </c>
      <c r="AG22" s="349">
        <v>-1065</v>
      </c>
      <c r="AH22" s="349">
        <v>-541</v>
      </c>
      <c r="AI22" s="349">
        <v>-1606</v>
      </c>
      <c r="AJ22" s="349">
        <v>-523</v>
      </c>
      <c r="AK22" s="349">
        <v>-2129</v>
      </c>
      <c r="AL22" s="349">
        <v>-485</v>
      </c>
      <c r="AM22" s="349">
        <v>-321</v>
      </c>
      <c r="AN22" s="349">
        <v>-806</v>
      </c>
      <c r="AO22" s="349">
        <v>-197</v>
      </c>
      <c r="AP22" s="349">
        <v>-1003</v>
      </c>
      <c r="AQ22" s="349">
        <v>-131</v>
      </c>
      <c r="AR22" s="311">
        <v>-1134</v>
      </c>
      <c r="AS22" s="349">
        <v>-126</v>
      </c>
      <c r="AT22" s="349">
        <v>-71</v>
      </c>
      <c r="AU22" s="349">
        <v>-197</v>
      </c>
      <c r="AV22" s="349">
        <v>-86</v>
      </c>
      <c r="AW22" s="349">
        <v>-283</v>
      </c>
      <c r="AX22" s="349">
        <v>-135</v>
      </c>
      <c r="AY22" s="349">
        <v>-418</v>
      </c>
      <c r="AZ22" s="349">
        <v>-368</v>
      </c>
      <c r="BA22" s="349">
        <v>-883</v>
      </c>
      <c r="BB22" s="349">
        <v>-1251</v>
      </c>
      <c r="BC22" s="349">
        <v>-1596</v>
      </c>
      <c r="BD22" s="349">
        <v>-2847</v>
      </c>
      <c r="BE22" s="349">
        <v>-1920</v>
      </c>
      <c r="BF22" s="349">
        <v>-4767</v>
      </c>
      <c r="BG22" s="41"/>
      <c r="BH22" s="41"/>
      <c r="BI22" s="41"/>
    </row>
    <row r="23" spans="2:61" ht="14.25">
      <c r="B23" s="347" t="s">
        <v>112</v>
      </c>
      <c r="C23" s="317">
        <v>-553.106</v>
      </c>
      <c r="D23" s="348">
        <v>-577.702</v>
      </c>
      <c r="E23" s="348">
        <v>-1130.808</v>
      </c>
      <c r="F23" s="348">
        <v>-607.643</v>
      </c>
      <c r="G23" s="348">
        <v>-1738.451</v>
      </c>
      <c r="H23" s="349">
        <f t="shared" si="0"/>
        <v>-637.549</v>
      </c>
      <c r="I23" s="350">
        <v>-2376</v>
      </c>
      <c r="J23" s="351">
        <v>-617</v>
      </c>
      <c r="K23" s="349">
        <v>-635</v>
      </c>
      <c r="L23" s="348">
        <f t="shared" si="1"/>
        <v>-1252</v>
      </c>
      <c r="M23" s="348">
        <v>-663</v>
      </c>
      <c r="N23" s="348">
        <f t="shared" si="2"/>
        <v>-1915</v>
      </c>
      <c r="O23" s="349">
        <v>-698</v>
      </c>
      <c r="P23" s="352">
        <f t="shared" si="3"/>
        <v>-2613</v>
      </c>
      <c r="Q23" s="351">
        <v>-694</v>
      </c>
      <c r="R23" s="351">
        <v>-718</v>
      </c>
      <c r="S23" s="351">
        <f t="shared" si="4"/>
        <v>-1412</v>
      </c>
      <c r="T23" s="351">
        <v>-730</v>
      </c>
      <c r="U23" s="351">
        <f t="shared" si="5"/>
        <v>-2142</v>
      </c>
      <c r="V23" s="351">
        <v>-759</v>
      </c>
      <c r="W23" s="351">
        <v>-2901</v>
      </c>
      <c r="X23" s="351">
        <v>-751</v>
      </c>
      <c r="Y23" s="351">
        <v>-768</v>
      </c>
      <c r="Z23" s="351">
        <v>-1519</v>
      </c>
      <c r="AA23" s="351">
        <v>-781</v>
      </c>
      <c r="AB23" s="351">
        <v>-2300</v>
      </c>
      <c r="AC23" s="351">
        <v>-830</v>
      </c>
      <c r="AD23" s="351">
        <v>-3130</v>
      </c>
      <c r="AE23" s="351">
        <v>-793</v>
      </c>
      <c r="AF23" s="351">
        <v>-823</v>
      </c>
      <c r="AG23" s="351">
        <v>-1616</v>
      </c>
      <c r="AH23" s="351">
        <v>-864</v>
      </c>
      <c r="AI23" s="351">
        <v>-2480</v>
      </c>
      <c r="AJ23" s="351">
        <v>-883</v>
      </c>
      <c r="AK23" s="351">
        <v>-3363</v>
      </c>
      <c r="AL23" s="351">
        <v>-835</v>
      </c>
      <c r="AM23" s="351">
        <v>-812</v>
      </c>
      <c r="AN23" s="351">
        <v>-1647</v>
      </c>
      <c r="AO23" s="351">
        <v>-819</v>
      </c>
      <c r="AP23" s="351">
        <v>-2466</v>
      </c>
      <c r="AQ23" s="351">
        <v>-851</v>
      </c>
      <c r="AR23" s="312">
        <v>-3317</v>
      </c>
      <c r="AS23" s="351">
        <v>-837</v>
      </c>
      <c r="AT23" s="351">
        <v>-867</v>
      </c>
      <c r="AU23" s="351">
        <v>-1704</v>
      </c>
      <c r="AV23" s="351">
        <v>-921</v>
      </c>
      <c r="AW23" s="351">
        <v>-2625</v>
      </c>
      <c r="AX23" s="351">
        <v>-947</v>
      </c>
      <c r="AY23" s="351">
        <v>-3572</v>
      </c>
      <c r="AZ23" s="351">
        <v>-917</v>
      </c>
      <c r="BA23" s="351">
        <v>-959</v>
      </c>
      <c r="BB23" s="351">
        <v>-1876</v>
      </c>
      <c r="BC23" s="351">
        <v>-1006</v>
      </c>
      <c r="BD23" s="351">
        <v>-2882</v>
      </c>
      <c r="BE23" s="351">
        <v>-1021</v>
      </c>
      <c r="BF23" s="351">
        <v>-3903</v>
      </c>
      <c r="BG23" s="41"/>
      <c r="BH23" s="41"/>
      <c r="BI23" s="41"/>
    </row>
    <row r="24" spans="2:61" ht="14.25">
      <c r="B24" s="347" t="s">
        <v>113</v>
      </c>
      <c r="C24" s="317">
        <v>-408.016</v>
      </c>
      <c r="D24" s="348">
        <v>-414.046</v>
      </c>
      <c r="E24" s="348">
        <v>-822.062</v>
      </c>
      <c r="F24" s="348">
        <v>-371.942</v>
      </c>
      <c r="G24" s="348">
        <v>-1194.004</v>
      </c>
      <c r="H24" s="349">
        <f t="shared" si="0"/>
        <v>-463.9960000000001</v>
      </c>
      <c r="I24" s="350">
        <v>-1658</v>
      </c>
      <c r="J24" s="351">
        <v>-630</v>
      </c>
      <c r="K24" s="349">
        <v>-648</v>
      </c>
      <c r="L24" s="348">
        <f t="shared" si="1"/>
        <v>-1278</v>
      </c>
      <c r="M24" s="348">
        <v>-644</v>
      </c>
      <c r="N24" s="348">
        <f t="shared" si="2"/>
        <v>-1922</v>
      </c>
      <c r="O24" s="349">
        <v>-1001</v>
      </c>
      <c r="P24" s="352">
        <f t="shared" si="3"/>
        <v>-2923</v>
      </c>
      <c r="Q24" s="349">
        <v>-862</v>
      </c>
      <c r="R24" s="349">
        <v>-1174</v>
      </c>
      <c r="S24" s="351">
        <f t="shared" si="4"/>
        <v>-2036</v>
      </c>
      <c r="T24" s="350">
        <v>-1592</v>
      </c>
      <c r="U24" s="351">
        <f t="shared" si="5"/>
        <v>-3628</v>
      </c>
      <c r="V24" s="351">
        <v>-1729</v>
      </c>
      <c r="W24" s="351">
        <v>-5357</v>
      </c>
      <c r="X24" s="350">
        <v>-1615</v>
      </c>
      <c r="Y24" s="349">
        <v>-1727</v>
      </c>
      <c r="Z24" s="351">
        <v>-3342</v>
      </c>
      <c r="AA24" s="349">
        <v>-1593</v>
      </c>
      <c r="AB24" s="351">
        <v>-4935</v>
      </c>
      <c r="AC24" s="349">
        <v>-1674</v>
      </c>
      <c r="AD24" s="351">
        <v>-6609</v>
      </c>
      <c r="AE24" s="349">
        <v>-1620</v>
      </c>
      <c r="AF24" s="349">
        <v>-1656</v>
      </c>
      <c r="AG24" s="349">
        <v>-3276</v>
      </c>
      <c r="AH24" s="349">
        <v>-1624</v>
      </c>
      <c r="AI24" s="349">
        <v>-4900</v>
      </c>
      <c r="AJ24" s="349">
        <v>-1706</v>
      </c>
      <c r="AK24" s="349">
        <v>-6606</v>
      </c>
      <c r="AL24" s="349">
        <v>-1679</v>
      </c>
      <c r="AM24" s="349">
        <v>-1656</v>
      </c>
      <c r="AN24" s="349">
        <v>-3335</v>
      </c>
      <c r="AO24" s="349">
        <v>-1595</v>
      </c>
      <c r="AP24" s="349">
        <v>-4930</v>
      </c>
      <c r="AQ24" s="349">
        <v>-1667</v>
      </c>
      <c r="AR24" s="311">
        <v>-6597</v>
      </c>
      <c r="AS24" s="349">
        <v>-1680</v>
      </c>
      <c r="AT24" s="349">
        <v>-1732</v>
      </c>
      <c r="AU24" s="349">
        <v>-3412</v>
      </c>
      <c r="AV24" s="349">
        <v>-1659</v>
      </c>
      <c r="AW24" s="349">
        <v>-5071</v>
      </c>
      <c r="AX24" s="349">
        <v>-1755</v>
      </c>
      <c r="AY24" s="349">
        <v>-6826</v>
      </c>
      <c r="AZ24" s="349">
        <v>-1781</v>
      </c>
      <c r="BA24" s="349">
        <v>-1938</v>
      </c>
      <c r="BB24" s="349">
        <v>-3719</v>
      </c>
      <c r="BC24" s="349">
        <v>-1844</v>
      </c>
      <c r="BD24" s="349">
        <v>-5563</v>
      </c>
      <c r="BE24" s="349">
        <v>-2012</v>
      </c>
      <c r="BF24" s="349">
        <v>-7575</v>
      </c>
      <c r="BG24" s="214"/>
      <c r="BH24" s="214"/>
      <c r="BI24" s="214"/>
    </row>
    <row r="25" spans="2:61" ht="14.25">
      <c r="B25" s="347" t="s">
        <v>59</v>
      </c>
      <c r="C25" s="317">
        <v>-326.666</v>
      </c>
      <c r="D25" s="348">
        <v>-312.314</v>
      </c>
      <c r="E25" s="348">
        <v>-638.98</v>
      </c>
      <c r="F25" s="348">
        <v>-269.211</v>
      </c>
      <c r="G25" s="348">
        <v>-908.191</v>
      </c>
      <c r="H25" s="349">
        <f t="shared" si="0"/>
        <v>-313.80899999999997</v>
      </c>
      <c r="I25" s="350">
        <v>-1222</v>
      </c>
      <c r="J25" s="351">
        <v>-408</v>
      </c>
      <c r="K25" s="349">
        <v>-572</v>
      </c>
      <c r="L25" s="348">
        <f t="shared" si="1"/>
        <v>-980</v>
      </c>
      <c r="M25" s="348">
        <v>-402</v>
      </c>
      <c r="N25" s="348">
        <f t="shared" si="2"/>
        <v>-1382</v>
      </c>
      <c r="O25" s="349">
        <v>-678</v>
      </c>
      <c r="P25" s="352">
        <f t="shared" si="3"/>
        <v>-2060</v>
      </c>
      <c r="Q25" s="351">
        <v>-518</v>
      </c>
      <c r="R25" s="351">
        <v>-657</v>
      </c>
      <c r="S25" s="351">
        <f t="shared" si="4"/>
        <v>-1175</v>
      </c>
      <c r="T25" s="351">
        <v>-811</v>
      </c>
      <c r="U25" s="351">
        <f t="shared" si="5"/>
        <v>-1986</v>
      </c>
      <c r="V25" s="351">
        <v>-772</v>
      </c>
      <c r="W25" s="351">
        <v>-2758</v>
      </c>
      <c r="X25" s="351">
        <v>-1191</v>
      </c>
      <c r="Y25" s="351">
        <v>-895</v>
      </c>
      <c r="Z25" s="351">
        <v>-2086</v>
      </c>
      <c r="AA25" s="351">
        <v>-947</v>
      </c>
      <c r="AB25" s="351">
        <v>-3033</v>
      </c>
      <c r="AC25" s="351">
        <v>-825</v>
      </c>
      <c r="AD25" s="351">
        <v>-3858</v>
      </c>
      <c r="AE25" s="351">
        <v>-1286</v>
      </c>
      <c r="AF25" s="351">
        <v>-849</v>
      </c>
      <c r="AG25" s="351">
        <v>-2135</v>
      </c>
      <c r="AH25" s="351">
        <v>-811</v>
      </c>
      <c r="AI25" s="351">
        <v>-2946</v>
      </c>
      <c r="AJ25" s="351">
        <v>-1047</v>
      </c>
      <c r="AK25" s="351">
        <v>-3993</v>
      </c>
      <c r="AL25" s="351">
        <v>-1786</v>
      </c>
      <c r="AM25" s="351">
        <v>-1854</v>
      </c>
      <c r="AN25" s="351">
        <v>-3640</v>
      </c>
      <c r="AO25" s="351">
        <v>-824</v>
      </c>
      <c r="AP25" s="351">
        <v>-4464</v>
      </c>
      <c r="AQ25" s="351">
        <v>-921</v>
      </c>
      <c r="AR25" s="312">
        <v>-5385</v>
      </c>
      <c r="AS25" s="351">
        <v>-1216</v>
      </c>
      <c r="AT25" s="351">
        <v>-940</v>
      </c>
      <c r="AU25" s="351">
        <v>-2156</v>
      </c>
      <c r="AV25" s="351">
        <v>-870</v>
      </c>
      <c r="AW25" s="351">
        <v>-3026</v>
      </c>
      <c r="AX25" s="351">
        <v>-891</v>
      </c>
      <c r="AY25" s="351">
        <v>-3917</v>
      </c>
      <c r="AZ25" s="351">
        <v>-1291</v>
      </c>
      <c r="BA25" s="351">
        <v>-1757</v>
      </c>
      <c r="BB25" s="351">
        <v>-3048</v>
      </c>
      <c r="BC25" s="351">
        <v>-1216</v>
      </c>
      <c r="BD25" s="351">
        <v>-4264</v>
      </c>
      <c r="BE25" s="351">
        <v>-1382</v>
      </c>
      <c r="BF25" s="351">
        <v>-5646</v>
      </c>
      <c r="BG25" s="41"/>
      <c r="BH25" s="41"/>
      <c r="BI25" s="41"/>
    </row>
    <row r="26" spans="2:61" s="244" customFormat="1" ht="14.25">
      <c r="B26" s="353" t="s">
        <v>114</v>
      </c>
      <c r="C26" s="357">
        <v>1154.0220000000002</v>
      </c>
      <c r="D26" s="358">
        <v>464.964</v>
      </c>
      <c r="E26" s="358">
        <v>1618.986</v>
      </c>
      <c r="F26" s="358">
        <v>660.86</v>
      </c>
      <c r="G26" s="358">
        <v>2279.846</v>
      </c>
      <c r="H26" s="359">
        <f t="shared" si="0"/>
        <v>660.154</v>
      </c>
      <c r="I26" s="360">
        <v>2940</v>
      </c>
      <c r="J26" s="361">
        <v>716</v>
      </c>
      <c r="K26" s="359">
        <v>334</v>
      </c>
      <c r="L26" s="358">
        <f t="shared" si="1"/>
        <v>1050</v>
      </c>
      <c r="M26" s="358">
        <v>910</v>
      </c>
      <c r="N26" s="358">
        <f t="shared" si="2"/>
        <v>1960</v>
      </c>
      <c r="O26" s="359">
        <v>1031</v>
      </c>
      <c r="P26" s="362">
        <f t="shared" si="3"/>
        <v>2991</v>
      </c>
      <c r="Q26" s="359">
        <v>1238</v>
      </c>
      <c r="R26" s="359">
        <v>919</v>
      </c>
      <c r="S26" s="361">
        <f t="shared" si="4"/>
        <v>2157</v>
      </c>
      <c r="T26" s="360">
        <v>1610</v>
      </c>
      <c r="U26" s="361">
        <f t="shared" si="5"/>
        <v>3767</v>
      </c>
      <c r="V26" s="361">
        <v>1691</v>
      </c>
      <c r="W26" s="361">
        <v>5458</v>
      </c>
      <c r="X26" s="360">
        <v>1316</v>
      </c>
      <c r="Y26" s="359">
        <v>1739</v>
      </c>
      <c r="Z26" s="361">
        <v>3055</v>
      </c>
      <c r="AA26" s="359">
        <v>2066</v>
      </c>
      <c r="AB26" s="361">
        <v>5121</v>
      </c>
      <c r="AC26" s="359">
        <v>1966</v>
      </c>
      <c r="AD26" s="361">
        <v>7087</v>
      </c>
      <c r="AE26" s="359">
        <v>1489</v>
      </c>
      <c r="AF26" s="359">
        <v>1614</v>
      </c>
      <c r="AG26" s="359">
        <v>3103</v>
      </c>
      <c r="AH26" s="359">
        <v>1955</v>
      </c>
      <c r="AI26" s="359">
        <v>5058</v>
      </c>
      <c r="AJ26" s="359">
        <v>2026</v>
      </c>
      <c r="AK26" s="359">
        <v>7084</v>
      </c>
      <c r="AL26" s="359">
        <v>656</v>
      </c>
      <c r="AM26" s="359">
        <v>400</v>
      </c>
      <c r="AN26" s="359">
        <v>1056</v>
      </c>
      <c r="AO26" s="359">
        <v>1622</v>
      </c>
      <c r="AP26" s="359">
        <v>2678</v>
      </c>
      <c r="AQ26" s="359">
        <v>1380</v>
      </c>
      <c r="AR26" s="315">
        <v>4058</v>
      </c>
      <c r="AS26" s="359">
        <v>1615</v>
      </c>
      <c r="AT26" s="359">
        <v>1754</v>
      </c>
      <c r="AU26" s="359">
        <v>3369</v>
      </c>
      <c r="AV26" s="359">
        <v>1827</v>
      </c>
      <c r="AW26" s="359">
        <v>5196</v>
      </c>
      <c r="AX26" s="359">
        <v>2273</v>
      </c>
      <c r="AY26" s="359">
        <v>7469</v>
      </c>
      <c r="AZ26" s="359">
        <v>2209</v>
      </c>
      <c r="BA26" s="359">
        <v>1879</v>
      </c>
      <c r="BB26" s="359">
        <v>4088</v>
      </c>
      <c r="BC26" s="359">
        <v>349</v>
      </c>
      <c r="BD26" s="359">
        <v>4437</v>
      </c>
      <c r="BE26" s="359">
        <v>3193</v>
      </c>
      <c r="BF26" s="359">
        <v>7630</v>
      </c>
      <c r="BG26" s="383"/>
      <c r="BH26" s="383"/>
      <c r="BI26" s="383"/>
    </row>
    <row r="27" spans="2:61" ht="26.25" customHeight="1">
      <c r="B27" s="347" t="s">
        <v>176</v>
      </c>
      <c r="C27" s="317">
        <v>0.183</v>
      </c>
      <c r="D27" s="348">
        <v>-0.215</v>
      </c>
      <c r="E27" s="348">
        <v>-0.032</v>
      </c>
      <c r="F27" s="348">
        <v>-0.087</v>
      </c>
      <c r="G27" s="348">
        <v>-0.119</v>
      </c>
      <c r="H27" s="349">
        <f t="shared" si="0"/>
        <v>4.119</v>
      </c>
      <c r="I27" s="350">
        <v>4</v>
      </c>
      <c r="J27" s="351">
        <v>0</v>
      </c>
      <c r="K27" s="349">
        <v>-1</v>
      </c>
      <c r="L27" s="348">
        <f t="shared" si="1"/>
        <v>-1</v>
      </c>
      <c r="M27" s="348">
        <v>-1</v>
      </c>
      <c r="N27" s="348">
        <f t="shared" si="2"/>
        <v>-2</v>
      </c>
      <c r="O27" s="349">
        <v>-1</v>
      </c>
      <c r="P27" s="352">
        <f t="shared" si="3"/>
        <v>-3</v>
      </c>
      <c r="Q27" s="351">
        <v>0</v>
      </c>
      <c r="R27" s="351">
        <v>-1</v>
      </c>
      <c r="S27" s="351">
        <f t="shared" si="4"/>
        <v>-1</v>
      </c>
      <c r="T27" s="351">
        <v>10</v>
      </c>
      <c r="U27" s="351">
        <f t="shared" si="5"/>
        <v>9</v>
      </c>
      <c r="V27" s="351">
        <v>7</v>
      </c>
      <c r="W27" s="351">
        <v>16</v>
      </c>
      <c r="X27" s="352" t="s">
        <v>69</v>
      </c>
      <c r="Y27" s="351">
        <v>1</v>
      </c>
      <c r="Z27" s="351">
        <v>1</v>
      </c>
      <c r="AA27" s="351">
        <v>-1</v>
      </c>
      <c r="AB27" s="352">
        <v>0</v>
      </c>
      <c r="AC27" s="351">
        <v>-1</v>
      </c>
      <c r="AD27" s="351">
        <v>-1</v>
      </c>
      <c r="AE27" s="351">
        <v>-2</v>
      </c>
      <c r="AF27" s="351">
        <v>-1</v>
      </c>
      <c r="AG27" s="351">
        <v>-3</v>
      </c>
      <c r="AH27" s="351">
        <v>1</v>
      </c>
      <c r="AI27" s="351">
        <v>-2</v>
      </c>
      <c r="AJ27" s="351">
        <v>-2</v>
      </c>
      <c r="AK27" s="351">
        <v>-4</v>
      </c>
      <c r="AL27" s="351">
        <v>-1</v>
      </c>
      <c r="AM27" s="351">
        <v>0</v>
      </c>
      <c r="AN27" s="351">
        <v>-1</v>
      </c>
      <c r="AO27" s="351">
        <v>-1</v>
      </c>
      <c r="AP27" s="351">
        <v>-2</v>
      </c>
      <c r="AQ27" s="351">
        <v>2</v>
      </c>
      <c r="AR27" s="312">
        <v>0</v>
      </c>
      <c r="AS27" s="351">
        <v>-6</v>
      </c>
      <c r="AT27" s="351">
        <v>-2</v>
      </c>
      <c r="AU27" s="351">
        <v>-8</v>
      </c>
      <c r="AV27" s="351">
        <v>-3</v>
      </c>
      <c r="AW27" s="351">
        <v>-11</v>
      </c>
      <c r="AX27" s="351">
        <v>-4</v>
      </c>
      <c r="AY27" s="351">
        <v>-15</v>
      </c>
      <c r="AZ27" s="351">
        <v>-11</v>
      </c>
      <c r="BA27" s="351">
        <v>-6</v>
      </c>
      <c r="BB27" s="351">
        <v>-17</v>
      </c>
      <c r="BC27" s="351">
        <v>-5</v>
      </c>
      <c r="BD27" s="351">
        <v>-22</v>
      </c>
      <c r="BE27" s="351">
        <v>-3</v>
      </c>
      <c r="BF27" s="351">
        <v>-25</v>
      </c>
      <c r="BG27" s="41"/>
      <c r="BH27" s="41"/>
      <c r="BI27" s="41"/>
    </row>
    <row r="28" spans="2:61" s="340" customFormat="1" ht="14.25">
      <c r="B28" s="347" t="s">
        <v>90</v>
      </c>
      <c r="C28" s="317">
        <v>1154.205</v>
      </c>
      <c r="D28" s="348">
        <v>464.749</v>
      </c>
      <c r="E28" s="348">
        <v>1618.954</v>
      </c>
      <c r="F28" s="348">
        <v>660.773</v>
      </c>
      <c r="G28" s="348">
        <v>2279.727</v>
      </c>
      <c r="H28" s="349">
        <f t="shared" si="0"/>
        <v>664.2730000000001</v>
      </c>
      <c r="I28" s="350">
        <v>2944</v>
      </c>
      <c r="J28" s="351">
        <v>716</v>
      </c>
      <c r="K28" s="349">
        <v>333</v>
      </c>
      <c r="L28" s="348">
        <f t="shared" si="1"/>
        <v>1049</v>
      </c>
      <c r="M28" s="348">
        <v>909</v>
      </c>
      <c r="N28" s="348">
        <f t="shared" si="2"/>
        <v>1958</v>
      </c>
      <c r="O28" s="349">
        <v>1030</v>
      </c>
      <c r="P28" s="352">
        <f t="shared" si="3"/>
        <v>2988</v>
      </c>
      <c r="Q28" s="349">
        <v>1238</v>
      </c>
      <c r="R28" s="349">
        <v>918</v>
      </c>
      <c r="S28" s="351">
        <f t="shared" si="4"/>
        <v>2156</v>
      </c>
      <c r="T28" s="350">
        <v>1620</v>
      </c>
      <c r="U28" s="351">
        <f t="shared" si="5"/>
        <v>3776</v>
      </c>
      <c r="V28" s="351">
        <v>1698</v>
      </c>
      <c r="W28" s="351">
        <v>5474</v>
      </c>
      <c r="X28" s="350">
        <v>1316</v>
      </c>
      <c r="Y28" s="349">
        <v>1740</v>
      </c>
      <c r="Z28" s="351">
        <v>3056</v>
      </c>
      <c r="AA28" s="349">
        <v>2065</v>
      </c>
      <c r="AB28" s="351">
        <v>5121</v>
      </c>
      <c r="AC28" s="349">
        <v>1965</v>
      </c>
      <c r="AD28" s="351">
        <v>7086</v>
      </c>
      <c r="AE28" s="349">
        <v>1487</v>
      </c>
      <c r="AF28" s="349">
        <v>1613</v>
      </c>
      <c r="AG28" s="349">
        <v>3100</v>
      </c>
      <c r="AH28" s="349">
        <v>1956</v>
      </c>
      <c r="AI28" s="349">
        <v>5056</v>
      </c>
      <c r="AJ28" s="349">
        <v>2024</v>
      </c>
      <c r="AK28" s="349">
        <v>7080</v>
      </c>
      <c r="AL28" s="349">
        <v>655</v>
      </c>
      <c r="AM28" s="349">
        <v>400</v>
      </c>
      <c r="AN28" s="349">
        <v>1055</v>
      </c>
      <c r="AO28" s="349">
        <v>1621</v>
      </c>
      <c r="AP28" s="349">
        <v>2676</v>
      </c>
      <c r="AQ28" s="349">
        <v>1382</v>
      </c>
      <c r="AR28" s="311">
        <v>4058</v>
      </c>
      <c r="AS28" s="349">
        <v>1609</v>
      </c>
      <c r="AT28" s="349">
        <v>1752</v>
      </c>
      <c r="AU28" s="349">
        <v>3361</v>
      </c>
      <c r="AV28" s="349">
        <v>1824</v>
      </c>
      <c r="AW28" s="349">
        <v>5185</v>
      </c>
      <c r="AX28" s="349">
        <v>2269</v>
      </c>
      <c r="AY28" s="349">
        <v>7454</v>
      </c>
      <c r="AZ28" s="349">
        <v>2198</v>
      </c>
      <c r="BA28" s="349">
        <v>1873</v>
      </c>
      <c r="BB28" s="349">
        <v>4071</v>
      </c>
      <c r="BC28" s="349">
        <v>344</v>
      </c>
      <c r="BD28" s="349">
        <v>4415</v>
      </c>
      <c r="BE28" s="349">
        <v>3190</v>
      </c>
      <c r="BF28" s="349">
        <v>7605</v>
      </c>
      <c r="BG28" s="41"/>
      <c r="BH28" s="41"/>
      <c r="BI28" s="41"/>
    </row>
    <row r="29" spans="2:61" ht="14.25">
      <c r="B29" s="347" t="s">
        <v>64</v>
      </c>
      <c r="C29" s="317">
        <v>-212.865</v>
      </c>
      <c r="D29" s="348">
        <v>-84.562</v>
      </c>
      <c r="E29" s="348">
        <v>-297.427</v>
      </c>
      <c r="F29" s="348">
        <v>-149.907</v>
      </c>
      <c r="G29" s="348">
        <v>-447.334</v>
      </c>
      <c r="H29" s="349">
        <f t="shared" si="0"/>
        <v>-153.666</v>
      </c>
      <c r="I29" s="350">
        <v>-601</v>
      </c>
      <c r="J29" s="351">
        <v>-157</v>
      </c>
      <c r="K29" s="349">
        <v>-102</v>
      </c>
      <c r="L29" s="348">
        <f t="shared" si="1"/>
        <v>-259</v>
      </c>
      <c r="M29" s="348">
        <v>-191</v>
      </c>
      <c r="N29" s="348">
        <f t="shared" si="2"/>
        <v>-450</v>
      </c>
      <c r="O29" s="349">
        <v>-164</v>
      </c>
      <c r="P29" s="352">
        <f t="shared" si="3"/>
        <v>-614</v>
      </c>
      <c r="Q29" s="351">
        <v>-251</v>
      </c>
      <c r="R29" s="351">
        <v>-200</v>
      </c>
      <c r="S29" s="351">
        <f t="shared" si="4"/>
        <v>-451</v>
      </c>
      <c r="T29" s="351">
        <v>-426</v>
      </c>
      <c r="U29" s="351">
        <f t="shared" si="5"/>
        <v>-877</v>
      </c>
      <c r="V29" s="351">
        <v>-412</v>
      </c>
      <c r="W29" s="351">
        <v>-1289</v>
      </c>
      <c r="X29" s="351">
        <v>-340</v>
      </c>
      <c r="Y29" s="351">
        <v>-431</v>
      </c>
      <c r="Z29" s="351">
        <v>-771</v>
      </c>
      <c r="AA29" s="351">
        <v>-473</v>
      </c>
      <c r="AB29" s="351">
        <v>-1244</v>
      </c>
      <c r="AC29" s="351">
        <v>-474</v>
      </c>
      <c r="AD29" s="351">
        <v>-1718</v>
      </c>
      <c r="AE29" s="351">
        <v>-475</v>
      </c>
      <c r="AF29" s="351">
        <v>-427</v>
      </c>
      <c r="AG29" s="351">
        <v>-902</v>
      </c>
      <c r="AH29" s="351">
        <v>-470</v>
      </c>
      <c r="AI29" s="351">
        <v>-1372</v>
      </c>
      <c r="AJ29" s="351">
        <v>-523</v>
      </c>
      <c r="AK29" s="351">
        <v>-1895</v>
      </c>
      <c r="AL29" s="351">
        <v>-366</v>
      </c>
      <c r="AM29" s="351">
        <v>-381</v>
      </c>
      <c r="AN29" s="351">
        <v>-747</v>
      </c>
      <c r="AO29" s="351">
        <v>-358</v>
      </c>
      <c r="AP29" s="351">
        <v>-1105</v>
      </c>
      <c r="AQ29" s="351">
        <v>-423</v>
      </c>
      <c r="AR29" s="312">
        <v>-1528</v>
      </c>
      <c r="AS29" s="351">
        <v>-455</v>
      </c>
      <c r="AT29" s="351">
        <v>-419</v>
      </c>
      <c r="AU29" s="351">
        <v>-874</v>
      </c>
      <c r="AV29" s="351">
        <v>-474</v>
      </c>
      <c r="AW29" s="351">
        <v>-1348</v>
      </c>
      <c r="AX29" s="351">
        <v>-672</v>
      </c>
      <c r="AY29" s="351">
        <v>-2020</v>
      </c>
      <c r="AZ29" s="351">
        <v>-588</v>
      </c>
      <c r="BA29" s="351">
        <v>-615</v>
      </c>
      <c r="BB29" s="351">
        <v>-1203</v>
      </c>
      <c r="BC29" s="351">
        <v>-158</v>
      </c>
      <c r="BD29" s="351">
        <v>-1361</v>
      </c>
      <c r="BE29" s="351">
        <v>-985</v>
      </c>
      <c r="BF29" s="351">
        <v>-2346</v>
      </c>
      <c r="BG29" s="41"/>
      <c r="BH29" s="41"/>
      <c r="BI29" s="41"/>
    </row>
    <row r="30" spans="2:61" ht="14.25">
      <c r="B30" s="347" t="s">
        <v>430</v>
      </c>
      <c r="C30" s="349" t="s">
        <v>69</v>
      </c>
      <c r="D30" s="349" t="s">
        <v>69</v>
      </c>
      <c r="E30" s="349" t="s">
        <v>69</v>
      </c>
      <c r="F30" s="349" t="s">
        <v>69</v>
      </c>
      <c r="G30" s="349" t="s">
        <v>69</v>
      </c>
      <c r="H30" s="349" t="s">
        <v>69</v>
      </c>
      <c r="I30" s="349" t="s">
        <v>69</v>
      </c>
      <c r="J30" s="349" t="s">
        <v>69</v>
      </c>
      <c r="K30" s="349" t="s">
        <v>69</v>
      </c>
      <c r="L30" s="349" t="s">
        <v>69</v>
      </c>
      <c r="M30" s="349" t="s">
        <v>69</v>
      </c>
      <c r="N30" s="349" t="s">
        <v>69</v>
      </c>
      <c r="O30" s="349" t="s">
        <v>69</v>
      </c>
      <c r="P30" s="349" t="s">
        <v>69</v>
      </c>
      <c r="Q30" s="349" t="s">
        <v>69</v>
      </c>
      <c r="R30" s="349" t="s">
        <v>69</v>
      </c>
      <c r="S30" s="349" t="s">
        <v>69</v>
      </c>
      <c r="T30" s="349" t="s">
        <v>69</v>
      </c>
      <c r="U30" s="349" t="s">
        <v>69</v>
      </c>
      <c r="V30" s="349" t="s">
        <v>69</v>
      </c>
      <c r="W30" s="349" t="s">
        <v>69</v>
      </c>
      <c r="X30" s="349" t="s">
        <v>69</v>
      </c>
      <c r="Y30" s="349" t="s">
        <v>69</v>
      </c>
      <c r="Z30" s="349" t="s">
        <v>69</v>
      </c>
      <c r="AA30" s="349" t="s">
        <v>69</v>
      </c>
      <c r="AB30" s="349" t="s">
        <v>69</v>
      </c>
      <c r="AC30" s="349" t="s">
        <v>69</v>
      </c>
      <c r="AD30" s="349" t="s">
        <v>69</v>
      </c>
      <c r="AE30" s="349">
        <v>1012</v>
      </c>
      <c r="AF30" s="349">
        <v>1186</v>
      </c>
      <c r="AG30" s="349">
        <v>2198</v>
      </c>
      <c r="AH30" s="349">
        <v>1486</v>
      </c>
      <c r="AI30" s="349">
        <v>3684</v>
      </c>
      <c r="AJ30" s="349">
        <v>1501</v>
      </c>
      <c r="AK30" s="349">
        <v>5185</v>
      </c>
      <c r="AL30" s="349">
        <v>289</v>
      </c>
      <c r="AM30" s="349">
        <v>19</v>
      </c>
      <c r="AN30" s="349">
        <v>308</v>
      </c>
      <c r="AO30" s="349">
        <v>1263</v>
      </c>
      <c r="AP30" s="349">
        <v>1571</v>
      </c>
      <c r="AQ30" s="349">
        <v>959</v>
      </c>
      <c r="AR30" s="311">
        <v>2530</v>
      </c>
      <c r="AS30" s="349">
        <v>1154</v>
      </c>
      <c r="AT30" s="349">
        <v>1333</v>
      </c>
      <c r="AU30" s="349">
        <v>2487</v>
      </c>
      <c r="AV30" s="349">
        <v>1350</v>
      </c>
      <c r="AW30" s="349">
        <v>3837</v>
      </c>
      <c r="AX30" s="349">
        <v>1597</v>
      </c>
      <c r="AY30" s="349">
        <v>5434</v>
      </c>
      <c r="AZ30" s="349">
        <v>1610</v>
      </c>
      <c r="BA30" s="349">
        <v>1258</v>
      </c>
      <c r="BB30" s="349">
        <v>2868</v>
      </c>
      <c r="BC30" s="349">
        <v>186</v>
      </c>
      <c r="BD30" s="349">
        <v>3054</v>
      </c>
      <c r="BE30" s="349">
        <v>2205</v>
      </c>
      <c r="BF30" s="349">
        <v>5259</v>
      </c>
      <c r="BG30" s="41"/>
      <c r="BH30" s="41"/>
      <c r="BI30" s="41"/>
    </row>
    <row r="31" spans="2:58" ht="14.25">
      <c r="B31" s="347" t="s">
        <v>429</v>
      </c>
      <c r="C31" s="352" t="s">
        <v>69</v>
      </c>
      <c r="D31" s="352" t="s">
        <v>69</v>
      </c>
      <c r="E31" s="352" t="s">
        <v>69</v>
      </c>
      <c r="F31" s="352" t="s">
        <v>69</v>
      </c>
      <c r="G31" s="352" t="s">
        <v>69</v>
      </c>
      <c r="H31" s="352" t="s">
        <v>69</v>
      </c>
      <c r="I31" s="352" t="s">
        <v>69</v>
      </c>
      <c r="J31" s="352" t="s">
        <v>69</v>
      </c>
      <c r="K31" s="352" t="s">
        <v>69</v>
      </c>
      <c r="L31" s="352" t="s">
        <v>69</v>
      </c>
      <c r="M31" s="352" t="s">
        <v>69</v>
      </c>
      <c r="N31" s="352" t="s">
        <v>69</v>
      </c>
      <c r="O31" s="352" t="s">
        <v>69</v>
      </c>
      <c r="P31" s="352" t="s">
        <v>69</v>
      </c>
      <c r="Q31" s="352" t="s">
        <v>69</v>
      </c>
      <c r="R31" s="352" t="s">
        <v>69</v>
      </c>
      <c r="S31" s="352" t="s">
        <v>69</v>
      </c>
      <c r="T31" s="352" t="s">
        <v>69</v>
      </c>
      <c r="U31" s="352" t="s">
        <v>69</v>
      </c>
      <c r="V31" s="352" t="s">
        <v>69</v>
      </c>
      <c r="W31" s="352" t="s">
        <v>69</v>
      </c>
      <c r="X31" s="352" t="s">
        <v>69</v>
      </c>
      <c r="Y31" s="352" t="s">
        <v>69</v>
      </c>
      <c r="Z31" s="352" t="s">
        <v>69</v>
      </c>
      <c r="AA31" s="352" t="s">
        <v>69</v>
      </c>
      <c r="AB31" s="352" t="s">
        <v>69</v>
      </c>
      <c r="AC31" s="352" t="s">
        <v>69</v>
      </c>
      <c r="AD31" s="352" t="s">
        <v>69</v>
      </c>
      <c r="AE31" s="352">
        <v>0</v>
      </c>
      <c r="AF31" s="352">
        <v>0</v>
      </c>
      <c r="AG31" s="352">
        <v>0</v>
      </c>
      <c r="AH31" s="352" t="s">
        <v>69</v>
      </c>
      <c r="AI31" s="352">
        <v>0</v>
      </c>
      <c r="AJ31" s="352">
        <v>0</v>
      </c>
      <c r="AK31" s="352">
        <v>0</v>
      </c>
      <c r="AL31" s="352">
        <v>0</v>
      </c>
      <c r="AM31" s="352">
        <v>-4</v>
      </c>
      <c r="AN31" s="352">
        <v>-4</v>
      </c>
      <c r="AO31" s="352">
        <v>-9</v>
      </c>
      <c r="AP31" s="352">
        <v>-13</v>
      </c>
      <c r="AQ31" s="352">
        <v>13</v>
      </c>
      <c r="AR31" s="309">
        <v>0</v>
      </c>
      <c r="AS31" s="352"/>
      <c r="AT31" s="352"/>
      <c r="AU31" s="352"/>
      <c r="AV31" s="352"/>
      <c r="AW31" s="352"/>
      <c r="AX31" s="352"/>
      <c r="AY31" s="352"/>
      <c r="AZ31" s="352"/>
      <c r="BA31" s="352"/>
      <c r="BB31" s="352"/>
      <c r="BC31" s="352"/>
      <c r="BD31" s="352"/>
      <c r="BE31" s="352"/>
      <c r="BF31" s="352"/>
    </row>
    <row r="32" spans="2:61" ht="14.25">
      <c r="B32" s="347" t="s">
        <v>117</v>
      </c>
      <c r="C32" s="317">
        <v>941.34</v>
      </c>
      <c r="D32" s="348">
        <v>380.187</v>
      </c>
      <c r="E32" s="348">
        <v>1321.527</v>
      </c>
      <c r="F32" s="348">
        <v>510.866</v>
      </c>
      <c r="G32" s="348">
        <v>1832.393</v>
      </c>
      <c r="H32" s="349">
        <f t="shared" si="0"/>
        <v>510.60699999999997</v>
      </c>
      <c r="I32" s="350">
        <v>2343</v>
      </c>
      <c r="J32" s="351">
        <v>559</v>
      </c>
      <c r="K32" s="349">
        <v>231</v>
      </c>
      <c r="L32" s="348">
        <f t="shared" si="1"/>
        <v>790</v>
      </c>
      <c r="M32" s="348">
        <v>718</v>
      </c>
      <c r="N32" s="348">
        <f t="shared" si="2"/>
        <v>1508</v>
      </c>
      <c r="O32" s="349">
        <v>866</v>
      </c>
      <c r="P32" s="352">
        <f t="shared" si="3"/>
        <v>2374</v>
      </c>
      <c r="Q32" s="349">
        <v>987</v>
      </c>
      <c r="R32" s="349">
        <v>718</v>
      </c>
      <c r="S32" s="351">
        <f t="shared" si="4"/>
        <v>1705</v>
      </c>
      <c r="T32" s="350">
        <v>1194</v>
      </c>
      <c r="U32" s="351">
        <f t="shared" si="5"/>
        <v>2899</v>
      </c>
      <c r="V32" s="351">
        <v>1286</v>
      </c>
      <c r="W32" s="351">
        <v>4185</v>
      </c>
      <c r="X32" s="350">
        <v>976</v>
      </c>
      <c r="Y32" s="349">
        <v>1309</v>
      </c>
      <c r="Z32" s="351">
        <v>2285</v>
      </c>
      <c r="AA32" s="349">
        <v>1592</v>
      </c>
      <c r="AB32" s="351">
        <v>3877</v>
      </c>
      <c r="AC32" s="349">
        <v>1491</v>
      </c>
      <c r="AD32" s="351">
        <v>5368</v>
      </c>
      <c r="AE32" s="349">
        <v>1012</v>
      </c>
      <c r="AF32" s="349">
        <v>1186</v>
      </c>
      <c r="AG32" s="349">
        <v>2198</v>
      </c>
      <c r="AH32" s="349">
        <v>1486</v>
      </c>
      <c r="AI32" s="349">
        <v>3684</v>
      </c>
      <c r="AJ32" s="349">
        <v>1501</v>
      </c>
      <c r="AK32" s="349">
        <v>5185</v>
      </c>
      <c r="AL32" s="349">
        <v>289</v>
      </c>
      <c r="AM32" s="349">
        <v>15</v>
      </c>
      <c r="AN32" s="349">
        <v>304</v>
      </c>
      <c r="AO32" s="349">
        <v>1254</v>
      </c>
      <c r="AP32" s="349">
        <v>1558</v>
      </c>
      <c r="AQ32" s="349">
        <v>972</v>
      </c>
      <c r="AR32" s="311">
        <v>2530</v>
      </c>
      <c r="AS32" s="349">
        <v>1154</v>
      </c>
      <c r="AT32" s="349">
        <v>1333</v>
      </c>
      <c r="AU32" s="349">
        <v>2487</v>
      </c>
      <c r="AV32" s="349">
        <v>1350</v>
      </c>
      <c r="AW32" s="349">
        <v>3837</v>
      </c>
      <c r="AX32" s="349">
        <v>1597</v>
      </c>
      <c r="AY32" s="349">
        <v>5434</v>
      </c>
      <c r="AZ32" s="349">
        <v>1610</v>
      </c>
      <c r="BA32" s="349">
        <v>1258</v>
      </c>
      <c r="BB32" s="349">
        <v>2868</v>
      </c>
      <c r="BC32" s="349">
        <v>186</v>
      </c>
      <c r="BD32" s="349">
        <v>3054</v>
      </c>
      <c r="BE32" s="349">
        <v>2205</v>
      </c>
      <c r="BF32" s="349">
        <v>5259</v>
      </c>
      <c r="BG32" s="41"/>
      <c r="BH32" s="41"/>
      <c r="BI32" s="41"/>
    </row>
    <row r="33" spans="2:61" s="244" customFormat="1" ht="21">
      <c r="B33" s="353" t="s">
        <v>118</v>
      </c>
      <c r="C33" s="357">
        <v>941.3320000000001</v>
      </c>
      <c r="D33" s="358">
        <v>380.261</v>
      </c>
      <c r="E33" s="358">
        <v>1321.593</v>
      </c>
      <c r="F33" s="358">
        <v>510.902</v>
      </c>
      <c r="G33" s="358">
        <v>1832.495</v>
      </c>
      <c r="H33" s="359">
        <f t="shared" si="0"/>
        <v>510.5050000000001</v>
      </c>
      <c r="I33" s="360">
        <v>2343</v>
      </c>
      <c r="J33" s="361">
        <v>492</v>
      </c>
      <c r="K33" s="359">
        <v>168</v>
      </c>
      <c r="L33" s="359">
        <f t="shared" si="1"/>
        <v>660</v>
      </c>
      <c r="M33" s="358">
        <v>649</v>
      </c>
      <c r="N33" s="358">
        <f t="shared" si="2"/>
        <v>1309</v>
      </c>
      <c r="O33" s="359">
        <v>626</v>
      </c>
      <c r="P33" s="362">
        <f t="shared" si="3"/>
        <v>1935</v>
      </c>
      <c r="Q33" s="361">
        <v>934</v>
      </c>
      <c r="R33" s="361">
        <v>504</v>
      </c>
      <c r="S33" s="361">
        <f t="shared" si="4"/>
        <v>1438</v>
      </c>
      <c r="T33" s="361">
        <v>683</v>
      </c>
      <c r="U33" s="361">
        <f t="shared" si="5"/>
        <v>2121</v>
      </c>
      <c r="V33" s="361">
        <v>774</v>
      </c>
      <c r="W33" s="361">
        <v>2895</v>
      </c>
      <c r="X33" s="361">
        <v>627</v>
      </c>
      <c r="Y33" s="361">
        <v>783</v>
      </c>
      <c r="Z33" s="361">
        <v>1410</v>
      </c>
      <c r="AA33" s="361">
        <v>1017</v>
      </c>
      <c r="AB33" s="361">
        <v>2427</v>
      </c>
      <c r="AC33" s="361">
        <v>786</v>
      </c>
      <c r="AD33" s="361">
        <v>3213</v>
      </c>
      <c r="AE33" s="361">
        <v>747</v>
      </c>
      <c r="AF33" s="361">
        <v>734</v>
      </c>
      <c r="AG33" s="361">
        <v>1481</v>
      </c>
      <c r="AH33" s="361">
        <v>879</v>
      </c>
      <c r="AI33" s="361">
        <v>2360</v>
      </c>
      <c r="AJ33" s="361">
        <v>935</v>
      </c>
      <c r="AK33" s="361">
        <v>3295</v>
      </c>
      <c r="AL33" s="361">
        <v>116</v>
      </c>
      <c r="AM33" s="361">
        <v>185</v>
      </c>
      <c r="AN33" s="361">
        <v>301</v>
      </c>
      <c r="AO33" s="361">
        <v>890</v>
      </c>
      <c r="AP33" s="361">
        <v>1191</v>
      </c>
      <c r="AQ33" s="361">
        <v>721</v>
      </c>
      <c r="AR33" s="316">
        <v>1912</v>
      </c>
      <c r="AS33" s="361">
        <v>880</v>
      </c>
      <c r="AT33" s="361">
        <v>754</v>
      </c>
      <c r="AU33" s="361">
        <v>1634</v>
      </c>
      <c r="AV33" s="361">
        <v>739</v>
      </c>
      <c r="AW33" s="361">
        <v>2373</v>
      </c>
      <c r="AX33" s="361">
        <v>963</v>
      </c>
      <c r="AY33" s="361">
        <v>3336</v>
      </c>
      <c r="AZ33" s="361">
        <v>758</v>
      </c>
      <c r="BA33" s="361">
        <v>722</v>
      </c>
      <c r="BB33" s="361">
        <v>1480</v>
      </c>
      <c r="BC33" s="361">
        <v>660</v>
      </c>
      <c r="BD33" s="361">
        <v>2140</v>
      </c>
      <c r="BE33" s="361">
        <v>1234</v>
      </c>
      <c r="BF33" s="361">
        <v>3374</v>
      </c>
      <c r="BG33" s="41"/>
      <c r="BH33" s="41"/>
      <c r="BI33" s="41"/>
    </row>
    <row r="34" spans="2:61" s="42" customFormat="1" ht="24" customHeight="1">
      <c r="B34" s="347" t="s">
        <v>119</v>
      </c>
      <c r="C34" s="317">
        <v>0.007999999999999993</v>
      </c>
      <c r="D34" s="348">
        <v>-0.074</v>
      </c>
      <c r="E34" s="348">
        <v>-0.066</v>
      </c>
      <c r="F34" s="348">
        <v>-0.036</v>
      </c>
      <c r="G34" s="348">
        <v>-0.102</v>
      </c>
      <c r="H34" s="349">
        <v>0.102</v>
      </c>
      <c r="I34" s="350">
        <v>0</v>
      </c>
      <c r="J34" s="351">
        <v>67</v>
      </c>
      <c r="K34" s="349">
        <v>63</v>
      </c>
      <c r="L34" s="348">
        <f t="shared" si="1"/>
        <v>130</v>
      </c>
      <c r="M34" s="348">
        <v>69</v>
      </c>
      <c r="N34" s="348">
        <f t="shared" si="2"/>
        <v>199</v>
      </c>
      <c r="O34" s="349">
        <v>240</v>
      </c>
      <c r="P34" s="352">
        <f t="shared" si="3"/>
        <v>439</v>
      </c>
      <c r="Q34" s="349">
        <v>53</v>
      </c>
      <c r="R34" s="349">
        <v>214</v>
      </c>
      <c r="S34" s="351">
        <f t="shared" si="4"/>
        <v>267</v>
      </c>
      <c r="T34" s="350">
        <v>511</v>
      </c>
      <c r="U34" s="351">
        <f t="shared" si="5"/>
        <v>778</v>
      </c>
      <c r="V34" s="351">
        <v>512</v>
      </c>
      <c r="W34" s="349">
        <v>1290</v>
      </c>
      <c r="X34" s="351">
        <v>349</v>
      </c>
      <c r="Y34" s="350">
        <v>526</v>
      </c>
      <c r="Z34" s="349">
        <v>875</v>
      </c>
      <c r="AA34" s="349">
        <v>575</v>
      </c>
      <c r="AB34" s="351">
        <v>1450</v>
      </c>
      <c r="AC34" s="349">
        <v>705</v>
      </c>
      <c r="AD34" s="351">
        <v>2155</v>
      </c>
      <c r="AE34" s="349">
        <v>265</v>
      </c>
      <c r="AF34" s="349">
        <v>452</v>
      </c>
      <c r="AG34" s="349">
        <v>717</v>
      </c>
      <c r="AH34" s="349">
        <v>607</v>
      </c>
      <c r="AI34" s="349">
        <v>1324</v>
      </c>
      <c r="AJ34" s="349">
        <v>566</v>
      </c>
      <c r="AK34" s="349">
        <v>1890</v>
      </c>
      <c r="AL34" s="349">
        <v>173</v>
      </c>
      <c r="AM34" s="349">
        <v>-170</v>
      </c>
      <c r="AN34" s="349">
        <v>3</v>
      </c>
      <c r="AO34" s="349">
        <v>364</v>
      </c>
      <c r="AP34" s="349">
        <v>367</v>
      </c>
      <c r="AQ34" s="349">
        <v>251</v>
      </c>
      <c r="AR34" s="311">
        <v>618</v>
      </c>
      <c r="AS34" s="349">
        <v>274</v>
      </c>
      <c r="AT34" s="349">
        <v>579</v>
      </c>
      <c r="AU34" s="349">
        <v>853</v>
      </c>
      <c r="AV34" s="349">
        <v>611</v>
      </c>
      <c r="AW34" s="349">
        <v>1464</v>
      </c>
      <c r="AX34" s="349">
        <v>634</v>
      </c>
      <c r="AY34" s="349">
        <v>2098</v>
      </c>
      <c r="AZ34" s="349">
        <v>852</v>
      </c>
      <c r="BA34" s="349">
        <v>536</v>
      </c>
      <c r="BB34" s="349">
        <v>1388</v>
      </c>
      <c r="BC34" s="349">
        <v>-474</v>
      </c>
      <c r="BD34" s="349">
        <v>914</v>
      </c>
      <c r="BE34" s="349">
        <v>971</v>
      </c>
      <c r="BF34" s="349">
        <v>1885</v>
      </c>
      <c r="BG34" s="41"/>
      <c r="BH34" s="41"/>
      <c r="BI34" s="41"/>
    </row>
    <row r="35" spans="2:59" ht="14.25">
      <c r="B35" s="347"/>
      <c r="C35" s="317"/>
      <c r="D35" s="317"/>
      <c r="E35" s="317"/>
      <c r="F35" s="317"/>
      <c r="G35" s="317"/>
      <c r="H35" s="317"/>
      <c r="I35" s="317"/>
      <c r="J35" s="318"/>
      <c r="K35" s="317"/>
      <c r="L35" s="317"/>
      <c r="M35" s="317"/>
      <c r="N35" s="317"/>
      <c r="O35" s="317"/>
      <c r="P35" s="352"/>
      <c r="Q35" s="318"/>
      <c r="R35" s="318"/>
      <c r="S35" s="318"/>
      <c r="T35" s="318"/>
      <c r="U35" s="363"/>
      <c r="V35" s="318">
        <v>0</v>
      </c>
      <c r="W35" s="363"/>
      <c r="X35" s="318"/>
      <c r="Y35" s="318"/>
      <c r="Z35" s="318"/>
      <c r="AA35" s="318"/>
      <c r="AB35" s="318"/>
      <c r="AC35" s="363"/>
      <c r="AD35" s="363"/>
      <c r="AE35" s="363"/>
      <c r="AF35" s="363"/>
      <c r="AG35" s="363"/>
      <c r="AH35" s="363"/>
      <c r="AI35" s="363"/>
      <c r="AJ35" s="364"/>
      <c r="AK35" s="364"/>
      <c r="AL35" s="363"/>
      <c r="AM35" s="363"/>
      <c r="AN35" s="363"/>
      <c r="AO35" s="363"/>
      <c r="AP35" s="363"/>
      <c r="AQ35" s="363"/>
      <c r="AR35" s="319"/>
      <c r="AS35" s="363"/>
      <c r="AT35" s="363"/>
      <c r="AU35" s="363"/>
      <c r="AV35" s="363"/>
      <c r="AW35" s="363"/>
      <c r="AX35" s="363"/>
      <c r="AY35" s="319"/>
      <c r="AZ35" s="363"/>
      <c r="BA35" s="363"/>
      <c r="BB35" s="363"/>
      <c r="BC35" s="363"/>
      <c r="BD35" s="363"/>
      <c r="BE35" s="363"/>
      <c r="BF35" s="363"/>
      <c r="BG35" s="244"/>
    </row>
    <row r="36" spans="2:58" ht="23.25" customHeight="1">
      <c r="B36" s="347" t="s">
        <v>120</v>
      </c>
      <c r="C36" s="348">
        <v>863519490</v>
      </c>
      <c r="D36" s="348">
        <v>863519490</v>
      </c>
      <c r="E36" s="348">
        <v>863519490</v>
      </c>
      <c r="F36" s="348">
        <v>863519490</v>
      </c>
      <c r="G36" s="348">
        <v>863519490</v>
      </c>
      <c r="H36" s="349">
        <v>863523000</v>
      </c>
      <c r="I36" s="350">
        <v>863523000</v>
      </c>
      <c r="J36" s="351">
        <v>863489477</v>
      </c>
      <c r="K36" s="349">
        <v>863473794</v>
      </c>
      <c r="L36" s="348">
        <v>863473794</v>
      </c>
      <c r="M36" s="348">
        <v>863495307</v>
      </c>
      <c r="N36" s="348">
        <v>863510791</v>
      </c>
      <c r="O36" s="349">
        <v>863506916</v>
      </c>
      <c r="P36" s="352">
        <v>863510930</v>
      </c>
      <c r="Q36" s="351">
        <v>863512144</v>
      </c>
      <c r="R36" s="351">
        <v>863521269</v>
      </c>
      <c r="S36" s="351">
        <v>863516697</v>
      </c>
      <c r="T36" s="351">
        <v>863522006</v>
      </c>
      <c r="U36" s="351">
        <v>863518494</v>
      </c>
      <c r="V36" s="351">
        <v>863519608</v>
      </c>
      <c r="W36" s="351">
        <v>863519608</v>
      </c>
      <c r="X36" s="351">
        <v>863511199</v>
      </c>
      <c r="Y36" s="365">
        <v>863374918</v>
      </c>
      <c r="Z36" s="366">
        <v>863442942</v>
      </c>
      <c r="AA36" s="365">
        <v>863265576</v>
      </c>
      <c r="AB36" s="365">
        <v>863382147</v>
      </c>
      <c r="AC36" s="365">
        <v>863347220</v>
      </c>
      <c r="AD36" s="365">
        <v>863347220</v>
      </c>
      <c r="AE36" s="365">
        <v>863315217</v>
      </c>
      <c r="AF36" s="365">
        <v>863314163</v>
      </c>
      <c r="AG36" s="365">
        <v>863268725</v>
      </c>
      <c r="AH36" s="365">
        <v>863302480</v>
      </c>
      <c r="AI36" s="365">
        <v>863280102</v>
      </c>
      <c r="AJ36" s="365">
        <v>863285340</v>
      </c>
      <c r="AK36" s="365">
        <v>863285340</v>
      </c>
      <c r="AL36" s="365">
        <v>863331319</v>
      </c>
      <c r="AM36" s="365">
        <v>863320531</v>
      </c>
      <c r="AN36" s="365">
        <v>863325925</v>
      </c>
      <c r="AO36" s="365">
        <v>863328971</v>
      </c>
      <c r="AP36" s="365">
        <v>863326940</v>
      </c>
      <c r="AQ36" s="365">
        <v>863332499</v>
      </c>
      <c r="AR36" s="365">
        <v>863332499</v>
      </c>
      <c r="AS36" s="365">
        <v>863343952</v>
      </c>
      <c r="AT36" s="365">
        <v>863339389</v>
      </c>
      <c r="AU36" s="365" t="s">
        <v>478</v>
      </c>
      <c r="AV36" s="365">
        <v>863340728</v>
      </c>
      <c r="AW36" s="365">
        <v>863341351</v>
      </c>
      <c r="AX36" s="365">
        <v>863344936</v>
      </c>
      <c r="AY36" s="365">
        <v>863344936</v>
      </c>
      <c r="AZ36" s="365">
        <v>863376993</v>
      </c>
      <c r="BA36" s="365">
        <v>863390985</v>
      </c>
      <c r="BB36" s="365">
        <v>863384065</v>
      </c>
      <c r="BC36" s="365">
        <v>863400190</v>
      </c>
      <c r="BD36" s="365">
        <v>863389553</v>
      </c>
      <c r="BE36" s="365">
        <v>863390384</v>
      </c>
      <c r="BF36" s="365">
        <v>863390384</v>
      </c>
    </row>
    <row r="37" spans="2:61" ht="18.75" customHeight="1">
      <c r="B37" s="347" t="s">
        <v>121</v>
      </c>
      <c r="C37" s="369">
        <f aca="true" t="shared" si="6" ref="C37">(C33*1000000)/C36</f>
        <v>1.0901108902591186</v>
      </c>
      <c r="D37" s="369">
        <f aca="true" t="shared" si="7" ref="D37">(D33*1000000)/D36</f>
        <v>0.4403618035303407</v>
      </c>
      <c r="E37" s="369">
        <f aca="true" t="shared" si="8" ref="E37">(E33*1000000)/E36</f>
        <v>1.5304726937894593</v>
      </c>
      <c r="F37" s="369">
        <f aca="true" t="shared" si="9" ref="F37">(F33*1000000)/F36</f>
        <v>0.591650803388352</v>
      </c>
      <c r="G37" s="369">
        <f>(G33*1000000)/G36</f>
        <v>2.122123497177811</v>
      </c>
      <c r="H37" s="369">
        <f aca="true" t="shared" si="10" ref="H37">(H33*1000000)/H36</f>
        <v>0.5911886539212043</v>
      </c>
      <c r="I37" s="369">
        <f>(I33*1000000)/I36</f>
        <v>2.7133035252100988</v>
      </c>
      <c r="J37" s="369">
        <f aca="true" t="shared" si="11" ref="J37">(J33*1000000)/J36</f>
        <v>0.569781118479108</v>
      </c>
      <c r="K37" s="369">
        <f aca="true" t="shared" si="12" ref="K37">(K33*1000000)/K36</f>
        <v>0.1945629400305807</v>
      </c>
      <c r="L37" s="369">
        <f>(L33*1000000)/L36</f>
        <v>0.7643544072629956</v>
      </c>
      <c r="M37" s="369">
        <f aca="true" t="shared" si="13" ref="M37:R37">(M33*1000000)/M36</f>
        <v>0.7515964415079328</v>
      </c>
      <c r="N37" s="369">
        <f t="shared" si="13"/>
        <v>1.5159046228989164</v>
      </c>
      <c r="O37" s="369">
        <f t="shared" si="13"/>
        <v>0.72495076576781</v>
      </c>
      <c r="P37" s="369">
        <f t="shared" si="13"/>
        <v>2.240851774742446</v>
      </c>
      <c r="Q37" s="369">
        <f t="shared" si="13"/>
        <v>1.0816292584763</v>
      </c>
      <c r="R37" s="369">
        <f t="shared" si="13"/>
        <v>0.5836567298263038</v>
      </c>
      <c r="S37" s="369">
        <f aca="true" t="shared" si="14" ref="S37:AK37">(S33*1000000)/S36</f>
        <v>1.6652833755222685</v>
      </c>
      <c r="T37" s="369">
        <f t="shared" si="14"/>
        <v>0.7909468377809934</v>
      </c>
      <c r="U37" s="369">
        <f t="shared" si="14"/>
        <v>2.456229964658985</v>
      </c>
      <c r="V37" s="369">
        <f t="shared" si="14"/>
        <v>0.8963317020590458</v>
      </c>
      <c r="W37" s="369">
        <f t="shared" si="14"/>
        <v>3.3525584980115473</v>
      </c>
      <c r="X37" s="369">
        <f t="shared" si="14"/>
        <v>0.7261052325969891</v>
      </c>
      <c r="Y37" s="369">
        <f t="shared" si="14"/>
        <v>0.9069061234878264</v>
      </c>
      <c r="Z37" s="369">
        <f t="shared" si="14"/>
        <v>1.632997308118595</v>
      </c>
      <c r="AA37" s="369">
        <f t="shared" si="14"/>
        <v>1.178084738085282</v>
      </c>
      <c r="AB37" s="369">
        <f t="shared" si="14"/>
        <v>2.811037972505123</v>
      </c>
      <c r="AC37" s="369">
        <f t="shared" si="14"/>
        <v>0.9104100665315167</v>
      </c>
      <c r="AD37" s="369">
        <f t="shared" si="14"/>
        <v>3.7215617605162383</v>
      </c>
      <c r="AE37" s="369">
        <v>0.87</v>
      </c>
      <c r="AF37" s="369">
        <v>0.85</v>
      </c>
      <c r="AG37" s="369">
        <v>1.72</v>
      </c>
      <c r="AH37" s="369">
        <f t="shared" si="14"/>
        <v>1.0181831054163077</v>
      </c>
      <c r="AI37" s="369">
        <f t="shared" si="14"/>
        <v>2.733759291488917</v>
      </c>
      <c r="AJ37" s="369">
        <f t="shared" si="14"/>
        <v>1.0830717917670187</v>
      </c>
      <c r="AK37" s="369">
        <f t="shared" si="14"/>
        <v>3.8168144961201356</v>
      </c>
      <c r="AL37" s="369">
        <v>0.13</v>
      </c>
      <c r="AM37" s="369">
        <f aca="true" t="shared" si="15" ref="AM37:AY37">(AM33*1000000)/AM36</f>
        <v>0.21428889196659218</v>
      </c>
      <c r="AN37" s="369">
        <f t="shared" si="15"/>
        <v>0.3486516404566445</v>
      </c>
      <c r="AO37" s="369">
        <f t="shared" si="15"/>
        <v>1.0308932398841044</v>
      </c>
      <c r="AP37" s="369">
        <f t="shared" si="15"/>
        <v>1.3795468956407175</v>
      </c>
      <c r="AQ37" s="369">
        <f t="shared" si="15"/>
        <v>0.8351359422182484</v>
      </c>
      <c r="AR37" s="369">
        <f t="shared" si="15"/>
        <v>2.2146739549532466</v>
      </c>
      <c r="AS37" s="369">
        <f t="shared" si="15"/>
        <v>1.019292482401035</v>
      </c>
      <c r="AT37" s="369">
        <f t="shared" si="15"/>
        <v>0.8733529474119708</v>
      </c>
      <c r="AU37" s="369" t="e">
        <f t="shared" si="15"/>
        <v>#VALUE!</v>
      </c>
      <c r="AV37" s="369">
        <f t="shared" si="15"/>
        <v>0.855977224324809</v>
      </c>
      <c r="AW37" s="369">
        <f t="shared" si="15"/>
        <v>2.7486231225359203</v>
      </c>
      <c r="AX37" s="369">
        <f t="shared" si="15"/>
        <v>1.1154290247669907</v>
      </c>
      <c r="AY37" s="369">
        <f t="shared" si="15"/>
        <v>3.864040733772254</v>
      </c>
      <c r="AZ37" s="369">
        <f aca="true" t="shared" si="16" ref="AZ37">(AZ33*1000000)/AZ36</f>
        <v>0.8779478792527889</v>
      </c>
      <c r="BA37" s="369">
        <v>0.84</v>
      </c>
      <c r="BB37" s="369">
        <v>1.71</v>
      </c>
      <c r="BC37" s="369">
        <v>0.76</v>
      </c>
      <c r="BD37" s="369">
        <v>2.48</v>
      </c>
      <c r="BE37" s="369">
        <f aca="true" t="shared" si="17" ref="BE37">(BE33*1000000)/BE36</f>
        <v>1.4292491819088873</v>
      </c>
      <c r="BF37" s="369">
        <v>3.91</v>
      </c>
      <c r="BG37" s="41"/>
      <c r="BH37" s="41"/>
      <c r="BI37" s="41"/>
    </row>
    <row r="38" spans="2:58" ht="14.25">
      <c r="B38" s="370"/>
      <c r="C38" s="371"/>
      <c r="D38" s="372"/>
      <c r="E38" s="372"/>
      <c r="F38" s="372"/>
      <c r="G38" s="372"/>
      <c r="H38" s="372"/>
      <c r="I38" s="372"/>
      <c r="J38" s="373"/>
      <c r="K38" s="373"/>
      <c r="L38" s="373"/>
      <c r="M38" s="373"/>
      <c r="N38" s="373"/>
      <c r="O38" s="373"/>
      <c r="P38" s="373"/>
      <c r="Q38" s="373"/>
      <c r="R38" s="373"/>
      <c r="S38" s="373"/>
      <c r="T38" s="374"/>
      <c r="U38" s="370"/>
      <c r="V38" s="375">
        <v>0</v>
      </c>
      <c r="W38" s="375"/>
      <c r="X38" s="375"/>
      <c r="Y38" s="376"/>
      <c r="Z38" s="376"/>
      <c r="AA38" s="376"/>
      <c r="AB38" s="376"/>
      <c r="AC38" s="377"/>
      <c r="AD38" s="370"/>
      <c r="AE38" s="377"/>
      <c r="AF38" s="377"/>
      <c r="AG38" s="377"/>
      <c r="AH38" s="377"/>
      <c r="AI38" s="377"/>
      <c r="AJ38" s="378"/>
      <c r="AK38" s="378"/>
      <c r="AL38" s="377"/>
      <c r="AM38" s="377"/>
      <c r="AN38" s="377"/>
      <c r="AO38" s="377"/>
      <c r="AP38" s="377"/>
      <c r="AQ38" s="377"/>
      <c r="AR38" s="379"/>
      <c r="AS38" s="377"/>
      <c r="AT38" s="377"/>
      <c r="AU38" s="377"/>
      <c r="AV38" s="377"/>
      <c r="AW38" s="377"/>
      <c r="AX38" s="377"/>
      <c r="AY38" s="379"/>
      <c r="AZ38" s="377"/>
      <c r="BA38" s="377"/>
      <c r="BB38" s="377"/>
      <c r="BC38" s="377"/>
      <c r="BD38" s="377"/>
      <c r="BE38" s="377"/>
      <c r="BF38" s="377"/>
    </row>
    <row r="39" spans="2:58" ht="14.25">
      <c r="B39" s="347" t="s">
        <v>228</v>
      </c>
      <c r="C39" s="351">
        <f aca="true" t="shared" si="18" ref="C39:AK39">C11+C12+C13+C14</f>
        <v>1024.342</v>
      </c>
      <c r="D39" s="351">
        <f t="shared" si="18"/>
        <v>61.63100000000003</v>
      </c>
      <c r="E39" s="351">
        <f t="shared" si="18"/>
        <v>1085.973</v>
      </c>
      <c r="F39" s="351">
        <f t="shared" si="18"/>
        <v>324.13</v>
      </c>
      <c r="G39" s="351">
        <f t="shared" si="18"/>
        <v>1410.103</v>
      </c>
      <c r="H39" s="351">
        <f t="shared" si="18"/>
        <v>328.89699999999993</v>
      </c>
      <c r="I39" s="351">
        <f t="shared" si="18"/>
        <v>1739</v>
      </c>
      <c r="J39" s="351">
        <f t="shared" si="18"/>
        <v>954</v>
      </c>
      <c r="K39" s="351">
        <f t="shared" si="18"/>
        <v>451</v>
      </c>
      <c r="L39" s="351">
        <f t="shared" si="18"/>
        <v>1405</v>
      </c>
      <c r="M39" s="351">
        <f t="shared" si="18"/>
        <v>1230</v>
      </c>
      <c r="N39" s="351">
        <f t="shared" si="18"/>
        <v>2635</v>
      </c>
      <c r="O39" s="351">
        <f t="shared" si="18"/>
        <v>876</v>
      </c>
      <c r="P39" s="351">
        <f t="shared" si="18"/>
        <v>3511</v>
      </c>
      <c r="Q39" s="351">
        <f t="shared" si="18"/>
        <v>1672</v>
      </c>
      <c r="R39" s="351">
        <f t="shared" si="18"/>
        <v>1355</v>
      </c>
      <c r="S39" s="351">
        <f t="shared" si="18"/>
        <v>3027</v>
      </c>
      <c r="T39" s="351">
        <f t="shared" si="18"/>
        <v>2801</v>
      </c>
      <c r="U39" s="351">
        <f t="shared" si="18"/>
        <v>5828</v>
      </c>
      <c r="V39" s="351">
        <f t="shared" si="18"/>
        <v>2643</v>
      </c>
      <c r="W39" s="351">
        <f t="shared" si="18"/>
        <v>8471</v>
      </c>
      <c r="X39" s="351">
        <f t="shared" si="18"/>
        <v>2219</v>
      </c>
      <c r="Y39" s="351">
        <f t="shared" si="18"/>
        <v>2594</v>
      </c>
      <c r="Z39" s="351">
        <f t="shared" si="18"/>
        <v>4813</v>
      </c>
      <c r="AA39" s="351">
        <f t="shared" si="18"/>
        <v>2611</v>
      </c>
      <c r="AB39" s="351">
        <f t="shared" si="18"/>
        <v>7424</v>
      </c>
      <c r="AC39" s="351">
        <f t="shared" si="18"/>
        <v>2471</v>
      </c>
      <c r="AD39" s="351">
        <f t="shared" si="18"/>
        <v>9895</v>
      </c>
      <c r="AE39" s="351">
        <f t="shared" si="18"/>
        <v>3018</v>
      </c>
      <c r="AF39" s="351">
        <f t="shared" si="18"/>
        <v>2595</v>
      </c>
      <c r="AG39" s="351">
        <f t="shared" si="18"/>
        <v>5613</v>
      </c>
      <c r="AH39" s="351">
        <f t="shared" si="18"/>
        <v>2755</v>
      </c>
      <c r="AI39" s="351">
        <f t="shared" si="18"/>
        <v>8368</v>
      </c>
      <c r="AJ39" s="351">
        <f t="shared" si="18"/>
        <v>2930</v>
      </c>
      <c r="AK39" s="351">
        <f t="shared" si="18"/>
        <v>11298</v>
      </c>
      <c r="AL39" s="351">
        <f>AL11+AL12+AL13+AL14</f>
        <v>1856</v>
      </c>
      <c r="AM39" s="351">
        <f aca="true" t="shared" si="19" ref="AM39:AP39">AM11+AM12+AM13+AM14</f>
        <v>2293</v>
      </c>
      <c r="AN39" s="351">
        <f t="shared" si="19"/>
        <v>4149</v>
      </c>
      <c r="AO39" s="351">
        <f t="shared" si="19"/>
        <v>2123</v>
      </c>
      <c r="AP39" s="351">
        <f t="shared" si="19"/>
        <v>6272</v>
      </c>
      <c r="AQ39" s="351">
        <f aca="true" t="shared" si="20" ref="AQ39:AR39">AQ11+AQ12+AQ13+AQ14</f>
        <v>2214</v>
      </c>
      <c r="AR39" s="312">
        <f t="shared" si="20"/>
        <v>8486</v>
      </c>
      <c r="AS39" s="351">
        <f>AS11+AS12+AS13+AS14</f>
        <v>2532</v>
      </c>
      <c r="AT39" s="351">
        <f aca="true" t="shared" si="21" ref="AT39:AU39">AT11+AT12+AT13+AT14</f>
        <v>2420</v>
      </c>
      <c r="AU39" s="351">
        <f t="shared" si="21"/>
        <v>4952</v>
      </c>
      <c r="AV39" s="351">
        <f aca="true" t="shared" si="22" ref="AV39:AY39">AV11+AV12+AV13+AV14</f>
        <v>2121</v>
      </c>
      <c r="AW39" s="351">
        <f t="shared" si="22"/>
        <v>7073</v>
      </c>
      <c r="AX39" s="351">
        <f t="shared" si="22"/>
        <v>2482</v>
      </c>
      <c r="AY39" s="312">
        <f t="shared" si="22"/>
        <v>9555</v>
      </c>
      <c r="AZ39" s="351">
        <f>AZ11+AZ12+AZ13+AZ14</f>
        <v>3168</v>
      </c>
      <c r="BA39" s="351">
        <f aca="true" t="shared" si="23" ref="BA39:BB39">BA11+BA12+BA13+BA14</f>
        <v>3524</v>
      </c>
      <c r="BB39" s="351">
        <f t="shared" si="23"/>
        <v>6692</v>
      </c>
      <c r="BC39" s="351">
        <f aca="true" t="shared" si="24" ref="BC39:BE39">BC11+BC12+BC13+BC14</f>
        <v>2335</v>
      </c>
      <c r="BD39" s="351">
        <f t="shared" si="24"/>
        <v>9027</v>
      </c>
      <c r="BE39" s="351">
        <f t="shared" si="24"/>
        <v>6156</v>
      </c>
      <c r="BF39" s="351">
        <f>BF11+BF12+BF13+BF14</f>
        <v>15183</v>
      </c>
    </row>
    <row r="40" spans="2:58" ht="14.25">
      <c r="B40" s="347" t="s">
        <v>46</v>
      </c>
      <c r="C40" s="348">
        <f aca="true" t="shared" si="25" ref="C40">C22</f>
        <v>-35.42699999999999</v>
      </c>
      <c r="D40" s="348">
        <f aca="true" t="shared" si="26" ref="D40:T40">D22</f>
        <v>-26.449</v>
      </c>
      <c r="E40" s="348">
        <f t="shared" si="26"/>
        <v>-61.876</v>
      </c>
      <c r="F40" s="348">
        <f t="shared" si="26"/>
        <v>-23.398</v>
      </c>
      <c r="G40" s="348">
        <f t="shared" si="26"/>
        <v>-85.274</v>
      </c>
      <c r="H40" s="349">
        <f t="shared" si="26"/>
        <v>-31.726</v>
      </c>
      <c r="I40" s="350">
        <f t="shared" si="26"/>
        <v>-117</v>
      </c>
      <c r="J40" s="351">
        <f t="shared" si="26"/>
        <v>-171</v>
      </c>
      <c r="K40" s="349">
        <f t="shared" si="26"/>
        <v>-175</v>
      </c>
      <c r="L40" s="348">
        <f t="shared" si="26"/>
        <v>-346</v>
      </c>
      <c r="M40" s="348">
        <f t="shared" si="26"/>
        <v>-160</v>
      </c>
      <c r="N40" s="348">
        <f t="shared" si="26"/>
        <v>-506</v>
      </c>
      <c r="O40" s="349">
        <f t="shared" si="26"/>
        <v>-191</v>
      </c>
      <c r="P40" s="352">
        <f t="shared" si="26"/>
        <v>-697</v>
      </c>
      <c r="Q40" s="367">
        <f t="shared" si="26"/>
        <v>-170</v>
      </c>
      <c r="R40" s="351">
        <f t="shared" si="26"/>
        <v>-250</v>
      </c>
      <c r="S40" s="351">
        <f t="shared" si="26"/>
        <v>-420</v>
      </c>
      <c r="T40" s="351">
        <f t="shared" si="26"/>
        <v>-450</v>
      </c>
      <c r="U40" s="351">
        <f aca="true" t="shared" si="27" ref="U40:V40">U22</f>
        <v>-870</v>
      </c>
      <c r="V40" s="351">
        <f t="shared" si="27"/>
        <v>-480</v>
      </c>
      <c r="W40" s="351">
        <f aca="true" t="shared" si="28" ref="W40">W22</f>
        <v>-1350</v>
      </c>
      <c r="X40" s="367">
        <f aca="true" t="shared" si="29" ref="X40">X22</f>
        <v>-493</v>
      </c>
      <c r="Y40" s="367">
        <f aca="true" t="shared" si="30" ref="Y40:Z40">Y22</f>
        <v>-499</v>
      </c>
      <c r="Z40" s="367">
        <f t="shared" si="30"/>
        <v>-992</v>
      </c>
      <c r="AA40" s="367">
        <f aca="true" t="shared" si="31" ref="AA40:AB40">AA22</f>
        <v>-516</v>
      </c>
      <c r="AB40" s="367">
        <f t="shared" si="31"/>
        <v>-1508</v>
      </c>
      <c r="AC40" s="367">
        <f aca="true" t="shared" si="32" ref="AC40:AD40">AC22</f>
        <v>-538</v>
      </c>
      <c r="AD40" s="367">
        <f t="shared" si="32"/>
        <v>-2046</v>
      </c>
      <c r="AE40" s="367">
        <f>AE22</f>
        <v>-525</v>
      </c>
      <c r="AF40" s="367">
        <f aca="true" t="shared" si="33" ref="AF40">AF22</f>
        <v>-540</v>
      </c>
      <c r="AG40" s="367">
        <f aca="true" t="shared" si="34" ref="AG40:AI40">AG22</f>
        <v>-1065</v>
      </c>
      <c r="AH40" s="367">
        <f t="shared" si="34"/>
        <v>-541</v>
      </c>
      <c r="AI40" s="367">
        <f t="shared" si="34"/>
        <v>-1606</v>
      </c>
      <c r="AJ40" s="367">
        <f aca="true" t="shared" si="35" ref="AJ40:AP40">AJ22</f>
        <v>-523</v>
      </c>
      <c r="AK40" s="367">
        <f t="shared" si="35"/>
        <v>-2129</v>
      </c>
      <c r="AL40" s="367">
        <f t="shared" si="35"/>
        <v>-485</v>
      </c>
      <c r="AM40" s="367">
        <f t="shared" si="35"/>
        <v>-321</v>
      </c>
      <c r="AN40" s="367">
        <f t="shared" si="35"/>
        <v>-806</v>
      </c>
      <c r="AO40" s="367">
        <f t="shared" si="35"/>
        <v>-197</v>
      </c>
      <c r="AP40" s="367">
        <f t="shared" si="35"/>
        <v>-1003</v>
      </c>
      <c r="AQ40" s="367">
        <f aca="true" t="shared" si="36" ref="AQ40:AU40">AQ22</f>
        <v>-131</v>
      </c>
      <c r="AR40" s="320">
        <f t="shared" si="36"/>
        <v>-1134</v>
      </c>
      <c r="AS40" s="367">
        <f t="shared" si="36"/>
        <v>-126</v>
      </c>
      <c r="AT40" s="367">
        <f t="shared" si="36"/>
        <v>-71</v>
      </c>
      <c r="AU40" s="367">
        <f t="shared" si="36"/>
        <v>-197</v>
      </c>
      <c r="AV40" s="367">
        <f aca="true" t="shared" si="37" ref="AV40:AZ40">AV22</f>
        <v>-86</v>
      </c>
      <c r="AW40" s="367">
        <f t="shared" si="37"/>
        <v>-283</v>
      </c>
      <c r="AX40" s="367">
        <f t="shared" si="37"/>
        <v>-135</v>
      </c>
      <c r="AY40" s="320">
        <f t="shared" si="37"/>
        <v>-418</v>
      </c>
      <c r="AZ40" s="367">
        <f t="shared" si="37"/>
        <v>-368</v>
      </c>
      <c r="BA40" s="367">
        <f aca="true" t="shared" si="38" ref="BA40:BB40">BA22</f>
        <v>-883</v>
      </c>
      <c r="BB40" s="367">
        <f t="shared" si="38"/>
        <v>-1251</v>
      </c>
      <c r="BC40" s="367">
        <f aca="true" t="shared" si="39" ref="BC40:BF40">BC22</f>
        <v>-1596</v>
      </c>
      <c r="BD40" s="367">
        <f t="shared" si="39"/>
        <v>-2847</v>
      </c>
      <c r="BE40" s="367">
        <f t="shared" si="39"/>
        <v>-1920</v>
      </c>
      <c r="BF40" s="367">
        <f t="shared" si="39"/>
        <v>-4767</v>
      </c>
    </row>
    <row r="41" spans="2:58" s="244" customFormat="1" ht="24" customHeight="1">
      <c r="B41" s="353" t="s">
        <v>177</v>
      </c>
      <c r="C41" s="358">
        <f aca="true" t="shared" si="40" ref="C41">C39+C40</f>
        <v>988.9150000000001</v>
      </c>
      <c r="D41" s="358">
        <f aca="true" t="shared" si="41" ref="D41:T41">D39+D40</f>
        <v>35.18200000000003</v>
      </c>
      <c r="E41" s="358">
        <f t="shared" si="41"/>
        <v>1024.097</v>
      </c>
      <c r="F41" s="358">
        <f t="shared" si="41"/>
        <v>300.73199999999997</v>
      </c>
      <c r="G41" s="358">
        <f t="shared" si="41"/>
        <v>1324.8290000000002</v>
      </c>
      <c r="H41" s="359">
        <f t="shared" si="41"/>
        <v>297.17099999999994</v>
      </c>
      <c r="I41" s="360">
        <f t="shared" si="41"/>
        <v>1622</v>
      </c>
      <c r="J41" s="368">
        <f t="shared" si="41"/>
        <v>783</v>
      </c>
      <c r="K41" s="359">
        <f t="shared" si="41"/>
        <v>276</v>
      </c>
      <c r="L41" s="358">
        <f t="shared" si="41"/>
        <v>1059</v>
      </c>
      <c r="M41" s="358">
        <f t="shared" si="41"/>
        <v>1070</v>
      </c>
      <c r="N41" s="358">
        <f t="shared" si="41"/>
        <v>2129</v>
      </c>
      <c r="O41" s="359">
        <f t="shared" si="41"/>
        <v>685</v>
      </c>
      <c r="P41" s="362">
        <f t="shared" si="41"/>
        <v>2814</v>
      </c>
      <c r="Q41" s="368">
        <f t="shared" si="41"/>
        <v>1502</v>
      </c>
      <c r="R41" s="368">
        <f t="shared" si="41"/>
        <v>1105</v>
      </c>
      <c r="S41" s="368">
        <f t="shared" si="41"/>
        <v>2607</v>
      </c>
      <c r="T41" s="368">
        <f t="shared" si="41"/>
        <v>2351</v>
      </c>
      <c r="U41" s="368">
        <f aca="true" t="shared" si="42" ref="U41:V41">U39+U40</f>
        <v>4958</v>
      </c>
      <c r="V41" s="368">
        <f t="shared" si="42"/>
        <v>2163</v>
      </c>
      <c r="W41" s="368">
        <f aca="true" t="shared" si="43" ref="W41">W39+W40</f>
        <v>7121</v>
      </c>
      <c r="X41" s="368">
        <f aca="true" t="shared" si="44" ref="X41">X39+X40</f>
        <v>1726</v>
      </c>
      <c r="Y41" s="368">
        <f aca="true" t="shared" si="45" ref="Y41:Z41">Y39+Y40</f>
        <v>2095</v>
      </c>
      <c r="Z41" s="368">
        <f t="shared" si="45"/>
        <v>3821</v>
      </c>
      <c r="AA41" s="368">
        <f aca="true" t="shared" si="46" ref="AA41:AB41">AA39+AA40</f>
        <v>2095</v>
      </c>
      <c r="AB41" s="368">
        <f t="shared" si="46"/>
        <v>5916</v>
      </c>
      <c r="AC41" s="368">
        <f aca="true" t="shared" si="47" ref="AC41:AD41">AC39+AC40</f>
        <v>1933</v>
      </c>
      <c r="AD41" s="368">
        <f t="shared" si="47"/>
        <v>7849</v>
      </c>
      <c r="AE41" s="368">
        <f aca="true" t="shared" si="48" ref="AE41">AE39+AE40</f>
        <v>2493</v>
      </c>
      <c r="AF41" s="368">
        <f aca="true" t="shared" si="49" ref="AF41">AF39+AF40</f>
        <v>2055</v>
      </c>
      <c r="AG41" s="368">
        <f aca="true" t="shared" si="50" ref="AG41:AI41">AG39+AG40</f>
        <v>4548</v>
      </c>
      <c r="AH41" s="368">
        <f t="shared" si="50"/>
        <v>2214</v>
      </c>
      <c r="AI41" s="368">
        <f t="shared" si="50"/>
        <v>6762</v>
      </c>
      <c r="AJ41" s="368">
        <f aca="true" t="shared" si="51" ref="AJ41:AP41">AJ39+AJ40</f>
        <v>2407</v>
      </c>
      <c r="AK41" s="368">
        <f t="shared" si="51"/>
        <v>9169</v>
      </c>
      <c r="AL41" s="368">
        <f t="shared" si="51"/>
        <v>1371</v>
      </c>
      <c r="AM41" s="368">
        <f t="shared" si="51"/>
        <v>1972</v>
      </c>
      <c r="AN41" s="368">
        <f t="shared" si="51"/>
        <v>3343</v>
      </c>
      <c r="AO41" s="368">
        <f t="shared" si="51"/>
        <v>1926</v>
      </c>
      <c r="AP41" s="368">
        <f t="shared" si="51"/>
        <v>5269</v>
      </c>
      <c r="AQ41" s="368">
        <f aca="true" t="shared" si="52" ref="AQ41:AU41">AQ39+AQ40</f>
        <v>2083</v>
      </c>
      <c r="AR41" s="321">
        <f t="shared" si="52"/>
        <v>7352</v>
      </c>
      <c r="AS41" s="368">
        <f t="shared" si="52"/>
        <v>2406</v>
      </c>
      <c r="AT41" s="368">
        <f t="shared" si="52"/>
        <v>2349</v>
      </c>
      <c r="AU41" s="368">
        <f t="shared" si="52"/>
        <v>4755</v>
      </c>
      <c r="AV41" s="368">
        <f aca="true" t="shared" si="53" ref="AV41:AZ41">AV39+AV40</f>
        <v>2035</v>
      </c>
      <c r="AW41" s="368">
        <f t="shared" si="53"/>
        <v>6790</v>
      </c>
      <c r="AX41" s="368">
        <f t="shared" si="53"/>
        <v>2347</v>
      </c>
      <c r="AY41" s="321">
        <f t="shared" si="53"/>
        <v>9137</v>
      </c>
      <c r="AZ41" s="368">
        <f t="shared" si="53"/>
        <v>2800</v>
      </c>
      <c r="BA41" s="368">
        <f aca="true" t="shared" si="54" ref="BA41:BB41">BA39+BA40</f>
        <v>2641</v>
      </c>
      <c r="BB41" s="368">
        <f t="shared" si="54"/>
        <v>5441</v>
      </c>
      <c r="BC41" s="368">
        <f aca="true" t="shared" si="55" ref="BC41:BF41">BC39+BC40</f>
        <v>739</v>
      </c>
      <c r="BD41" s="368">
        <f t="shared" si="55"/>
        <v>6180</v>
      </c>
      <c r="BE41" s="368">
        <f t="shared" si="55"/>
        <v>4236</v>
      </c>
      <c r="BF41" s="368">
        <f t="shared" si="55"/>
        <v>10416</v>
      </c>
    </row>
    <row r="42" spans="2:25" ht="14.25">
      <c r="B42" s="42"/>
      <c r="C42" s="42"/>
      <c r="D42" s="181"/>
      <c r="E42" s="181"/>
      <c r="F42" s="181"/>
      <c r="H42" s="182"/>
      <c r="I42" s="182"/>
      <c r="J42" s="182"/>
      <c r="K42" s="182"/>
      <c r="L42" s="182"/>
      <c r="M42" s="182"/>
      <c r="N42" s="182"/>
      <c r="O42" s="182"/>
      <c r="P42" s="182"/>
      <c r="Q42" s="182"/>
      <c r="R42" s="182"/>
      <c r="S42" s="182"/>
      <c r="T42" s="153"/>
      <c r="U42" s="183"/>
      <c r="V42" s="153"/>
      <c r="W42" s="183"/>
      <c r="X42" s="182"/>
      <c r="Y42" s="182"/>
    </row>
    <row r="43" spans="2:25" ht="14.25">
      <c r="B43" s="42"/>
      <c r="C43" s="42"/>
      <c r="D43" s="181"/>
      <c r="E43" s="181"/>
      <c r="F43" s="181"/>
      <c r="H43" s="181"/>
      <c r="I43" s="181"/>
      <c r="J43" s="181"/>
      <c r="K43" s="181"/>
      <c r="L43" s="181"/>
      <c r="M43" s="181"/>
      <c r="N43" s="181"/>
      <c r="O43" s="181"/>
      <c r="P43" s="181"/>
      <c r="Q43" s="181"/>
      <c r="S43" s="181"/>
      <c r="U43" s="158"/>
      <c r="W43" s="158"/>
      <c r="X43" s="181"/>
      <c r="Y43" s="181"/>
    </row>
    <row r="44" spans="4:28" s="42" customFormat="1" ht="12.75">
      <c r="D44" s="181"/>
      <c r="E44" s="181"/>
      <c r="F44" s="181"/>
      <c r="G44" s="170"/>
      <c r="H44" s="182"/>
      <c r="I44" s="182"/>
      <c r="J44" s="182"/>
      <c r="K44" s="182"/>
      <c r="L44" s="182"/>
      <c r="M44" s="182"/>
      <c r="N44" s="182"/>
      <c r="O44" s="182"/>
      <c r="P44" s="182"/>
      <c r="Q44" s="182"/>
      <c r="R44" s="306"/>
      <c r="S44" s="182"/>
      <c r="T44" s="151"/>
      <c r="U44" s="180"/>
      <c r="V44" s="151"/>
      <c r="W44" s="180"/>
      <c r="X44" s="182"/>
      <c r="Y44" s="182"/>
      <c r="Z44" s="15"/>
      <c r="AB44" s="282"/>
    </row>
    <row r="45" spans="2:28" s="42" customFormat="1" ht="14.25">
      <c r="B45"/>
      <c r="C45"/>
      <c r="D45" s="15"/>
      <c r="E45" s="15"/>
      <c r="F45" s="15"/>
      <c r="G45" s="170"/>
      <c r="H45" s="15"/>
      <c r="I45" s="15"/>
      <c r="J45" s="15"/>
      <c r="K45" s="15"/>
      <c r="L45" s="15"/>
      <c r="M45" s="15"/>
      <c r="N45" s="15"/>
      <c r="O45" s="15"/>
      <c r="P45" s="15"/>
      <c r="Q45" s="15"/>
      <c r="R45" s="15"/>
      <c r="S45" s="15"/>
      <c r="T45" s="151"/>
      <c r="V45" s="151"/>
      <c r="X45" s="15"/>
      <c r="Y45" s="15"/>
      <c r="Z45" s="15"/>
      <c r="AB45" s="282"/>
    </row>
    <row r="46" spans="2:28" s="42" customFormat="1" ht="14.25">
      <c r="B46"/>
      <c r="C46"/>
      <c r="D46" s="15"/>
      <c r="E46" s="15"/>
      <c r="F46" s="15"/>
      <c r="G46" s="170"/>
      <c r="H46" s="15"/>
      <c r="I46" s="15"/>
      <c r="J46" s="15"/>
      <c r="K46" s="15"/>
      <c r="L46" s="15"/>
      <c r="M46" s="15"/>
      <c r="N46" s="15"/>
      <c r="O46" s="15"/>
      <c r="P46" s="15"/>
      <c r="Q46" s="15"/>
      <c r="R46" s="15"/>
      <c r="S46" s="15"/>
      <c r="T46" s="151"/>
      <c r="V46" s="151"/>
      <c r="X46" s="15"/>
      <c r="Y46" s="15"/>
      <c r="Z46" s="15"/>
      <c r="AB46" s="282"/>
    </row>
    <row r="50" spans="10:13" ht="14.25">
      <c r="J50" s="179"/>
      <c r="K50" s="179"/>
      <c r="L50" s="179"/>
      <c r="M50" s="179"/>
    </row>
  </sheetData>
  <mergeCells count="57">
    <mergeCell ref="BE2:BE3"/>
    <mergeCell ref="BF2:BF3"/>
    <mergeCell ref="AX2:AX3"/>
    <mergeCell ref="AY2:AY3"/>
    <mergeCell ref="AS2:AS3"/>
    <mergeCell ref="AW2:AW3"/>
    <mergeCell ref="BC2:BC3"/>
    <mergeCell ref="BD2:BD3"/>
    <mergeCell ref="BA2:BA3"/>
    <mergeCell ref="BB2:BB3"/>
    <mergeCell ref="AZ2:AZ3"/>
    <mergeCell ref="AO2:AO3"/>
    <mergeCell ref="AP2:AP3"/>
    <mergeCell ref="AR2:AR3"/>
    <mergeCell ref="AQ2:AQ3"/>
    <mergeCell ref="AV2:AV3"/>
    <mergeCell ref="AT2:AT3"/>
    <mergeCell ref="AU2:AU3"/>
    <mergeCell ref="AH2:AH3"/>
    <mergeCell ref="AF2:AF3"/>
    <mergeCell ref="AG2:AG3"/>
    <mergeCell ref="AM2:AM3"/>
    <mergeCell ref="AN2:AN3"/>
    <mergeCell ref="AL2:AL3"/>
    <mergeCell ref="AJ2:AJ3"/>
    <mergeCell ref="AK2:AK3"/>
    <mergeCell ref="AI2:AI3"/>
    <mergeCell ref="Z2:Z3"/>
    <mergeCell ref="J2:J3"/>
    <mergeCell ref="K2:K3"/>
    <mergeCell ref="AE2:AE3"/>
    <mergeCell ref="AC2:AC3"/>
    <mergeCell ref="AD2:AD3"/>
    <mergeCell ref="L2:L3"/>
    <mergeCell ref="X2:X3"/>
    <mergeCell ref="O2:O3"/>
    <mergeCell ref="AA2:AA3"/>
    <mergeCell ref="AB2:AB3"/>
    <mergeCell ref="W2:W3"/>
    <mergeCell ref="T2:T3"/>
    <mergeCell ref="U2:U3"/>
    <mergeCell ref="V2:V3"/>
    <mergeCell ref="Y2:Y3"/>
    <mergeCell ref="B2:B3"/>
    <mergeCell ref="P2:P3"/>
    <mergeCell ref="Q2:Q3"/>
    <mergeCell ref="R2:R3"/>
    <mergeCell ref="S2:S3"/>
    <mergeCell ref="N2:N3"/>
    <mergeCell ref="M2:M3"/>
    <mergeCell ref="C2:C3"/>
    <mergeCell ref="D2:D3"/>
    <mergeCell ref="E2:E3"/>
    <mergeCell ref="F2:F3"/>
    <mergeCell ref="G2:G3"/>
    <mergeCell ref="H2:H3"/>
    <mergeCell ref="I2:I3"/>
  </mergeCells>
  <printOptions/>
  <pageMargins left="0.25" right="0.25" top="0.75" bottom="0.75" header="0.3" footer="0.3"/>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37E5-BA04-48AC-A184-71E0E4E39333}">
  <sheetPr>
    <tabColor theme="1" tint="0.49998000264167786"/>
    <outlinePr summaryRight="0"/>
    <pageSetUpPr fitToPage="1"/>
  </sheetPr>
  <dimension ref="B1:HC71"/>
  <sheetViews>
    <sheetView showGridLines="0" zoomScale="85" zoomScaleNormal="85" workbookViewId="0" topLeftCell="A1">
      <pane xSplit="2" ySplit="3" topLeftCell="GL5" activePane="bottomRight" state="frozen"/>
      <selection pane="topLeft" activeCell="AM39" sqref="AM39"/>
      <selection pane="topRight" activeCell="AM39" sqref="AM39"/>
      <selection pane="bottomLeft" activeCell="AM39" sqref="AM39"/>
      <selection pane="bottomRight" activeCell="AM39" sqref="AM39"/>
    </sheetView>
  </sheetViews>
  <sheetFormatPr defaultColWidth="9.00390625" defaultRowHeight="14.25" outlineLevelCol="1"/>
  <cols>
    <col min="1" max="1" width="2.875" style="0" customWidth="1"/>
    <col min="2" max="2" width="63.875" style="0" customWidth="1"/>
    <col min="3" max="3" width="12.625" style="0" customWidth="1" collapsed="1"/>
    <col min="4" max="6" width="12.625" style="0" customWidth="1"/>
    <col min="7" max="7" width="12.00390625" style="0" customWidth="1"/>
    <col min="8" max="8" width="13.50390625" style="0" customWidth="1"/>
    <col min="9" max="9" width="11.625" style="0" customWidth="1"/>
    <col min="10" max="10" width="11.125" style="0" customWidth="1"/>
    <col min="11" max="11" width="12.625" style="0" customWidth="1" collapsed="1"/>
    <col min="12" max="12" width="10.125" style="0" hidden="1" customWidth="1" outlineLevel="1"/>
    <col min="13" max="13" width="12.125" style="0" hidden="1" customWidth="1" outlineLevel="1"/>
    <col min="14" max="14" width="10.25390625" style="0" hidden="1" customWidth="1" outlineLevel="1"/>
    <col min="15" max="15" width="12.375" style="0" hidden="1" customWidth="1" outlineLevel="1"/>
    <col min="16" max="16" width="12.25390625" style="0" hidden="1" customWidth="1" outlineLevel="1"/>
    <col min="17" max="17" width="12.75390625" style="0" customWidth="1" collapsed="1"/>
    <col min="18" max="18" width="13.25390625" style="0" customWidth="1"/>
    <col min="19" max="19" width="9.50390625" style="0" customWidth="1"/>
    <col min="20" max="20" width="12.625" style="0" customWidth="1"/>
    <col min="21" max="21" width="14.00390625" style="0" customWidth="1" collapsed="1"/>
    <col min="22" max="22" width="12.75390625" style="0" hidden="1" customWidth="1" outlineLevel="1"/>
    <col min="23" max="23" width="13.25390625" style="0" hidden="1" customWidth="1" outlineLevel="1"/>
    <col min="24" max="24" width="9.50390625" style="0" hidden="1" customWidth="1" outlineLevel="1"/>
    <col min="25" max="25" width="12.625" style="0" hidden="1" customWidth="1" outlineLevel="1"/>
    <col min="26" max="26" width="14.00390625" style="0" hidden="1" customWidth="1" outlineLevel="1"/>
    <col min="27" max="27" width="12.75390625" style="0" customWidth="1" collapsed="1"/>
    <col min="28" max="28" width="13.25390625" style="0" customWidth="1"/>
    <col min="29" max="29" width="9.50390625" style="0" customWidth="1"/>
    <col min="30" max="30" width="12.625" style="0" customWidth="1"/>
    <col min="31" max="31" width="14.00390625" style="0" customWidth="1" collapsed="1"/>
    <col min="32" max="32" width="12.75390625" style="0" hidden="1" customWidth="1" outlineLevel="1"/>
    <col min="33" max="33" width="13.25390625" style="0" hidden="1" customWidth="1" outlineLevel="1"/>
    <col min="34" max="34" width="9.50390625" style="0" hidden="1" customWidth="1" outlineLevel="1"/>
    <col min="35" max="35" width="12.625" style="0" hidden="1" customWidth="1" outlineLevel="1"/>
    <col min="36" max="36" width="14.00390625" style="0" hidden="1" customWidth="1" outlineLevel="1"/>
    <col min="40" max="40" width="13.125" style="0" customWidth="1"/>
    <col min="41" max="41" width="12.50390625" style="0" customWidth="1"/>
    <col min="45" max="45" width="14.75390625" style="0" customWidth="1"/>
    <col min="46" max="46" width="13.25390625" style="0" customWidth="1" collapsed="1"/>
    <col min="47" max="49" width="13.00390625" style="0" hidden="1" customWidth="1" outlineLevel="1"/>
    <col min="50" max="50" width="13.125" style="0" hidden="1" customWidth="1" outlineLevel="1"/>
    <col min="51" max="51" width="13.375" style="0" hidden="1" customWidth="1" outlineLevel="1"/>
    <col min="52" max="52" width="13.00390625" style="0" customWidth="1"/>
    <col min="53" max="53" width="13.75390625" style="0" customWidth="1"/>
    <col min="54" max="54" width="12.125" style="0" customWidth="1"/>
    <col min="55" max="55" width="12.875" style="0" customWidth="1"/>
    <col min="56" max="56" width="13.00390625" style="0" customWidth="1" collapsed="1"/>
    <col min="57" max="59" width="10.875" style="0" hidden="1" customWidth="1" outlineLevel="1"/>
    <col min="60" max="60" width="12.625" style="0" hidden="1" customWidth="1" outlineLevel="1"/>
    <col min="61" max="61" width="12.75390625" style="0" hidden="1" customWidth="1" outlineLevel="1"/>
    <col min="62" max="62" width="13.00390625" style="0" customWidth="1"/>
    <col min="63" max="63" width="13.75390625" style="0" customWidth="1"/>
    <col min="64" max="64" width="12.125" style="0" customWidth="1"/>
    <col min="65" max="65" width="13.00390625" style="0" customWidth="1"/>
    <col min="66" max="66" width="13.50390625" style="0" customWidth="1" collapsed="1"/>
    <col min="67" max="67" width="13.00390625" style="0" hidden="1" customWidth="1" outlineLevel="1"/>
    <col min="68" max="68" width="13.75390625" style="0" hidden="1" customWidth="1" outlineLevel="1"/>
    <col min="69" max="69" width="12.125" style="0" hidden="1" customWidth="1" outlineLevel="1"/>
    <col min="70" max="70" width="13.125" style="0" hidden="1" customWidth="1" outlineLevel="1"/>
    <col min="71" max="71" width="13.375" style="0" hidden="1" customWidth="1" outlineLevel="1"/>
    <col min="72" max="72" width="13.00390625" style="0" customWidth="1"/>
    <col min="73" max="73" width="13.75390625" style="0" customWidth="1"/>
    <col min="74" max="74" width="12.125" style="0" customWidth="1"/>
    <col min="75" max="75" width="13.125" style="0" customWidth="1"/>
    <col min="76" max="76" width="13.375" style="0" customWidth="1"/>
    <col min="77" max="77" width="13.00390625" style="0" customWidth="1"/>
    <col min="78" max="78" width="13.75390625" style="0" customWidth="1"/>
    <col min="79" max="79" width="12.125" style="0" customWidth="1"/>
    <col min="80" max="80" width="13.125" style="0" customWidth="1"/>
    <col min="81" max="81" width="13.375" style="0" customWidth="1" collapsed="1"/>
    <col min="82" max="83" width="13.00390625" style="0" hidden="1" customWidth="1" outlineLevel="1"/>
    <col min="84" max="84" width="13.75390625" style="0" hidden="1" customWidth="1" outlineLevel="1"/>
    <col min="85" max="85" width="13.125" style="0" hidden="1" customWidth="1" outlineLevel="1"/>
    <col min="86" max="86" width="13.375" style="0" hidden="1" customWidth="1" outlineLevel="1"/>
    <col min="87" max="87" width="13.00390625" style="0" customWidth="1"/>
    <col min="88" max="88" width="13.75390625" style="0" customWidth="1"/>
    <col min="89" max="89" width="12.125" style="0" customWidth="1"/>
    <col min="90" max="90" width="13.125" style="0" customWidth="1"/>
    <col min="91" max="91" width="13.375" style="0" customWidth="1" collapsed="1"/>
    <col min="92" max="93" width="13.00390625" style="0" hidden="1" customWidth="1" outlineLevel="1"/>
    <col min="94" max="94" width="13.75390625" style="0" hidden="1" customWidth="1" outlineLevel="1"/>
    <col min="95" max="95" width="13.125" style="0" hidden="1" customWidth="1" outlineLevel="1"/>
    <col min="96" max="96" width="13.375" style="0" hidden="1" customWidth="1" outlineLevel="1"/>
    <col min="97" max="98" width="13.00390625" style="0" customWidth="1"/>
    <col min="99" max="99" width="13.75390625" style="0" customWidth="1"/>
    <col min="100" max="100" width="13.125" style="0" customWidth="1"/>
    <col min="101" max="101" width="13.375" style="0" customWidth="1" collapsed="1"/>
    <col min="102" max="103" width="13.00390625" style="0" hidden="1" customWidth="1" outlineLevel="1"/>
    <col min="104" max="104" width="13.75390625" style="0" hidden="1" customWidth="1" outlineLevel="1"/>
    <col min="105" max="105" width="13.125" style="0" hidden="1" customWidth="1" outlineLevel="1"/>
    <col min="106" max="106" width="13.375" style="0" hidden="1" customWidth="1" outlineLevel="1"/>
    <col min="107" max="108" width="13.00390625" style="0" customWidth="1"/>
    <col min="109" max="109" width="13.75390625" style="0" customWidth="1"/>
    <col min="110" max="110" width="13.125" style="0" customWidth="1"/>
    <col min="111" max="115" width="13.375" style="0" customWidth="1"/>
    <col min="116" max="116" width="13.375" style="0" customWidth="1" collapsed="1"/>
    <col min="117" max="121" width="13.375" style="0" hidden="1" customWidth="1" outlineLevel="1"/>
    <col min="122" max="125" width="13.375" style="0" customWidth="1"/>
    <col min="126" max="126" width="13.375" style="0" customWidth="1" collapsed="1"/>
    <col min="127" max="131" width="13.375" style="0" hidden="1" customWidth="1" outlineLevel="1"/>
    <col min="132" max="135" width="13.375" style="0" customWidth="1"/>
    <col min="136" max="136" width="13.375" style="0" customWidth="1" collapsed="1"/>
    <col min="137" max="141" width="13.375" style="0" hidden="1" customWidth="1" outlineLevel="1"/>
    <col min="142" max="150" width="13.375" style="0" customWidth="1"/>
    <col min="151" max="151" width="13.375" style="0" customWidth="1" collapsed="1"/>
    <col min="152" max="156" width="13.375" style="0" hidden="1" customWidth="1" outlineLevel="1"/>
    <col min="157" max="160" width="13.375" style="0" customWidth="1"/>
    <col min="161" max="161" width="13.375" style="0" customWidth="1" collapsed="1"/>
    <col min="162" max="166" width="13.375" style="0" hidden="1" customWidth="1" outlineLevel="1"/>
    <col min="167" max="170" width="13.375" style="0" customWidth="1"/>
    <col min="171" max="171" width="13.375" style="0" customWidth="1" collapsed="1"/>
    <col min="172" max="176" width="13.375" style="0" hidden="1" customWidth="1" outlineLevel="1"/>
    <col min="177" max="185" width="13.375" style="0" customWidth="1"/>
    <col min="186" max="186" width="13.375" style="0" customWidth="1" collapsed="1"/>
    <col min="187" max="191" width="13.375" style="0" hidden="1" customWidth="1" outlineLevel="1"/>
    <col min="192" max="195" width="13.375" style="0" customWidth="1"/>
    <col min="196" max="196" width="13.375" style="0" customWidth="1" collapsed="1"/>
    <col min="197" max="201" width="13.375" style="0" hidden="1" customWidth="1" outlineLevel="1"/>
    <col min="202" max="206" width="13.375" style="0" customWidth="1"/>
    <col min="207" max="211" width="13.375" style="0" customWidth="1" outlineLevel="1"/>
  </cols>
  <sheetData>
    <row r="1" ht="15" customHeight="1">
      <c r="B1" s="15" t="s">
        <v>708</v>
      </c>
    </row>
    <row r="2" spans="2:211" ht="21.75" customHeight="1">
      <c r="B2" s="674" t="s">
        <v>709</v>
      </c>
      <c r="C2" s="676" t="s">
        <v>710</v>
      </c>
      <c r="D2" s="676"/>
      <c r="E2" s="676"/>
      <c r="F2" s="676"/>
      <c r="G2" s="676" t="s">
        <v>711</v>
      </c>
      <c r="H2" s="676"/>
      <c r="I2" s="676"/>
      <c r="J2" s="676"/>
      <c r="K2" s="676"/>
      <c r="L2" s="673" t="s">
        <v>712</v>
      </c>
      <c r="M2" s="676"/>
      <c r="N2" s="676"/>
      <c r="O2" s="676"/>
      <c r="P2" s="676"/>
      <c r="Q2" s="673" t="s">
        <v>713</v>
      </c>
      <c r="R2" s="673"/>
      <c r="S2" s="673"/>
      <c r="T2" s="673"/>
      <c r="U2" s="673"/>
      <c r="V2" s="673" t="s">
        <v>714</v>
      </c>
      <c r="W2" s="673"/>
      <c r="X2" s="673"/>
      <c r="Y2" s="673"/>
      <c r="Z2" s="673"/>
      <c r="AA2" s="673" t="s">
        <v>715</v>
      </c>
      <c r="AB2" s="676"/>
      <c r="AC2" s="676"/>
      <c r="AD2" s="676"/>
      <c r="AE2" s="676"/>
      <c r="AF2" s="673" t="s">
        <v>716</v>
      </c>
      <c r="AG2" s="673"/>
      <c r="AH2" s="673"/>
      <c r="AI2" s="673"/>
      <c r="AJ2" s="673"/>
      <c r="AK2" s="673" t="s">
        <v>717</v>
      </c>
      <c r="AL2" s="673"/>
      <c r="AM2" s="673"/>
      <c r="AN2" s="673"/>
      <c r="AO2" s="673"/>
      <c r="AP2" s="673" t="s">
        <v>718</v>
      </c>
      <c r="AQ2" s="673"/>
      <c r="AR2" s="673"/>
      <c r="AS2" s="673"/>
      <c r="AT2" s="673"/>
      <c r="AU2" s="673" t="s">
        <v>719</v>
      </c>
      <c r="AV2" s="673"/>
      <c r="AW2" s="673"/>
      <c r="AX2" s="673"/>
      <c r="AY2" s="673"/>
      <c r="AZ2" s="673" t="s">
        <v>720</v>
      </c>
      <c r="BA2" s="673"/>
      <c r="BB2" s="673"/>
      <c r="BC2" s="673"/>
      <c r="BD2" s="673"/>
      <c r="BE2" s="673" t="s">
        <v>721</v>
      </c>
      <c r="BF2" s="673"/>
      <c r="BG2" s="673"/>
      <c r="BH2" s="673"/>
      <c r="BI2" s="673"/>
      <c r="BJ2" s="673" t="s">
        <v>722</v>
      </c>
      <c r="BK2" s="673"/>
      <c r="BL2" s="673"/>
      <c r="BM2" s="673"/>
      <c r="BN2" s="673"/>
      <c r="BO2" s="673" t="s">
        <v>399</v>
      </c>
      <c r="BP2" s="673"/>
      <c r="BQ2" s="673"/>
      <c r="BR2" s="673"/>
      <c r="BS2" s="673"/>
      <c r="BT2" s="673" t="s">
        <v>723</v>
      </c>
      <c r="BU2" s="673"/>
      <c r="BV2" s="673"/>
      <c r="BW2" s="673"/>
      <c r="BX2" s="673"/>
      <c r="BY2" s="673" t="s">
        <v>724</v>
      </c>
      <c r="BZ2" s="673"/>
      <c r="CA2" s="673"/>
      <c r="CB2" s="673"/>
      <c r="CC2" s="673"/>
      <c r="CD2" s="673" t="s">
        <v>725</v>
      </c>
      <c r="CE2" s="673"/>
      <c r="CF2" s="673"/>
      <c r="CG2" s="673"/>
      <c r="CH2" s="673"/>
      <c r="CI2" s="673" t="s">
        <v>726</v>
      </c>
      <c r="CJ2" s="673"/>
      <c r="CK2" s="673"/>
      <c r="CL2" s="673"/>
      <c r="CM2" s="673"/>
      <c r="CN2" s="673" t="s">
        <v>727</v>
      </c>
      <c r="CO2" s="673"/>
      <c r="CP2" s="673"/>
      <c r="CQ2" s="673"/>
      <c r="CR2" s="673"/>
      <c r="CS2" s="673" t="s">
        <v>728</v>
      </c>
      <c r="CT2" s="673"/>
      <c r="CU2" s="673"/>
      <c r="CV2" s="673"/>
      <c r="CW2" s="673"/>
      <c r="CX2" s="673" t="s">
        <v>729</v>
      </c>
      <c r="CY2" s="677"/>
      <c r="CZ2" s="677"/>
      <c r="DA2" s="677"/>
      <c r="DB2" s="677"/>
      <c r="DC2" s="677" t="s">
        <v>409</v>
      </c>
      <c r="DD2" s="677"/>
      <c r="DE2" s="677"/>
      <c r="DF2" s="677"/>
      <c r="DG2" s="677"/>
      <c r="DH2" s="677" t="s">
        <v>426</v>
      </c>
      <c r="DI2" s="677"/>
      <c r="DJ2" s="677"/>
      <c r="DK2" s="677"/>
      <c r="DL2" s="677"/>
      <c r="DM2" s="677" t="s">
        <v>730</v>
      </c>
      <c r="DN2" s="677"/>
      <c r="DO2" s="677"/>
      <c r="DP2" s="677"/>
      <c r="DQ2" s="677"/>
      <c r="DR2" s="677" t="s">
        <v>439</v>
      </c>
      <c r="DS2" s="677"/>
      <c r="DT2" s="677"/>
      <c r="DU2" s="677"/>
      <c r="DV2" s="677"/>
      <c r="DW2" s="677" t="s">
        <v>440</v>
      </c>
      <c r="DX2" s="677"/>
      <c r="DY2" s="677"/>
      <c r="DZ2" s="677"/>
      <c r="EA2" s="677"/>
      <c r="EB2" s="677" t="s">
        <v>446</v>
      </c>
      <c r="EC2" s="677"/>
      <c r="ED2" s="677"/>
      <c r="EE2" s="677"/>
      <c r="EF2" s="677"/>
      <c r="EG2" s="677">
        <v>2020</v>
      </c>
      <c r="EH2" s="677"/>
      <c r="EI2" s="677"/>
      <c r="EJ2" s="677"/>
      <c r="EK2" s="677"/>
      <c r="EL2" s="673" t="s">
        <v>731</v>
      </c>
      <c r="EM2" s="673"/>
      <c r="EN2" s="673"/>
      <c r="EO2" s="673"/>
      <c r="EP2" s="673"/>
      <c r="EQ2" s="673" t="s">
        <v>732</v>
      </c>
      <c r="ER2" s="673"/>
      <c r="ES2" s="673"/>
      <c r="ET2" s="673"/>
      <c r="EU2" s="673"/>
      <c r="EV2" s="673" t="s">
        <v>733</v>
      </c>
      <c r="EW2" s="673"/>
      <c r="EX2" s="673"/>
      <c r="EY2" s="673"/>
      <c r="EZ2" s="673"/>
      <c r="FA2" s="673" t="s">
        <v>734</v>
      </c>
      <c r="FB2" s="673"/>
      <c r="FC2" s="673"/>
      <c r="FD2" s="673"/>
      <c r="FE2" s="673"/>
      <c r="FF2" s="673" t="s">
        <v>735</v>
      </c>
      <c r="FG2" s="673"/>
      <c r="FH2" s="673"/>
      <c r="FI2" s="673"/>
      <c r="FJ2" s="673"/>
      <c r="FK2" s="673" t="s">
        <v>736</v>
      </c>
      <c r="FL2" s="677"/>
      <c r="FM2" s="677"/>
      <c r="FN2" s="677"/>
      <c r="FO2" s="677"/>
      <c r="FP2" s="677">
        <v>2021</v>
      </c>
      <c r="FQ2" s="677"/>
      <c r="FR2" s="677"/>
      <c r="FS2" s="677"/>
      <c r="FT2" s="677"/>
      <c r="FU2" s="677" t="s">
        <v>470</v>
      </c>
      <c r="FV2" s="677"/>
      <c r="FW2" s="677"/>
      <c r="FX2" s="677"/>
      <c r="FY2" s="677"/>
      <c r="FZ2" s="677" t="s">
        <v>475</v>
      </c>
      <c r="GA2" s="677"/>
      <c r="GB2" s="677"/>
      <c r="GC2" s="677"/>
      <c r="GD2" s="677"/>
      <c r="GE2" s="677" t="s">
        <v>737</v>
      </c>
      <c r="GF2" s="677"/>
      <c r="GG2" s="677"/>
      <c r="GH2" s="677"/>
      <c r="GI2" s="677"/>
      <c r="GJ2" s="677" t="s">
        <v>488</v>
      </c>
      <c r="GK2" s="677"/>
      <c r="GL2" s="677"/>
      <c r="GM2" s="677"/>
      <c r="GN2" s="677"/>
      <c r="GO2" s="677" t="s">
        <v>489</v>
      </c>
      <c r="GP2" s="677"/>
      <c r="GQ2" s="677"/>
      <c r="GR2" s="677"/>
      <c r="GS2" s="677"/>
      <c r="GT2" s="677" t="s">
        <v>494</v>
      </c>
      <c r="GU2" s="677"/>
      <c r="GV2" s="677"/>
      <c r="GW2" s="677"/>
      <c r="GX2" s="677"/>
      <c r="GY2" s="677">
        <v>2022</v>
      </c>
      <c r="GZ2" s="677"/>
      <c r="HA2" s="677"/>
      <c r="HB2" s="677"/>
      <c r="HC2" s="677"/>
    </row>
    <row r="3" spans="2:211" ht="33.75" customHeight="1" thickBot="1">
      <c r="B3" s="675"/>
      <c r="C3" s="533" t="s">
        <v>367</v>
      </c>
      <c r="D3" s="168" t="s">
        <v>738</v>
      </c>
      <c r="E3" s="168" t="s">
        <v>739</v>
      </c>
      <c r="F3" s="534" t="s">
        <v>740</v>
      </c>
      <c r="G3" s="535" t="s">
        <v>367</v>
      </c>
      <c r="H3" s="168" t="s">
        <v>738</v>
      </c>
      <c r="I3" s="535" t="s">
        <v>741</v>
      </c>
      <c r="J3" s="535" t="s">
        <v>739</v>
      </c>
      <c r="K3" s="534" t="s">
        <v>740</v>
      </c>
      <c r="L3" s="535" t="s">
        <v>367</v>
      </c>
      <c r="M3" s="168" t="s">
        <v>738</v>
      </c>
      <c r="N3" s="535" t="s">
        <v>741</v>
      </c>
      <c r="O3" s="535" t="s">
        <v>739</v>
      </c>
      <c r="P3" s="534" t="s">
        <v>740</v>
      </c>
      <c r="Q3" s="535" t="s">
        <v>367</v>
      </c>
      <c r="R3" s="168" t="s">
        <v>738</v>
      </c>
      <c r="S3" s="535" t="s">
        <v>741</v>
      </c>
      <c r="T3" s="535" t="s">
        <v>739</v>
      </c>
      <c r="U3" s="534" t="s">
        <v>740</v>
      </c>
      <c r="V3" s="535" t="s">
        <v>367</v>
      </c>
      <c r="W3" s="168" t="s">
        <v>738</v>
      </c>
      <c r="X3" s="535" t="s">
        <v>741</v>
      </c>
      <c r="Y3" s="535" t="s">
        <v>739</v>
      </c>
      <c r="Z3" s="534" t="s">
        <v>740</v>
      </c>
      <c r="AA3" s="535" t="s">
        <v>367</v>
      </c>
      <c r="AB3" s="168" t="s">
        <v>738</v>
      </c>
      <c r="AC3" s="535" t="s">
        <v>741</v>
      </c>
      <c r="AD3" s="535" t="s">
        <v>739</v>
      </c>
      <c r="AE3" s="534" t="s">
        <v>740</v>
      </c>
      <c r="AF3" s="535" t="s">
        <v>367</v>
      </c>
      <c r="AG3" s="168" t="s">
        <v>738</v>
      </c>
      <c r="AH3" s="535" t="s">
        <v>741</v>
      </c>
      <c r="AI3" s="535" t="s">
        <v>739</v>
      </c>
      <c r="AJ3" s="534" t="s">
        <v>740</v>
      </c>
      <c r="AK3" s="535" t="s">
        <v>367</v>
      </c>
      <c r="AL3" s="168" t="s">
        <v>738</v>
      </c>
      <c r="AM3" s="535" t="s">
        <v>741</v>
      </c>
      <c r="AN3" s="535" t="s">
        <v>742</v>
      </c>
      <c r="AO3" s="534" t="s">
        <v>740</v>
      </c>
      <c r="AP3" s="535" t="s">
        <v>367</v>
      </c>
      <c r="AQ3" s="168" t="s">
        <v>738</v>
      </c>
      <c r="AR3" s="535" t="s">
        <v>741</v>
      </c>
      <c r="AS3" s="535" t="s">
        <v>742</v>
      </c>
      <c r="AT3" s="534" t="s">
        <v>740</v>
      </c>
      <c r="AU3" s="535" t="s">
        <v>367</v>
      </c>
      <c r="AV3" s="168" t="s">
        <v>738</v>
      </c>
      <c r="AW3" s="535" t="s">
        <v>741</v>
      </c>
      <c r="AX3" s="535" t="s">
        <v>742</v>
      </c>
      <c r="AY3" s="534" t="s">
        <v>740</v>
      </c>
      <c r="AZ3" s="535" t="s">
        <v>367</v>
      </c>
      <c r="BA3" s="168" t="s">
        <v>738</v>
      </c>
      <c r="BB3" s="535" t="s">
        <v>741</v>
      </c>
      <c r="BC3" s="535" t="s">
        <v>742</v>
      </c>
      <c r="BD3" s="534" t="s">
        <v>740</v>
      </c>
      <c r="BE3" s="535" t="s">
        <v>367</v>
      </c>
      <c r="BF3" s="168" t="s">
        <v>738</v>
      </c>
      <c r="BG3" s="535" t="s">
        <v>741</v>
      </c>
      <c r="BH3" s="535" t="s">
        <v>739</v>
      </c>
      <c r="BI3" s="534" t="s">
        <v>740</v>
      </c>
      <c r="BJ3" s="535" t="s">
        <v>367</v>
      </c>
      <c r="BK3" s="168" t="s">
        <v>738</v>
      </c>
      <c r="BL3" s="535" t="s">
        <v>741</v>
      </c>
      <c r="BM3" s="535" t="s">
        <v>742</v>
      </c>
      <c r="BN3" s="534" t="s">
        <v>740</v>
      </c>
      <c r="BO3" s="535" t="s">
        <v>367</v>
      </c>
      <c r="BP3" s="168" t="s">
        <v>738</v>
      </c>
      <c r="BQ3" s="535" t="s">
        <v>741</v>
      </c>
      <c r="BR3" s="535" t="s">
        <v>742</v>
      </c>
      <c r="BS3" s="534" t="s">
        <v>740</v>
      </c>
      <c r="BT3" s="535" t="s">
        <v>367</v>
      </c>
      <c r="BU3" s="168" t="s">
        <v>738</v>
      </c>
      <c r="BV3" s="535" t="s">
        <v>741</v>
      </c>
      <c r="BW3" s="535" t="s">
        <v>742</v>
      </c>
      <c r="BX3" s="534" t="s">
        <v>740</v>
      </c>
      <c r="BY3" s="535" t="s">
        <v>367</v>
      </c>
      <c r="BZ3" s="168" t="s">
        <v>738</v>
      </c>
      <c r="CA3" s="535" t="s">
        <v>741</v>
      </c>
      <c r="CB3" s="535" t="s">
        <v>742</v>
      </c>
      <c r="CC3" s="534" t="s">
        <v>740</v>
      </c>
      <c r="CD3" s="535" t="s">
        <v>367</v>
      </c>
      <c r="CE3" s="168" t="s">
        <v>738</v>
      </c>
      <c r="CF3" s="535" t="s">
        <v>741</v>
      </c>
      <c r="CG3" s="535" t="s">
        <v>742</v>
      </c>
      <c r="CH3" s="534" t="s">
        <v>740</v>
      </c>
      <c r="CI3" s="535" t="s">
        <v>367</v>
      </c>
      <c r="CJ3" s="168" t="s">
        <v>738</v>
      </c>
      <c r="CK3" s="535" t="s">
        <v>741</v>
      </c>
      <c r="CL3" s="535" t="s">
        <v>742</v>
      </c>
      <c r="CM3" s="534" t="s">
        <v>740</v>
      </c>
      <c r="CN3" s="535" t="s">
        <v>367</v>
      </c>
      <c r="CO3" s="168" t="s">
        <v>738</v>
      </c>
      <c r="CP3" s="535" t="s">
        <v>741</v>
      </c>
      <c r="CQ3" s="535" t="s">
        <v>742</v>
      </c>
      <c r="CR3" s="534" t="s">
        <v>740</v>
      </c>
      <c r="CS3" s="535" t="s">
        <v>367</v>
      </c>
      <c r="CT3" s="168" t="s">
        <v>738</v>
      </c>
      <c r="CU3" s="535" t="s">
        <v>741</v>
      </c>
      <c r="CV3" s="535" t="s">
        <v>742</v>
      </c>
      <c r="CW3" s="534" t="s">
        <v>740</v>
      </c>
      <c r="CX3" s="535" t="s">
        <v>367</v>
      </c>
      <c r="CY3" s="168" t="s">
        <v>738</v>
      </c>
      <c r="CZ3" s="535" t="s">
        <v>741</v>
      </c>
      <c r="DA3" s="535" t="s">
        <v>742</v>
      </c>
      <c r="DB3" s="534" t="s">
        <v>740</v>
      </c>
      <c r="DC3" s="535" t="s">
        <v>367</v>
      </c>
      <c r="DD3" s="168" t="s">
        <v>738</v>
      </c>
      <c r="DE3" s="535" t="s">
        <v>741</v>
      </c>
      <c r="DF3" s="535" t="s">
        <v>742</v>
      </c>
      <c r="DG3" s="534" t="s">
        <v>740</v>
      </c>
      <c r="DH3" s="535" t="s">
        <v>367</v>
      </c>
      <c r="DI3" s="168" t="s">
        <v>738</v>
      </c>
      <c r="DJ3" s="535" t="s">
        <v>741</v>
      </c>
      <c r="DK3" s="535" t="s">
        <v>742</v>
      </c>
      <c r="DL3" s="534" t="s">
        <v>740</v>
      </c>
      <c r="DM3" s="535" t="s">
        <v>367</v>
      </c>
      <c r="DN3" s="168" t="s">
        <v>738</v>
      </c>
      <c r="DO3" s="535" t="s">
        <v>741</v>
      </c>
      <c r="DP3" s="535" t="s">
        <v>742</v>
      </c>
      <c r="DQ3" s="534" t="s">
        <v>740</v>
      </c>
      <c r="DR3" s="535" t="s">
        <v>367</v>
      </c>
      <c r="DS3" s="168" t="s">
        <v>738</v>
      </c>
      <c r="DT3" s="535" t="s">
        <v>741</v>
      </c>
      <c r="DU3" s="535" t="s">
        <v>742</v>
      </c>
      <c r="DV3" s="534" t="s">
        <v>740</v>
      </c>
      <c r="DW3" s="535" t="s">
        <v>367</v>
      </c>
      <c r="DX3" s="168" t="s">
        <v>738</v>
      </c>
      <c r="DY3" s="535" t="s">
        <v>741</v>
      </c>
      <c r="DZ3" s="535" t="s">
        <v>742</v>
      </c>
      <c r="EA3" s="534" t="s">
        <v>740</v>
      </c>
      <c r="EB3" s="535" t="s">
        <v>367</v>
      </c>
      <c r="EC3" s="168" t="s">
        <v>738</v>
      </c>
      <c r="ED3" s="535" t="s">
        <v>741</v>
      </c>
      <c r="EE3" s="535" t="s">
        <v>742</v>
      </c>
      <c r="EF3" s="534" t="s">
        <v>740</v>
      </c>
      <c r="EG3" s="535" t="s">
        <v>367</v>
      </c>
      <c r="EH3" s="168" t="s">
        <v>738</v>
      </c>
      <c r="EI3" s="535" t="s">
        <v>741</v>
      </c>
      <c r="EJ3" s="535" t="s">
        <v>742</v>
      </c>
      <c r="EK3" s="534" t="s">
        <v>740</v>
      </c>
      <c r="EL3" s="535" t="s">
        <v>367</v>
      </c>
      <c r="EM3" s="168" t="s">
        <v>738</v>
      </c>
      <c r="EN3" s="535" t="s">
        <v>741</v>
      </c>
      <c r="EO3" s="535" t="s">
        <v>742</v>
      </c>
      <c r="EP3" s="534" t="s">
        <v>740</v>
      </c>
      <c r="EQ3" s="535" t="s">
        <v>367</v>
      </c>
      <c r="ER3" s="168" t="s">
        <v>738</v>
      </c>
      <c r="ES3" s="535" t="s">
        <v>741</v>
      </c>
      <c r="ET3" s="535" t="s">
        <v>742</v>
      </c>
      <c r="EU3" s="534" t="s">
        <v>740</v>
      </c>
      <c r="EV3" s="535" t="s">
        <v>367</v>
      </c>
      <c r="EW3" s="168" t="s">
        <v>738</v>
      </c>
      <c r="EX3" s="535" t="s">
        <v>741</v>
      </c>
      <c r="EY3" s="535" t="s">
        <v>742</v>
      </c>
      <c r="EZ3" s="534" t="s">
        <v>740</v>
      </c>
      <c r="FA3" s="535" t="s">
        <v>367</v>
      </c>
      <c r="FB3" s="168" t="s">
        <v>738</v>
      </c>
      <c r="FC3" s="535" t="s">
        <v>741</v>
      </c>
      <c r="FD3" s="535" t="s">
        <v>742</v>
      </c>
      <c r="FE3" s="534" t="s">
        <v>740</v>
      </c>
      <c r="FF3" s="535" t="s">
        <v>367</v>
      </c>
      <c r="FG3" s="168" t="s">
        <v>738</v>
      </c>
      <c r="FH3" s="535" t="s">
        <v>741</v>
      </c>
      <c r="FI3" s="535" t="s">
        <v>742</v>
      </c>
      <c r="FJ3" s="534" t="s">
        <v>740</v>
      </c>
      <c r="FK3" s="535" t="s">
        <v>367</v>
      </c>
      <c r="FL3" s="168" t="s">
        <v>738</v>
      </c>
      <c r="FM3" s="535" t="s">
        <v>741</v>
      </c>
      <c r="FN3" s="535" t="s">
        <v>742</v>
      </c>
      <c r="FO3" s="534" t="s">
        <v>740</v>
      </c>
      <c r="FP3" s="535" t="s">
        <v>367</v>
      </c>
      <c r="FQ3" s="168" t="s">
        <v>738</v>
      </c>
      <c r="FR3" s="535" t="s">
        <v>741</v>
      </c>
      <c r="FS3" s="535" t="s">
        <v>742</v>
      </c>
      <c r="FT3" s="534" t="s">
        <v>740</v>
      </c>
      <c r="FU3" s="535" t="s">
        <v>367</v>
      </c>
      <c r="FV3" s="168" t="s">
        <v>738</v>
      </c>
      <c r="FW3" s="535" t="s">
        <v>741</v>
      </c>
      <c r="FX3" s="535" t="s">
        <v>742</v>
      </c>
      <c r="FY3" s="534" t="s">
        <v>740</v>
      </c>
      <c r="FZ3" s="535" t="s">
        <v>367</v>
      </c>
      <c r="GA3" s="168" t="s">
        <v>738</v>
      </c>
      <c r="GB3" s="535" t="s">
        <v>741</v>
      </c>
      <c r="GC3" s="535" t="s">
        <v>742</v>
      </c>
      <c r="GD3" s="534" t="s">
        <v>740</v>
      </c>
      <c r="GE3" s="535" t="s">
        <v>367</v>
      </c>
      <c r="GF3" s="168" t="s">
        <v>738</v>
      </c>
      <c r="GG3" s="535" t="s">
        <v>741</v>
      </c>
      <c r="GH3" s="535" t="s">
        <v>742</v>
      </c>
      <c r="GI3" s="534" t="s">
        <v>740</v>
      </c>
      <c r="GJ3" s="535" t="s">
        <v>367</v>
      </c>
      <c r="GK3" s="168" t="s">
        <v>738</v>
      </c>
      <c r="GL3" s="535" t="s">
        <v>741</v>
      </c>
      <c r="GM3" s="535" t="s">
        <v>742</v>
      </c>
      <c r="GN3" s="534" t="s">
        <v>740</v>
      </c>
      <c r="GO3" s="535" t="s">
        <v>367</v>
      </c>
      <c r="GP3" s="168" t="s">
        <v>738</v>
      </c>
      <c r="GQ3" s="535" t="s">
        <v>741</v>
      </c>
      <c r="GR3" s="535" t="s">
        <v>742</v>
      </c>
      <c r="GS3" s="534" t="s">
        <v>740</v>
      </c>
      <c r="GT3" s="535" t="s">
        <v>367</v>
      </c>
      <c r="GU3" s="168" t="s">
        <v>738</v>
      </c>
      <c r="GV3" s="535" t="s">
        <v>741</v>
      </c>
      <c r="GW3" s="535" t="s">
        <v>742</v>
      </c>
      <c r="GX3" s="534" t="s">
        <v>740</v>
      </c>
      <c r="GY3" s="535" t="s">
        <v>367</v>
      </c>
      <c r="GZ3" s="168" t="s">
        <v>738</v>
      </c>
      <c r="HA3" s="535" t="s">
        <v>741</v>
      </c>
      <c r="HB3" s="535" t="s">
        <v>742</v>
      </c>
      <c r="HC3" s="534" t="s">
        <v>740</v>
      </c>
    </row>
    <row r="4" spans="2:211" ht="21.6" customHeight="1">
      <c r="B4" s="536" t="s">
        <v>77</v>
      </c>
      <c r="C4" s="335">
        <v>5768</v>
      </c>
      <c r="D4" s="335" t="s">
        <v>69</v>
      </c>
      <c r="E4" s="537">
        <v>3</v>
      </c>
      <c r="F4" s="538">
        <v>5771</v>
      </c>
      <c r="G4" s="336">
        <f>L4-C4</f>
        <v>5838</v>
      </c>
      <c r="H4" s="336">
        <v>0</v>
      </c>
      <c r="I4" s="336">
        <f>N4</f>
        <v>0</v>
      </c>
      <c r="J4" s="336">
        <v>0</v>
      </c>
      <c r="K4" s="539">
        <f aca="true" t="shared" si="0" ref="K4">P4-G4</f>
        <v>5768</v>
      </c>
      <c r="L4" s="336">
        <v>11606</v>
      </c>
      <c r="M4" s="336">
        <v>0</v>
      </c>
      <c r="N4" s="336">
        <v>0</v>
      </c>
      <c r="O4" s="336">
        <v>0</v>
      </c>
      <c r="P4" s="539">
        <v>11606</v>
      </c>
      <c r="Q4" s="336">
        <f>V4-L4</f>
        <v>5327</v>
      </c>
      <c r="R4" s="336">
        <f aca="true" t="shared" si="1" ref="R4:U19">W4-M4</f>
        <v>0</v>
      </c>
      <c r="S4" s="336">
        <f t="shared" si="1"/>
        <v>0</v>
      </c>
      <c r="T4" s="336">
        <f t="shared" si="1"/>
        <v>0</v>
      </c>
      <c r="U4" s="539">
        <f t="shared" si="1"/>
        <v>5327</v>
      </c>
      <c r="V4" s="336">
        <v>16933</v>
      </c>
      <c r="W4" s="336">
        <v>0</v>
      </c>
      <c r="X4" s="336">
        <v>0</v>
      </c>
      <c r="Y4" s="336">
        <v>0</v>
      </c>
      <c r="Z4" s="539">
        <v>16933</v>
      </c>
      <c r="AA4" s="336">
        <f>AF4-V4</f>
        <v>5914</v>
      </c>
      <c r="AB4" s="336">
        <v>0</v>
      </c>
      <c r="AC4" s="336">
        <v>0</v>
      </c>
      <c r="AD4" s="336">
        <v>0</v>
      </c>
      <c r="AE4" s="539">
        <f aca="true" t="shared" si="2" ref="AE4:AE9">AJ4-Z4</f>
        <v>5914</v>
      </c>
      <c r="AF4" s="336">
        <v>22847</v>
      </c>
      <c r="AG4" s="336" t="s">
        <v>69</v>
      </c>
      <c r="AH4" s="336" t="s">
        <v>69</v>
      </c>
      <c r="AI4" s="336" t="s">
        <v>69</v>
      </c>
      <c r="AJ4" s="539">
        <v>22847</v>
      </c>
      <c r="AK4" s="336">
        <v>5831</v>
      </c>
      <c r="AL4" s="336" t="s">
        <v>69</v>
      </c>
      <c r="AM4" s="336" t="s">
        <v>69</v>
      </c>
      <c r="AN4" s="336" t="s">
        <v>69</v>
      </c>
      <c r="AO4" s="539">
        <v>5831</v>
      </c>
      <c r="AP4" s="336">
        <v>6050</v>
      </c>
      <c r="AQ4" s="336">
        <v>0</v>
      </c>
      <c r="AR4" s="336">
        <v>0</v>
      </c>
      <c r="AS4" s="336">
        <v>6</v>
      </c>
      <c r="AT4" s="539">
        <v>6056</v>
      </c>
      <c r="AU4" s="336">
        <v>11881</v>
      </c>
      <c r="AV4" s="336">
        <v>0</v>
      </c>
      <c r="AW4" s="336">
        <v>0</v>
      </c>
      <c r="AX4" s="336">
        <v>6</v>
      </c>
      <c r="AY4" s="539">
        <v>11887</v>
      </c>
      <c r="AZ4" s="336">
        <f>BE4-AU4</f>
        <v>5377</v>
      </c>
      <c r="BA4" s="336">
        <f aca="true" t="shared" si="3" ref="BA4:BD19">BF4-AV4</f>
        <v>0</v>
      </c>
      <c r="BB4" s="336">
        <f t="shared" si="3"/>
        <v>0</v>
      </c>
      <c r="BC4" s="336">
        <f t="shared" si="3"/>
        <v>0</v>
      </c>
      <c r="BD4" s="539">
        <f t="shared" si="3"/>
        <v>5377</v>
      </c>
      <c r="BE4" s="336">
        <v>17258</v>
      </c>
      <c r="BF4" s="336">
        <v>0</v>
      </c>
      <c r="BG4" s="336">
        <v>0</v>
      </c>
      <c r="BH4" s="336">
        <v>6</v>
      </c>
      <c r="BI4" s="539">
        <v>17264</v>
      </c>
      <c r="BJ4" s="336">
        <v>6212</v>
      </c>
      <c r="BK4" s="336">
        <v>0</v>
      </c>
      <c r="BL4" s="336">
        <v>0</v>
      </c>
      <c r="BM4" s="336">
        <v>10</v>
      </c>
      <c r="BN4" s="539">
        <v>6222</v>
      </c>
      <c r="BO4" s="336">
        <v>23470</v>
      </c>
      <c r="BP4" s="336">
        <v>0</v>
      </c>
      <c r="BQ4" s="336">
        <v>0</v>
      </c>
      <c r="BR4" s="336">
        <v>16</v>
      </c>
      <c r="BS4" s="539">
        <v>23486</v>
      </c>
      <c r="BT4" s="336">
        <v>5901</v>
      </c>
      <c r="BU4" s="336">
        <v>0</v>
      </c>
      <c r="BV4" s="336">
        <v>0</v>
      </c>
      <c r="BW4" s="336">
        <v>2</v>
      </c>
      <c r="BX4" s="539">
        <v>5903</v>
      </c>
      <c r="BY4" s="336">
        <v>5938</v>
      </c>
      <c r="BZ4" s="336">
        <v>0</v>
      </c>
      <c r="CA4" s="336">
        <v>0</v>
      </c>
      <c r="CB4" s="336">
        <v>5</v>
      </c>
      <c r="CC4" s="539">
        <v>5943</v>
      </c>
      <c r="CD4" s="336">
        <v>11839</v>
      </c>
      <c r="CE4" s="336">
        <v>0</v>
      </c>
      <c r="CF4" s="336">
        <v>0</v>
      </c>
      <c r="CG4" s="336">
        <v>7</v>
      </c>
      <c r="CH4" s="539">
        <v>11846</v>
      </c>
      <c r="CI4" s="336">
        <v>5662</v>
      </c>
      <c r="CJ4" s="336">
        <v>0</v>
      </c>
      <c r="CK4" s="336">
        <v>0</v>
      </c>
      <c r="CL4" s="336">
        <v>0</v>
      </c>
      <c r="CM4" s="539">
        <v>5662</v>
      </c>
      <c r="CN4" s="336">
        <v>17501</v>
      </c>
      <c r="CO4" s="336">
        <v>0</v>
      </c>
      <c r="CP4" s="336">
        <v>0</v>
      </c>
      <c r="CQ4" s="336">
        <v>7</v>
      </c>
      <c r="CR4" s="539">
        <v>17508</v>
      </c>
      <c r="CS4" s="336">
        <v>6690</v>
      </c>
      <c r="CT4" s="336">
        <v>0</v>
      </c>
      <c r="CU4" s="336">
        <v>0</v>
      </c>
      <c r="CV4" s="336">
        <v>18</v>
      </c>
      <c r="CW4" s="336">
        <v>6708</v>
      </c>
      <c r="CX4" s="336">
        <v>24191</v>
      </c>
      <c r="CY4" s="336">
        <v>0</v>
      </c>
      <c r="CZ4" s="336">
        <v>0</v>
      </c>
      <c r="DA4" s="336">
        <v>25</v>
      </c>
      <c r="DB4" s="539">
        <v>24216</v>
      </c>
      <c r="DC4" s="336">
        <v>6097</v>
      </c>
      <c r="DD4" s="336">
        <v>0</v>
      </c>
      <c r="DE4" s="336">
        <v>0</v>
      </c>
      <c r="DF4" s="336">
        <v>8</v>
      </c>
      <c r="DG4" s="539">
        <v>6105</v>
      </c>
      <c r="DH4" s="336">
        <v>5594</v>
      </c>
      <c r="DI4" s="336">
        <v>0</v>
      </c>
      <c r="DJ4" s="336">
        <v>0</v>
      </c>
      <c r="DK4" s="336">
        <v>2</v>
      </c>
      <c r="DL4" s="539">
        <v>5596</v>
      </c>
      <c r="DM4" s="336">
        <v>11691</v>
      </c>
      <c r="DN4" s="336">
        <v>0</v>
      </c>
      <c r="DO4" s="336">
        <v>0</v>
      </c>
      <c r="DP4" s="336">
        <v>10</v>
      </c>
      <c r="DQ4" s="539">
        <v>11701</v>
      </c>
      <c r="DR4" s="336">
        <v>5600</v>
      </c>
      <c r="DS4" s="336">
        <v>0</v>
      </c>
      <c r="DT4" s="336">
        <v>0</v>
      </c>
      <c r="DU4" s="336">
        <v>5</v>
      </c>
      <c r="DV4" s="539">
        <v>5605</v>
      </c>
      <c r="DW4" s="336">
        <v>17291</v>
      </c>
      <c r="DX4" s="336">
        <v>0</v>
      </c>
      <c r="DY4" s="336">
        <v>0</v>
      </c>
      <c r="DZ4" s="336">
        <v>15</v>
      </c>
      <c r="EA4" s="539">
        <v>17306</v>
      </c>
      <c r="EB4" s="336">
        <v>6575</v>
      </c>
      <c r="EC4" s="336">
        <v>0</v>
      </c>
      <c r="ED4" s="336">
        <v>0</v>
      </c>
      <c r="EE4" s="336">
        <v>9</v>
      </c>
      <c r="EF4" s="539">
        <v>6584</v>
      </c>
      <c r="EG4" s="336">
        <v>23866</v>
      </c>
      <c r="EH4" s="336">
        <v>0</v>
      </c>
      <c r="EI4" s="336">
        <v>0</v>
      </c>
      <c r="EJ4" s="336">
        <v>24</v>
      </c>
      <c r="EK4" s="539">
        <v>23890</v>
      </c>
      <c r="EL4" s="336">
        <v>6148</v>
      </c>
      <c r="EM4" s="336">
        <v>0</v>
      </c>
      <c r="EN4" s="336">
        <v>0</v>
      </c>
      <c r="EO4" s="336">
        <v>32</v>
      </c>
      <c r="EP4" s="539">
        <v>6180</v>
      </c>
      <c r="EQ4" s="336">
        <v>6194</v>
      </c>
      <c r="ER4" s="336">
        <v>0</v>
      </c>
      <c r="ES4" s="336">
        <v>0</v>
      </c>
      <c r="ET4" s="336">
        <v>-21</v>
      </c>
      <c r="EU4" s="336">
        <v>6173</v>
      </c>
      <c r="EV4" s="336">
        <v>12342</v>
      </c>
      <c r="EW4" s="336">
        <v>0</v>
      </c>
      <c r="EX4" s="336">
        <v>0</v>
      </c>
      <c r="EY4" s="336">
        <v>11</v>
      </c>
      <c r="EZ4" s="539">
        <v>12353</v>
      </c>
      <c r="FA4" s="336">
        <v>5908</v>
      </c>
      <c r="FB4" s="336">
        <v>0</v>
      </c>
      <c r="FC4" s="336">
        <v>0</v>
      </c>
      <c r="FD4" s="336">
        <v>13</v>
      </c>
      <c r="FE4" s="539">
        <v>5921</v>
      </c>
      <c r="FF4" s="336">
        <v>18250</v>
      </c>
      <c r="FG4" s="336">
        <v>0</v>
      </c>
      <c r="FH4" s="336">
        <v>0</v>
      </c>
      <c r="FI4" s="336">
        <v>24</v>
      </c>
      <c r="FJ4" s="539">
        <v>18274</v>
      </c>
      <c r="FK4" s="336">
        <v>6830</v>
      </c>
      <c r="FL4" s="336">
        <v>0</v>
      </c>
      <c r="FM4" s="336">
        <v>0</v>
      </c>
      <c r="FN4" s="336">
        <v>15</v>
      </c>
      <c r="FO4" s="539">
        <v>6845</v>
      </c>
      <c r="FP4" s="336">
        <v>25080</v>
      </c>
      <c r="FQ4" s="336">
        <v>0</v>
      </c>
      <c r="FR4" s="336">
        <v>0</v>
      </c>
      <c r="FS4" s="336">
        <v>39</v>
      </c>
      <c r="FT4" s="539">
        <v>25119</v>
      </c>
      <c r="FU4" s="336">
        <v>6253</v>
      </c>
      <c r="FV4" s="336">
        <v>0</v>
      </c>
      <c r="FW4" s="336">
        <v>0</v>
      </c>
      <c r="FX4" s="336">
        <v>5</v>
      </c>
      <c r="FY4" s="539">
        <v>6258</v>
      </c>
      <c r="FZ4" s="336">
        <v>6394</v>
      </c>
      <c r="GA4" s="336">
        <v>0</v>
      </c>
      <c r="GB4" s="336">
        <v>0</v>
      </c>
      <c r="GC4" s="336">
        <v>3</v>
      </c>
      <c r="GD4" s="539">
        <v>6397</v>
      </c>
      <c r="GE4" s="336">
        <v>12647</v>
      </c>
      <c r="GF4" s="336">
        <v>0</v>
      </c>
      <c r="GG4" s="336">
        <v>0</v>
      </c>
      <c r="GH4" s="336">
        <v>8</v>
      </c>
      <c r="GI4" s="539">
        <v>12655</v>
      </c>
      <c r="GJ4" s="336">
        <v>6395</v>
      </c>
      <c r="GK4" s="336">
        <v>0</v>
      </c>
      <c r="GL4" s="336">
        <v>0</v>
      </c>
      <c r="GM4" s="336">
        <v>12</v>
      </c>
      <c r="GN4" s="539">
        <v>6407</v>
      </c>
      <c r="GO4" s="336">
        <v>19042</v>
      </c>
      <c r="GP4" s="336">
        <v>0</v>
      </c>
      <c r="GQ4" s="336">
        <v>0</v>
      </c>
      <c r="GR4" s="336">
        <v>20</v>
      </c>
      <c r="GS4" s="539">
        <v>19062</v>
      </c>
      <c r="GT4" s="336">
        <v>7668</v>
      </c>
      <c r="GU4" s="336">
        <v>0</v>
      </c>
      <c r="GV4" s="336">
        <v>0</v>
      </c>
      <c r="GW4" s="336">
        <v>8</v>
      </c>
      <c r="GX4" s="539">
        <v>7676</v>
      </c>
      <c r="GY4" s="336">
        <v>26710</v>
      </c>
      <c r="GZ4" s="336">
        <v>0</v>
      </c>
      <c r="HA4" s="336">
        <v>0</v>
      </c>
      <c r="HB4" s="336">
        <v>28</v>
      </c>
      <c r="HC4" s="539">
        <v>26738</v>
      </c>
    </row>
    <row r="5" spans="2:211" ht="14.25">
      <c r="B5" s="536" t="s">
        <v>115</v>
      </c>
      <c r="C5" s="335">
        <v>-93</v>
      </c>
      <c r="D5" s="335" t="s">
        <v>69</v>
      </c>
      <c r="E5" s="537" t="s">
        <v>69</v>
      </c>
      <c r="F5" s="538">
        <v>-93</v>
      </c>
      <c r="G5" s="336">
        <f aca="true" t="shared" si="4" ref="G5:H29">L5-C5</f>
        <v>-214</v>
      </c>
      <c r="H5" s="336">
        <v>0</v>
      </c>
      <c r="I5" s="336">
        <f aca="true" t="shared" si="5" ref="I5:I29">N5</f>
        <v>0</v>
      </c>
      <c r="J5" s="336">
        <v>0</v>
      </c>
      <c r="K5" s="539">
        <f>P5-F5</f>
        <v>-214</v>
      </c>
      <c r="L5" s="336">
        <v>-307</v>
      </c>
      <c r="M5" s="336">
        <v>0</v>
      </c>
      <c r="N5" s="336">
        <v>0</v>
      </c>
      <c r="O5" s="336">
        <v>0</v>
      </c>
      <c r="P5" s="539">
        <v>-307</v>
      </c>
      <c r="Q5" s="336">
        <f aca="true" t="shared" si="6" ref="Q5:U29">V5-L5</f>
        <v>5</v>
      </c>
      <c r="R5" s="336">
        <f t="shared" si="1"/>
        <v>0</v>
      </c>
      <c r="S5" s="336">
        <f t="shared" si="1"/>
        <v>0</v>
      </c>
      <c r="T5" s="336">
        <f t="shared" si="1"/>
        <v>0</v>
      </c>
      <c r="U5" s="539">
        <f t="shared" si="1"/>
        <v>5</v>
      </c>
      <c r="V5" s="336">
        <v>-302</v>
      </c>
      <c r="W5" s="336">
        <v>0</v>
      </c>
      <c r="X5" s="336">
        <v>0</v>
      </c>
      <c r="Y5" s="336">
        <v>0</v>
      </c>
      <c r="Z5" s="539">
        <v>-302</v>
      </c>
      <c r="AA5" s="336">
        <f aca="true" t="shared" si="7" ref="AA5:AE29">AF5-V5</f>
        <v>-310</v>
      </c>
      <c r="AB5" s="336">
        <v>0</v>
      </c>
      <c r="AC5" s="336">
        <v>0</v>
      </c>
      <c r="AD5" s="336">
        <v>0</v>
      </c>
      <c r="AE5" s="539">
        <f t="shared" si="2"/>
        <v>-310</v>
      </c>
      <c r="AF5" s="336">
        <v>-612</v>
      </c>
      <c r="AG5" s="336" t="s">
        <v>69</v>
      </c>
      <c r="AH5" s="336" t="s">
        <v>69</v>
      </c>
      <c r="AI5" s="336" t="s">
        <v>69</v>
      </c>
      <c r="AJ5" s="539">
        <v>-612</v>
      </c>
      <c r="AK5" s="336">
        <v>-51</v>
      </c>
      <c r="AL5" s="336" t="s">
        <v>69</v>
      </c>
      <c r="AM5" s="336" t="s">
        <v>69</v>
      </c>
      <c r="AN5" s="336" t="s">
        <v>69</v>
      </c>
      <c r="AO5" s="539">
        <v>-51</v>
      </c>
      <c r="AP5" s="336">
        <v>-285</v>
      </c>
      <c r="AQ5" s="336">
        <v>0</v>
      </c>
      <c r="AR5" s="336">
        <v>0</v>
      </c>
      <c r="AS5" s="336">
        <v>0</v>
      </c>
      <c r="AT5" s="539">
        <v>-285</v>
      </c>
      <c r="AU5" s="336">
        <v>-336</v>
      </c>
      <c r="AV5" s="336">
        <v>0</v>
      </c>
      <c r="AW5" s="336">
        <v>0</v>
      </c>
      <c r="AX5" s="336">
        <v>0</v>
      </c>
      <c r="AY5" s="539">
        <v>-336</v>
      </c>
      <c r="AZ5" s="336">
        <f aca="true" t="shared" si="8" ref="AZ5:BD29">BE5-AU5</f>
        <v>-52</v>
      </c>
      <c r="BA5" s="336">
        <f t="shared" si="3"/>
        <v>0</v>
      </c>
      <c r="BB5" s="336">
        <f t="shared" si="3"/>
        <v>0</v>
      </c>
      <c r="BC5" s="336">
        <f t="shared" si="3"/>
        <v>0</v>
      </c>
      <c r="BD5" s="539">
        <f t="shared" si="3"/>
        <v>-52</v>
      </c>
      <c r="BE5" s="336">
        <v>-388</v>
      </c>
      <c r="BF5" s="336">
        <v>0</v>
      </c>
      <c r="BG5" s="336">
        <v>0</v>
      </c>
      <c r="BH5" s="336">
        <v>0</v>
      </c>
      <c r="BI5" s="539">
        <v>-388</v>
      </c>
      <c r="BJ5" s="336">
        <v>-367</v>
      </c>
      <c r="BK5" s="336">
        <v>0</v>
      </c>
      <c r="BL5" s="336">
        <v>0</v>
      </c>
      <c r="BM5" s="336">
        <v>0</v>
      </c>
      <c r="BN5" s="539">
        <v>-367</v>
      </c>
      <c r="BO5" s="336">
        <v>-755</v>
      </c>
      <c r="BP5" s="336">
        <v>0</v>
      </c>
      <c r="BQ5" s="336">
        <v>0</v>
      </c>
      <c r="BR5" s="336">
        <v>0</v>
      </c>
      <c r="BS5" s="539">
        <v>-755</v>
      </c>
      <c r="BT5" s="336">
        <v>-102</v>
      </c>
      <c r="BU5" s="336">
        <v>0</v>
      </c>
      <c r="BV5" s="336">
        <v>0</v>
      </c>
      <c r="BW5" s="336">
        <v>0</v>
      </c>
      <c r="BX5" s="539">
        <v>-102</v>
      </c>
      <c r="BY5" s="336">
        <v>-137</v>
      </c>
      <c r="BZ5" s="336">
        <v>0</v>
      </c>
      <c r="CA5" s="336">
        <v>0</v>
      </c>
      <c r="CB5" s="336">
        <v>0</v>
      </c>
      <c r="CC5" s="539">
        <v>-137</v>
      </c>
      <c r="CD5" s="336">
        <v>-239</v>
      </c>
      <c r="CE5" s="336">
        <v>0</v>
      </c>
      <c r="CF5" s="336">
        <v>0</v>
      </c>
      <c r="CG5" s="336">
        <v>0</v>
      </c>
      <c r="CH5" s="539">
        <v>-239</v>
      </c>
      <c r="CI5" s="336">
        <v>-99</v>
      </c>
      <c r="CJ5" s="336">
        <v>0</v>
      </c>
      <c r="CK5" s="336">
        <v>0</v>
      </c>
      <c r="CL5" s="336">
        <v>0</v>
      </c>
      <c r="CM5" s="539">
        <v>-99</v>
      </c>
      <c r="CN5" s="336">
        <v>-338</v>
      </c>
      <c r="CO5" s="336">
        <v>0</v>
      </c>
      <c r="CP5" s="336">
        <v>0</v>
      </c>
      <c r="CQ5" s="336">
        <v>0</v>
      </c>
      <c r="CR5" s="539">
        <v>-338</v>
      </c>
      <c r="CS5" s="336">
        <v>-674</v>
      </c>
      <c r="CT5" s="336">
        <v>0</v>
      </c>
      <c r="CU5" s="336">
        <v>0</v>
      </c>
      <c r="CV5" s="336">
        <v>0</v>
      </c>
      <c r="CW5" s="336">
        <v>-674</v>
      </c>
      <c r="CX5" s="336">
        <v>-1012</v>
      </c>
      <c r="CY5" s="336">
        <v>0</v>
      </c>
      <c r="CZ5" s="336">
        <v>0</v>
      </c>
      <c r="DA5" s="336">
        <v>0</v>
      </c>
      <c r="DB5" s="539">
        <v>-1012</v>
      </c>
      <c r="DC5" s="336">
        <v>-156</v>
      </c>
      <c r="DD5" s="336">
        <v>0</v>
      </c>
      <c r="DE5" s="336">
        <v>0</v>
      </c>
      <c r="DF5" s="336">
        <v>0</v>
      </c>
      <c r="DG5" s="539">
        <v>-156</v>
      </c>
      <c r="DH5" s="336">
        <v>-118</v>
      </c>
      <c r="DI5" s="336">
        <v>0</v>
      </c>
      <c r="DJ5" s="336">
        <v>0</v>
      </c>
      <c r="DK5" s="336">
        <v>0</v>
      </c>
      <c r="DL5" s="539">
        <v>-118</v>
      </c>
      <c r="DM5" s="336">
        <v>-274</v>
      </c>
      <c r="DN5" s="336">
        <v>0</v>
      </c>
      <c r="DO5" s="336">
        <v>0</v>
      </c>
      <c r="DP5" s="336">
        <v>0</v>
      </c>
      <c r="DQ5" s="539">
        <v>-274</v>
      </c>
      <c r="DR5" s="336">
        <v>-73</v>
      </c>
      <c r="DS5" s="336">
        <v>0</v>
      </c>
      <c r="DT5" s="336">
        <v>0</v>
      </c>
      <c r="DU5" s="336">
        <v>0</v>
      </c>
      <c r="DV5" s="539">
        <v>-73</v>
      </c>
      <c r="DW5" s="336">
        <v>-347</v>
      </c>
      <c r="DX5" s="336">
        <v>0</v>
      </c>
      <c r="DY5" s="336">
        <v>0</v>
      </c>
      <c r="DZ5" s="336">
        <v>0</v>
      </c>
      <c r="EA5" s="539">
        <v>-347</v>
      </c>
      <c r="EB5" s="336">
        <v>-669</v>
      </c>
      <c r="EC5" s="336">
        <v>0</v>
      </c>
      <c r="ED5" s="336">
        <v>0</v>
      </c>
      <c r="EE5" s="336">
        <v>0</v>
      </c>
      <c r="EF5" s="539">
        <v>-669</v>
      </c>
      <c r="EG5" s="336">
        <v>-1016</v>
      </c>
      <c r="EH5" s="336">
        <v>0</v>
      </c>
      <c r="EI5" s="336">
        <v>0</v>
      </c>
      <c r="EJ5" s="336">
        <v>0</v>
      </c>
      <c r="EK5" s="539">
        <v>-1016</v>
      </c>
      <c r="EL5" s="336">
        <v>-153</v>
      </c>
      <c r="EM5" s="336">
        <v>0</v>
      </c>
      <c r="EN5" s="336">
        <v>0</v>
      </c>
      <c r="EO5" s="336">
        <v>0</v>
      </c>
      <c r="EP5" s="539">
        <v>-153</v>
      </c>
      <c r="EQ5" s="336">
        <v>-293</v>
      </c>
      <c r="ER5" s="336">
        <v>0</v>
      </c>
      <c r="ES5" s="336">
        <v>0</v>
      </c>
      <c r="ET5" s="336">
        <v>0</v>
      </c>
      <c r="EU5" s="336">
        <v>-293</v>
      </c>
      <c r="EV5" s="336">
        <v>-446</v>
      </c>
      <c r="EW5" s="336">
        <v>0</v>
      </c>
      <c r="EX5" s="336">
        <v>0</v>
      </c>
      <c r="EY5" s="336">
        <v>0</v>
      </c>
      <c r="EZ5" s="539">
        <v>-446</v>
      </c>
      <c r="FA5" s="336">
        <v>-145</v>
      </c>
      <c r="FB5" s="336">
        <v>0</v>
      </c>
      <c r="FC5" s="336">
        <v>0</v>
      </c>
      <c r="FD5" s="336">
        <v>0</v>
      </c>
      <c r="FE5" s="539">
        <v>-145</v>
      </c>
      <c r="FF5" s="336">
        <v>-591</v>
      </c>
      <c r="FG5" s="336">
        <v>0</v>
      </c>
      <c r="FH5" s="336">
        <v>0</v>
      </c>
      <c r="FI5" s="336">
        <v>0</v>
      </c>
      <c r="FJ5" s="539">
        <v>-591</v>
      </c>
      <c r="FK5" s="336">
        <v>-709</v>
      </c>
      <c r="FL5" s="336">
        <v>0</v>
      </c>
      <c r="FM5" s="336">
        <v>0</v>
      </c>
      <c r="FN5" s="336">
        <v>0</v>
      </c>
      <c r="FO5" s="539">
        <v>-709</v>
      </c>
      <c r="FP5" s="336">
        <v>-1300</v>
      </c>
      <c r="FQ5" s="336">
        <v>0</v>
      </c>
      <c r="FR5" s="336">
        <v>0</v>
      </c>
      <c r="FS5" s="336">
        <v>0</v>
      </c>
      <c r="FT5" s="539">
        <v>-1300</v>
      </c>
      <c r="FU5" s="336">
        <v>-131</v>
      </c>
      <c r="FV5" s="336">
        <v>0</v>
      </c>
      <c r="FW5" s="336">
        <v>0</v>
      </c>
      <c r="FX5" s="336">
        <v>0</v>
      </c>
      <c r="FY5" s="539">
        <v>-131</v>
      </c>
      <c r="FZ5" s="336">
        <v>-346</v>
      </c>
      <c r="GA5" s="336">
        <v>0</v>
      </c>
      <c r="GB5" s="336">
        <v>0</v>
      </c>
      <c r="GC5" s="336">
        <v>0</v>
      </c>
      <c r="GD5" s="539">
        <v>-346</v>
      </c>
      <c r="GE5" s="336">
        <v>-477</v>
      </c>
      <c r="GF5" s="336">
        <v>0</v>
      </c>
      <c r="GG5" s="336">
        <v>0</v>
      </c>
      <c r="GH5" s="336">
        <v>0</v>
      </c>
      <c r="GI5" s="539">
        <v>-477</v>
      </c>
      <c r="GJ5" s="336">
        <v>-202</v>
      </c>
      <c r="GK5" s="336">
        <v>0</v>
      </c>
      <c r="GL5" s="336">
        <v>0</v>
      </c>
      <c r="GM5" s="336">
        <v>0</v>
      </c>
      <c r="GN5" s="539">
        <v>-202</v>
      </c>
      <c r="GO5" s="336">
        <v>-679</v>
      </c>
      <c r="GP5" s="336">
        <v>0</v>
      </c>
      <c r="GQ5" s="336">
        <v>0</v>
      </c>
      <c r="GR5" s="336">
        <v>0</v>
      </c>
      <c r="GS5" s="539">
        <v>-679</v>
      </c>
      <c r="GT5" s="336">
        <v>-1016</v>
      </c>
      <c r="GU5" s="336">
        <v>0</v>
      </c>
      <c r="GV5" s="336">
        <v>0</v>
      </c>
      <c r="GW5" s="336">
        <v>0</v>
      </c>
      <c r="GX5" s="539">
        <v>-1016</v>
      </c>
      <c r="GY5" s="336">
        <v>-1695</v>
      </c>
      <c r="GZ5" s="336">
        <v>0</v>
      </c>
      <c r="HA5" s="336">
        <v>0</v>
      </c>
      <c r="HB5" s="336">
        <v>0</v>
      </c>
      <c r="HC5" s="539">
        <v>-1695</v>
      </c>
    </row>
    <row r="6" spans="2:211" ht="14.25">
      <c r="B6" s="540" t="s">
        <v>103</v>
      </c>
      <c r="C6" s="335">
        <v>5675</v>
      </c>
      <c r="D6" s="335" t="s">
        <v>69</v>
      </c>
      <c r="E6" s="537">
        <v>3</v>
      </c>
      <c r="F6" s="538">
        <v>5678</v>
      </c>
      <c r="G6" s="336">
        <f t="shared" si="4"/>
        <v>5624</v>
      </c>
      <c r="H6" s="336">
        <v>0</v>
      </c>
      <c r="I6" s="336">
        <f t="shared" si="5"/>
        <v>0</v>
      </c>
      <c r="J6" s="336">
        <v>0</v>
      </c>
      <c r="K6" s="539">
        <f aca="true" t="shared" si="9" ref="K6:K29">P6-F6</f>
        <v>5621</v>
      </c>
      <c r="L6" s="336">
        <v>11299</v>
      </c>
      <c r="M6" s="336">
        <v>0</v>
      </c>
      <c r="N6" s="336">
        <v>0</v>
      </c>
      <c r="O6" s="336">
        <v>0</v>
      </c>
      <c r="P6" s="539">
        <v>11299</v>
      </c>
      <c r="Q6" s="336">
        <f t="shared" si="6"/>
        <v>5332</v>
      </c>
      <c r="R6" s="336">
        <f t="shared" si="1"/>
        <v>0</v>
      </c>
      <c r="S6" s="336">
        <f t="shared" si="1"/>
        <v>0</v>
      </c>
      <c r="T6" s="336">
        <f t="shared" si="1"/>
        <v>0</v>
      </c>
      <c r="U6" s="539">
        <f t="shared" si="1"/>
        <v>5332</v>
      </c>
      <c r="V6" s="336">
        <v>16631</v>
      </c>
      <c r="W6" s="336">
        <v>0</v>
      </c>
      <c r="X6" s="336">
        <v>0</v>
      </c>
      <c r="Y6" s="336">
        <v>0</v>
      </c>
      <c r="Z6" s="539">
        <v>16631</v>
      </c>
      <c r="AA6" s="336">
        <f t="shared" si="7"/>
        <v>5604</v>
      </c>
      <c r="AB6" s="336">
        <v>0</v>
      </c>
      <c r="AC6" s="336">
        <v>0</v>
      </c>
      <c r="AD6" s="336">
        <v>0</v>
      </c>
      <c r="AE6" s="539">
        <f t="shared" si="2"/>
        <v>5604</v>
      </c>
      <c r="AF6" s="336">
        <v>22235</v>
      </c>
      <c r="AG6" s="336" t="s">
        <v>69</v>
      </c>
      <c r="AH6" s="336" t="s">
        <v>69</v>
      </c>
      <c r="AI6" s="336" t="s">
        <v>69</v>
      </c>
      <c r="AJ6" s="539">
        <v>22235</v>
      </c>
      <c r="AK6" s="336">
        <v>5780</v>
      </c>
      <c r="AL6" s="336" t="s">
        <v>69</v>
      </c>
      <c r="AM6" s="336" t="s">
        <v>69</v>
      </c>
      <c r="AN6" s="336" t="s">
        <v>69</v>
      </c>
      <c r="AO6" s="539">
        <v>5780</v>
      </c>
      <c r="AP6" s="336">
        <v>5765</v>
      </c>
      <c r="AQ6" s="336">
        <v>0</v>
      </c>
      <c r="AR6" s="336">
        <v>0</v>
      </c>
      <c r="AS6" s="336">
        <v>6</v>
      </c>
      <c r="AT6" s="539">
        <v>5771</v>
      </c>
      <c r="AU6" s="336">
        <v>11545</v>
      </c>
      <c r="AV6" s="336">
        <v>0</v>
      </c>
      <c r="AW6" s="336">
        <v>0</v>
      </c>
      <c r="AX6" s="336">
        <v>6</v>
      </c>
      <c r="AY6" s="539">
        <v>11551</v>
      </c>
      <c r="AZ6" s="336">
        <f t="shared" si="8"/>
        <v>5325</v>
      </c>
      <c r="BA6" s="336">
        <f t="shared" si="3"/>
        <v>0</v>
      </c>
      <c r="BB6" s="336">
        <f t="shared" si="3"/>
        <v>0</v>
      </c>
      <c r="BC6" s="336">
        <f t="shared" si="3"/>
        <v>0</v>
      </c>
      <c r="BD6" s="539">
        <f t="shared" si="3"/>
        <v>5325</v>
      </c>
      <c r="BE6" s="336">
        <v>16870</v>
      </c>
      <c r="BF6" s="336">
        <v>0</v>
      </c>
      <c r="BG6" s="336">
        <v>0</v>
      </c>
      <c r="BH6" s="336">
        <v>6</v>
      </c>
      <c r="BI6" s="539">
        <v>16876</v>
      </c>
      <c r="BJ6" s="336">
        <v>5845</v>
      </c>
      <c r="BK6" s="336">
        <v>0</v>
      </c>
      <c r="BL6" s="336">
        <v>0</v>
      </c>
      <c r="BM6" s="336">
        <v>10</v>
      </c>
      <c r="BN6" s="539">
        <v>5855</v>
      </c>
      <c r="BO6" s="336">
        <v>22715</v>
      </c>
      <c r="BP6" s="336">
        <v>0</v>
      </c>
      <c r="BQ6" s="336">
        <v>0</v>
      </c>
      <c r="BR6" s="336">
        <v>16</v>
      </c>
      <c r="BS6" s="539">
        <v>22731</v>
      </c>
      <c r="BT6" s="336">
        <v>5799</v>
      </c>
      <c r="BU6" s="336">
        <v>0</v>
      </c>
      <c r="BV6" s="336">
        <v>0</v>
      </c>
      <c r="BW6" s="336">
        <v>2</v>
      </c>
      <c r="BX6" s="539">
        <v>5801</v>
      </c>
      <c r="BY6" s="336">
        <v>5801</v>
      </c>
      <c r="BZ6" s="336">
        <v>0</v>
      </c>
      <c r="CA6" s="336">
        <v>0</v>
      </c>
      <c r="CB6" s="336">
        <v>5</v>
      </c>
      <c r="CC6" s="539">
        <v>5806</v>
      </c>
      <c r="CD6" s="336">
        <v>11600</v>
      </c>
      <c r="CE6" s="336">
        <v>0</v>
      </c>
      <c r="CF6" s="336">
        <v>0</v>
      </c>
      <c r="CG6" s="336">
        <v>7</v>
      </c>
      <c r="CH6" s="539">
        <v>11607</v>
      </c>
      <c r="CI6" s="336">
        <v>5563</v>
      </c>
      <c r="CJ6" s="336">
        <v>0</v>
      </c>
      <c r="CK6" s="336">
        <v>0</v>
      </c>
      <c r="CL6" s="336">
        <v>0</v>
      </c>
      <c r="CM6" s="539">
        <v>5563</v>
      </c>
      <c r="CN6" s="336">
        <v>17163</v>
      </c>
      <c r="CO6" s="336">
        <v>0</v>
      </c>
      <c r="CP6" s="336">
        <v>0</v>
      </c>
      <c r="CQ6" s="336">
        <v>7</v>
      </c>
      <c r="CR6" s="539">
        <v>17170</v>
      </c>
      <c r="CS6" s="336">
        <v>6016</v>
      </c>
      <c r="CT6" s="336">
        <v>0</v>
      </c>
      <c r="CU6" s="336">
        <v>0</v>
      </c>
      <c r="CV6" s="336">
        <v>18</v>
      </c>
      <c r="CW6" s="336">
        <v>6034</v>
      </c>
      <c r="CX6" s="336">
        <v>23179</v>
      </c>
      <c r="CY6" s="336">
        <v>0</v>
      </c>
      <c r="CZ6" s="336">
        <v>0</v>
      </c>
      <c r="DA6" s="336">
        <v>25</v>
      </c>
      <c r="DB6" s="539">
        <v>23204</v>
      </c>
      <c r="DC6" s="336">
        <v>5941</v>
      </c>
      <c r="DD6" s="336">
        <v>0</v>
      </c>
      <c r="DE6" s="336">
        <v>0</v>
      </c>
      <c r="DF6" s="336">
        <v>8</v>
      </c>
      <c r="DG6" s="539">
        <v>5949</v>
      </c>
      <c r="DH6" s="336">
        <v>5476</v>
      </c>
      <c r="DI6" s="336">
        <v>0</v>
      </c>
      <c r="DJ6" s="336">
        <v>0</v>
      </c>
      <c r="DK6" s="336">
        <v>2</v>
      </c>
      <c r="DL6" s="539">
        <v>5478</v>
      </c>
      <c r="DM6" s="336">
        <v>11417</v>
      </c>
      <c r="DN6" s="336">
        <v>0</v>
      </c>
      <c r="DO6" s="336">
        <v>0</v>
      </c>
      <c r="DP6" s="336">
        <v>10</v>
      </c>
      <c r="DQ6" s="539">
        <v>11427</v>
      </c>
      <c r="DR6" s="336">
        <v>5527</v>
      </c>
      <c r="DS6" s="336">
        <v>0</v>
      </c>
      <c r="DT6" s="336">
        <v>0</v>
      </c>
      <c r="DU6" s="336">
        <v>5</v>
      </c>
      <c r="DV6" s="539">
        <v>5532</v>
      </c>
      <c r="DW6" s="336">
        <v>16944</v>
      </c>
      <c r="DX6" s="336">
        <v>0</v>
      </c>
      <c r="DY6" s="336">
        <v>0</v>
      </c>
      <c r="DZ6" s="336">
        <v>15</v>
      </c>
      <c r="EA6" s="539">
        <v>16959</v>
      </c>
      <c r="EB6" s="336">
        <v>5906</v>
      </c>
      <c r="EC6" s="336">
        <v>0</v>
      </c>
      <c r="ED6" s="336">
        <v>0</v>
      </c>
      <c r="EE6" s="336">
        <v>9</v>
      </c>
      <c r="EF6" s="539">
        <v>5915</v>
      </c>
      <c r="EG6" s="336">
        <v>22850</v>
      </c>
      <c r="EH6" s="336">
        <v>0</v>
      </c>
      <c r="EI6" s="336">
        <v>0</v>
      </c>
      <c r="EJ6" s="336">
        <v>24</v>
      </c>
      <c r="EK6" s="539">
        <v>22874</v>
      </c>
      <c r="EL6" s="336">
        <v>5995</v>
      </c>
      <c r="EM6" s="336">
        <v>0</v>
      </c>
      <c r="EN6" s="336">
        <v>0</v>
      </c>
      <c r="EO6" s="336">
        <v>32</v>
      </c>
      <c r="EP6" s="539">
        <v>6027</v>
      </c>
      <c r="EQ6" s="336">
        <v>5901</v>
      </c>
      <c r="ER6" s="336">
        <v>0</v>
      </c>
      <c r="ES6" s="336">
        <v>0</v>
      </c>
      <c r="ET6" s="336">
        <v>-21</v>
      </c>
      <c r="EU6" s="336">
        <v>5880</v>
      </c>
      <c r="EV6" s="336">
        <v>11896</v>
      </c>
      <c r="EW6" s="336">
        <v>0</v>
      </c>
      <c r="EX6" s="336">
        <v>0</v>
      </c>
      <c r="EY6" s="336">
        <v>11</v>
      </c>
      <c r="EZ6" s="539">
        <v>11907</v>
      </c>
      <c r="FA6" s="336">
        <v>5763</v>
      </c>
      <c r="FB6" s="336">
        <v>0</v>
      </c>
      <c r="FC6" s="336">
        <v>0</v>
      </c>
      <c r="FD6" s="336">
        <v>13</v>
      </c>
      <c r="FE6" s="539">
        <v>5776</v>
      </c>
      <c r="FF6" s="336">
        <v>17659</v>
      </c>
      <c r="FG6" s="336">
        <v>0</v>
      </c>
      <c r="FH6" s="336">
        <v>0</v>
      </c>
      <c r="FI6" s="336">
        <v>24</v>
      </c>
      <c r="FJ6" s="539">
        <v>17683</v>
      </c>
      <c r="FK6" s="336">
        <v>6121</v>
      </c>
      <c r="FL6" s="336">
        <v>0</v>
      </c>
      <c r="FM6" s="336">
        <v>0</v>
      </c>
      <c r="FN6" s="336">
        <v>15</v>
      </c>
      <c r="FO6" s="539">
        <v>6136</v>
      </c>
      <c r="FP6" s="336">
        <v>23780</v>
      </c>
      <c r="FQ6" s="336">
        <v>0</v>
      </c>
      <c r="FR6" s="336">
        <v>0</v>
      </c>
      <c r="FS6" s="336">
        <v>39</v>
      </c>
      <c r="FT6" s="539">
        <v>23819</v>
      </c>
      <c r="FU6" s="336">
        <v>6122</v>
      </c>
      <c r="FV6" s="336">
        <v>0</v>
      </c>
      <c r="FW6" s="336">
        <v>0</v>
      </c>
      <c r="FX6" s="336">
        <v>5</v>
      </c>
      <c r="FY6" s="539">
        <v>6127</v>
      </c>
      <c r="FZ6" s="336">
        <v>6048</v>
      </c>
      <c r="GA6" s="336">
        <v>0</v>
      </c>
      <c r="GB6" s="336">
        <v>0</v>
      </c>
      <c r="GC6" s="336">
        <v>3</v>
      </c>
      <c r="GD6" s="539">
        <v>6051</v>
      </c>
      <c r="GE6" s="336">
        <v>12170</v>
      </c>
      <c r="GF6" s="336">
        <v>0</v>
      </c>
      <c r="GG6" s="336">
        <v>0</v>
      </c>
      <c r="GH6" s="336">
        <v>8</v>
      </c>
      <c r="GI6" s="539">
        <v>12178</v>
      </c>
      <c r="GJ6" s="336">
        <v>6193</v>
      </c>
      <c r="GK6" s="336">
        <v>0</v>
      </c>
      <c r="GL6" s="336">
        <v>0</v>
      </c>
      <c r="GM6" s="336">
        <v>12</v>
      </c>
      <c r="GN6" s="539">
        <v>6205</v>
      </c>
      <c r="GO6" s="336">
        <v>18363</v>
      </c>
      <c r="GP6" s="336">
        <v>0</v>
      </c>
      <c r="GQ6" s="336">
        <v>0</v>
      </c>
      <c r="GR6" s="336">
        <v>20</v>
      </c>
      <c r="GS6" s="539">
        <v>18383</v>
      </c>
      <c r="GT6" s="336">
        <v>6652</v>
      </c>
      <c r="GU6" s="336">
        <v>0</v>
      </c>
      <c r="GV6" s="336">
        <v>0</v>
      </c>
      <c r="GW6" s="336">
        <v>8</v>
      </c>
      <c r="GX6" s="539">
        <v>6660</v>
      </c>
      <c r="GY6" s="336">
        <v>25015</v>
      </c>
      <c r="GZ6" s="336">
        <v>0</v>
      </c>
      <c r="HA6" s="336">
        <v>0</v>
      </c>
      <c r="HB6" s="336">
        <v>28</v>
      </c>
      <c r="HC6" s="539">
        <v>25043</v>
      </c>
    </row>
    <row r="7" spans="2:211" ht="14.25">
      <c r="B7" s="536" t="s">
        <v>104</v>
      </c>
      <c r="C7" s="335">
        <v>-603</v>
      </c>
      <c r="D7" s="335" t="s">
        <v>69</v>
      </c>
      <c r="E7" s="537" t="s">
        <v>69</v>
      </c>
      <c r="F7" s="538">
        <v>-603</v>
      </c>
      <c r="G7" s="336">
        <f t="shared" si="4"/>
        <v>-349</v>
      </c>
      <c r="H7" s="336">
        <v>0</v>
      </c>
      <c r="I7" s="336">
        <f t="shared" si="5"/>
        <v>0</v>
      </c>
      <c r="J7" s="336">
        <v>0</v>
      </c>
      <c r="K7" s="539">
        <f t="shared" si="9"/>
        <v>-349</v>
      </c>
      <c r="L7" s="336">
        <v>-952</v>
      </c>
      <c r="M7" s="336">
        <v>0</v>
      </c>
      <c r="N7" s="336">
        <v>0</v>
      </c>
      <c r="O7" s="336">
        <v>0</v>
      </c>
      <c r="P7" s="539">
        <v>-952</v>
      </c>
      <c r="Q7" s="336">
        <f t="shared" si="6"/>
        <v>170</v>
      </c>
      <c r="R7" s="336">
        <f t="shared" si="1"/>
        <v>0</v>
      </c>
      <c r="S7" s="336">
        <f t="shared" si="1"/>
        <v>0</v>
      </c>
      <c r="T7" s="336">
        <f t="shared" si="1"/>
        <v>0</v>
      </c>
      <c r="U7" s="539">
        <f t="shared" si="1"/>
        <v>170</v>
      </c>
      <c r="V7" s="336">
        <v>-782</v>
      </c>
      <c r="W7" s="336">
        <v>0</v>
      </c>
      <c r="X7" s="336">
        <v>0</v>
      </c>
      <c r="Y7" s="336">
        <v>0</v>
      </c>
      <c r="Z7" s="539">
        <v>-782</v>
      </c>
      <c r="AA7" s="336">
        <f t="shared" si="7"/>
        <v>-99</v>
      </c>
      <c r="AB7" s="336">
        <v>0</v>
      </c>
      <c r="AC7" s="336">
        <v>0</v>
      </c>
      <c r="AD7" s="336">
        <v>0</v>
      </c>
      <c r="AE7" s="539">
        <f t="shared" si="2"/>
        <v>-99</v>
      </c>
      <c r="AF7" s="336">
        <v>-881</v>
      </c>
      <c r="AG7" s="336" t="s">
        <v>69</v>
      </c>
      <c r="AH7" s="336" t="s">
        <v>69</v>
      </c>
      <c r="AI7" s="336" t="s">
        <v>69</v>
      </c>
      <c r="AJ7" s="539">
        <v>-881</v>
      </c>
      <c r="AK7" s="336">
        <v>-322</v>
      </c>
      <c r="AL7" s="336">
        <v>0</v>
      </c>
      <c r="AM7" s="336">
        <v>0</v>
      </c>
      <c r="AN7" s="336">
        <v>0</v>
      </c>
      <c r="AO7" s="539">
        <v>-322</v>
      </c>
      <c r="AP7" s="336">
        <v>-169</v>
      </c>
      <c r="AQ7" s="336">
        <v>0</v>
      </c>
      <c r="AR7" s="336">
        <v>0</v>
      </c>
      <c r="AS7" s="336">
        <v>0</v>
      </c>
      <c r="AT7" s="539">
        <v>-169</v>
      </c>
      <c r="AU7" s="336">
        <v>-491</v>
      </c>
      <c r="AV7" s="336">
        <v>0</v>
      </c>
      <c r="AW7" s="336">
        <v>0</v>
      </c>
      <c r="AX7" s="336">
        <v>0</v>
      </c>
      <c r="AY7" s="539">
        <v>-491</v>
      </c>
      <c r="AZ7" s="336">
        <f t="shared" si="8"/>
        <v>342</v>
      </c>
      <c r="BA7" s="336">
        <f t="shared" si="3"/>
        <v>0</v>
      </c>
      <c r="BB7" s="336">
        <f t="shared" si="3"/>
        <v>0</v>
      </c>
      <c r="BC7" s="336">
        <f t="shared" si="3"/>
        <v>0</v>
      </c>
      <c r="BD7" s="539">
        <f t="shared" si="3"/>
        <v>342</v>
      </c>
      <c r="BE7" s="336">
        <v>-149</v>
      </c>
      <c r="BF7" s="336">
        <v>0</v>
      </c>
      <c r="BG7" s="336">
        <v>0</v>
      </c>
      <c r="BH7" s="336">
        <v>0</v>
      </c>
      <c r="BI7" s="539">
        <v>-149</v>
      </c>
      <c r="BJ7" s="336">
        <v>-216</v>
      </c>
      <c r="BK7" s="336">
        <v>0</v>
      </c>
      <c r="BL7" s="336">
        <v>0</v>
      </c>
      <c r="BM7" s="336">
        <v>-8</v>
      </c>
      <c r="BN7" s="539">
        <v>-224</v>
      </c>
      <c r="BO7" s="336">
        <v>-365</v>
      </c>
      <c r="BP7" s="336">
        <v>0</v>
      </c>
      <c r="BQ7" s="336">
        <v>0</v>
      </c>
      <c r="BR7" s="336">
        <v>-8</v>
      </c>
      <c r="BS7" s="539">
        <v>-373</v>
      </c>
      <c r="BT7" s="336">
        <v>-207</v>
      </c>
      <c r="BU7" s="336">
        <v>0</v>
      </c>
      <c r="BV7" s="336">
        <v>0</v>
      </c>
      <c r="BW7" s="336">
        <v>2</v>
      </c>
      <c r="BX7" s="539">
        <v>-205</v>
      </c>
      <c r="BY7" s="336">
        <v>-59</v>
      </c>
      <c r="BZ7" s="336">
        <v>0</v>
      </c>
      <c r="CA7" s="336">
        <v>0</v>
      </c>
      <c r="CB7" s="336">
        <v>2</v>
      </c>
      <c r="CC7" s="539">
        <v>-57</v>
      </c>
      <c r="CD7" s="336">
        <v>-266</v>
      </c>
      <c r="CE7" s="336">
        <v>0</v>
      </c>
      <c r="CF7" s="336">
        <v>0</v>
      </c>
      <c r="CG7" s="336">
        <v>4</v>
      </c>
      <c r="CH7" s="539">
        <v>-262</v>
      </c>
      <c r="CI7" s="336">
        <v>330</v>
      </c>
      <c r="CJ7" s="336">
        <v>0</v>
      </c>
      <c r="CK7" s="336">
        <v>0</v>
      </c>
      <c r="CL7" s="336">
        <v>1</v>
      </c>
      <c r="CM7" s="539">
        <v>331</v>
      </c>
      <c r="CN7" s="336">
        <v>64</v>
      </c>
      <c r="CO7" s="336">
        <v>0</v>
      </c>
      <c r="CP7" s="336">
        <v>0</v>
      </c>
      <c r="CQ7" s="336">
        <v>5</v>
      </c>
      <c r="CR7" s="539">
        <v>69</v>
      </c>
      <c r="CS7" s="336">
        <v>-153</v>
      </c>
      <c r="CT7" s="336">
        <v>0</v>
      </c>
      <c r="CU7" s="336">
        <v>0</v>
      </c>
      <c r="CV7" s="336">
        <v>-17</v>
      </c>
      <c r="CW7" s="336">
        <v>-170</v>
      </c>
      <c r="CX7" s="336">
        <v>-89</v>
      </c>
      <c r="CY7" s="336">
        <v>0</v>
      </c>
      <c r="CZ7" s="336">
        <v>0</v>
      </c>
      <c r="DA7" s="336">
        <v>-12</v>
      </c>
      <c r="DB7" s="539">
        <v>-101</v>
      </c>
      <c r="DC7" s="336">
        <v>-179</v>
      </c>
      <c r="DD7" s="336">
        <v>0</v>
      </c>
      <c r="DE7" s="336">
        <v>0</v>
      </c>
      <c r="DF7" s="336">
        <v>-3</v>
      </c>
      <c r="DG7" s="539">
        <v>-182</v>
      </c>
      <c r="DH7" s="336">
        <v>214</v>
      </c>
      <c r="DI7" s="336">
        <v>0</v>
      </c>
      <c r="DJ7" s="336">
        <v>0</v>
      </c>
      <c r="DK7" s="336">
        <v>4</v>
      </c>
      <c r="DL7" s="539">
        <v>218</v>
      </c>
      <c r="DM7" s="336">
        <v>35</v>
      </c>
      <c r="DN7" s="336">
        <v>0</v>
      </c>
      <c r="DO7" s="336">
        <v>0</v>
      </c>
      <c r="DP7" s="336">
        <v>1</v>
      </c>
      <c r="DQ7" s="539">
        <v>36</v>
      </c>
      <c r="DR7" s="336">
        <v>338</v>
      </c>
      <c r="DS7" s="336">
        <v>0</v>
      </c>
      <c r="DT7" s="336">
        <v>0</v>
      </c>
      <c r="DU7" s="336">
        <v>2</v>
      </c>
      <c r="DV7" s="539">
        <v>340</v>
      </c>
      <c r="DW7" s="336">
        <v>373</v>
      </c>
      <c r="DX7" s="336">
        <v>0</v>
      </c>
      <c r="DY7" s="336">
        <v>0</v>
      </c>
      <c r="DZ7" s="336">
        <v>3</v>
      </c>
      <c r="EA7" s="539">
        <v>376</v>
      </c>
      <c r="EB7" s="336">
        <v>-199</v>
      </c>
      <c r="EC7" s="336">
        <v>0</v>
      </c>
      <c r="ED7" s="336">
        <v>0</v>
      </c>
      <c r="EE7" s="336">
        <v>-2</v>
      </c>
      <c r="EF7" s="539">
        <v>-201</v>
      </c>
      <c r="EG7" s="336">
        <v>174</v>
      </c>
      <c r="EH7" s="336">
        <v>0</v>
      </c>
      <c r="EI7" s="336">
        <v>0</v>
      </c>
      <c r="EJ7" s="336">
        <v>1</v>
      </c>
      <c r="EK7" s="539">
        <v>175</v>
      </c>
      <c r="EL7" s="336">
        <v>-309</v>
      </c>
      <c r="EM7" s="336">
        <v>0</v>
      </c>
      <c r="EN7" s="336">
        <v>0</v>
      </c>
      <c r="EO7" s="336">
        <v>-3</v>
      </c>
      <c r="EP7" s="539">
        <v>-312</v>
      </c>
      <c r="EQ7" s="336">
        <v>-70</v>
      </c>
      <c r="ER7" s="336">
        <v>0</v>
      </c>
      <c r="ES7" s="336">
        <v>0</v>
      </c>
      <c r="ET7" s="336">
        <v>5</v>
      </c>
      <c r="EU7" s="336">
        <v>-65</v>
      </c>
      <c r="EV7" s="336">
        <v>-379</v>
      </c>
      <c r="EW7" s="336">
        <v>0</v>
      </c>
      <c r="EX7" s="336">
        <v>0</v>
      </c>
      <c r="EY7" s="336">
        <v>2</v>
      </c>
      <c r="EZ7" s="539">
        <v>-377</v>
      </c>
      <c r="FA7" s="336">
        <v>92</v>
      </c>
      <c r="FB7" s="336">
        <v>0</v>
      </c>
      <c r="FC7" s="336">
        <v>0</v>
      </c>
      <c r="FD7" s="336">
        <v>-4</v>
      </c>
      <c r="FE7" s="539">
        <v>88</v>
      </c>
      <c r="FF7" s="336">
        <v>-287</v>
      </c>
      <c r="FG7" s="336">
        <v>0</v>
      </c>
      <c r="FH7" s="336">
        <v>0</v>
      </c>
      <c r="FI7" s="336">
        <v>-2</v>
      </c>
      <c r="FJ7" s="539">
        <v>-289</v>
      </c>
      <c r="FK7" s="336">
        <v>-261</v>
      </c>
      <c r="FL7" s="336">
        <v>0</v>
      </c>
      <c r="FM7" s="336">
        <v>0</v>
      </c>
      <c r="FN7" s="336">
        <v>-4</v>
      </c>
      <c r="FO7" s="539">
        <v>-265</v>
      </c>
      <c r="FP7" s="336">
        <v>-548</v>
      </c>
      <c r="FQ7" s="336">
        <v>0</v>
      </c>
      <c r="FR7" s="336">
        <v>0</v>
      </c>
      <c r="FS7" s="336">
        <v>-6</v>
      </c>
      <c r="FT7" s="539">
        <v>-554</v>
      </c>
      <c r="FU7" s="336">
        <v>-362</v>
      </c>
      <c r="FV7" s="336">
        <v>0</v>
      </c>
      <c r="FW7" s="336">
        <v>0</v>
      </c>
      <c r="FX7" s="336">
        <v>5</v>
      </c>
      <c r="FY7" s="539">
        <v>-357</v>
      </c>
      <c r="FZ7" s="336">
        <v>-125</v>
      </c>
      <c r="GA7" s="336">
        <v>0</v>
      </c>
      <c r="GB7" s="336">
        <v>0</v>
      </c>
      <c r="GC7" s="336">
        <v>5</v>
      </c>
      <c r="GD7" s="539">
        <v>-120</v>
      </c>
      <c r="GE7" s="336">
        <v>-487</v>
      </c>
      <c r="GF7" s="336">
        <v>0</v>
      </c>
      <c r="GG7" s="336">
        <v>0</v>
      </c>
      <c r="GH7" s="336">
        <v>10</v>
      </c>
      <c r="GI7" s="539">
        <v>-477</v>
      </c>
      <c r="GJ7" s="336">
        <v>45</v>
      </c>
      <c r="GK7" s="336">
        <v>0</v>
      </c>
      <c r="GL7" s="336">
        <v>0</v>
      </c>
      <c r="GM7" s="336">
        <v>-3</v>
      </c>
      <c r="GN7" s="539">
        <v>42</v>
      </c>
      <c r="GO7" s="336">
        <v>-442</v>
      </c>
      <c r="GP7" s="336">
        <v>0</v>
      </c>
      <c r="GQ7" s="336">
        <v>0</v>
      </c>
      <c r="GR7" s="336">
        <v>7</v>
      </c>
      <c r="GS7" s="539">
        <v>-435</v>
      </c>
      <c r="GT7" s="336">
        <v>-276</v>
      </c>
      <c r="GU7" s="336">
        <v>0</v>
      </c>
      <c r="GV7" s="336">
        <v>0</v>
      </c>
      <c r="GW7" s="336">
        <v>2</v>
      </c>
      <c r="GX7" s="539">
        <v>-274</v>
      </c>
      <c r="GY7" s="336">
        <v>-718</v>
      </c>
      <c r="GZ7" s="336">
        <v>0</v>
      </c>
      <c r="HA7" s="336">
        <v>0</v>
      </c>
      <c r="HB7" s="336">
        <v>9</v>
      </c>
      <c r="HC7" s="539">
        <v>-709</v>
      </c>
    </row>
    <row r="8" spans="2:211" ht="14.25">
      <c r="B8" s="540" t="s">
        <v>80</v>
      </c>
      <c r="C8" s="335">
        <v>5072</v>
      </c>
      <c r="D8" s="335" t="s">
        <v>69</v>
      </c>
      <c r="E8" s="537">
        <v>3</v>
      </c>
      <c r="F8" s="538">
        <v>5075</v>
      </c>
      <c r="G8" s="336">
        <f t="shared" si="4"/>
        <v>5275</v>
      </c>
      <c r="H8" s="336">
        <v>0</v>
      </c>
      <c r="I8" s="336">
        <f t="shared" si="5"/>
        <v>0</v>
      </c>
      <c r="J8" s="336">
        <v>0</v>
      </c>
      <c r="K8" s="539">
        <f t="shared" si="9"/>
        <v>5272</v>
      </c>
      <c r="L8" s="336">
        <v>10347</v>
      </c>
      <c r="M8" s="336">
        <v>0</v>
      </c>
      <c r="N8" s="336">
        <v>0</v>
      </c>
      <c r="O8" s="336">
        <v>0</v>
      </c>
      <c r="P8" s="539">
        <v>10347</v>
      </c>
      <c r="Q8" s="336">
        <f t="shared" si="6"/>
        <v>5502</v>
      </c>
      <c r="R8" s="336">
        <f t="shared" si="1"/>
        <v>0</v>
      </c>
      <c r="S8" s="336">
        <f t="shared" si="1"/>
        <v>0</v>
      </c>
      <c r="T8" s="336">
        <f t="shared" si="1"/>
        <v>0</v>
      </c>
      <c r="U8" s="539">
        <f t="shared" si="1"/>
        <v>5502</v>
      </c>
      <c r="V8" s="336">
        <v>15849</v>
      </c>
      <c r="W8" s="336">
        <v>0</v>
      </c>
      <c r="X8" s="336">
        <v>0</v>
      </c>
      <c r="Y8" s="336">
        <v>0</v>
      </c>
      <c r="Z8" s="539">
        <v>15849</v>
      </c>
      <c r="AA8" s="336">
        <f t="shared" si="7"/>
        <v>5505</v>
      </c>
      <c r="AB8" s="336">
        <v>0</v>
      </c>
      <c r="AC8" s="336">
        <v>0</v>
      </c>
      <c r="AD8" s="336">
        <v>0</v>
      </c>
      <c r="AE8" s="539">
        <f t="shared" si="2"/>
        <v>5505</v>
      </c>
      <c r="AF8" s="336">
        <v>21354</v>
      </c>
      <c r="AG8" s="336" t="s">
        <v>69</v>
      </c>
      <c r="AH8" s="336" t="s">
        <v>69</v>
      </c>
      <c r="AI8" s="336" t="s">
        <v>69</v>
      </c>
      <c r="AJ8" s="539">
        <v>21354</v>
      </c>
      <c r="AK8" s="336">
        <v>5458</v>
      </c>
      <c r="AL8" s="336">
        <v>0</v>
      </c>
      <c r="AM8" s="336">
        <v>0</v>
      </c>
      <c r="AN8" s="336">
        <v>0</v>
      </c>
      <c r="AO8" s="539">
        <v>5458</v>
      </c>
      <c r="AP8" s="336">
        <v>5596</v>
      </c>
      <c r="AQ8" s="336">
        <v>0</v>
      </c>
      <c r="AR8" s="336">
        <v>0</v>
      </c>
      <c r="AS8" s="336">
        <v>6</v>
      </c>
      <c r="AT8" s="539">
        <v>5602</v>
      </c>
      <c r="AU8" s="336">
        <v>11054</v>
      </c>
      <c r="AV8" s="336">
        <v>0</v>
      </c>
      <c r="AW8" s="336">
        <v>0</v>
      </c>
      <c r="AX8" s="336">
        <v>6</v>
      </c>
      <c r="AY8" s="539">
        <v>11060</v>
      </c>
      <c r="AZ8" s="336">
        <f t="shared" si="8"/>
        <v>5667</v>
      </c>
      <c r="BA8" s="336">
        <f t="shared" si="3"/>
        <v>0</v>
      </c>
      <c r="BB8" s="336">
        <f t="shared" si="3"/>
        <v>0</v>
      </c>
      <c r="BC8" s="336">
        <f t="shared" si="3"/>
        <v>0</v>
      </c>
      <c r="BD8" s="539">
        <f t="shared" si="3"/>
        <v>5667</v>
      </c>
      <c r="BE8" s="336">
        <v>16721</v>
      </c>
      <c r="BF8" s="336">
        <v>0</v>
      </c>
      <c r="BG8" s="336">
        <v>0</v>
      </c>
      <c r="BH8" s="336">
        <v>6</v>
      </c>
      <c r="BI8" s="539">
        <v>16727</v>
      </c>
      <c r="BJ8" s="336">
        <v>5629</v>
      </c>
      <c r="BK8" s="336">
        <v>0</v>
      </c>
      <c r="BL8" s="336">
        <v>0</v>
      </c>
      <c r="BM8" s="336">
        <v>2</v>
      </c>
      <c r="BN8" s="539">
        <v>5631</v>
      </c>
      <c r="BO8" s="336">
        <v>22350</v>
      </c>
      <c r="BP8" s="336">
        <v>0</v>
      </c>
      <c r="BQ8" s="336">
        <v>0</v>
      </c>
      <c r="BR8" s="336">
        <v>8</v>
      </c>
      <c r="BS8" s="539">
        <v>22358</v>
      </c>
      <c r="BT8" s="336">
        <v>5592</v>
      </c>
      <c r="BU8" s="336">
        <v>0</v>
      </c>
      <c r="BV8" s="336">
        <v>0</v>
      </c>
      <c r="BW8" s="336">
        <v>4</v>
      </c>
      <c r="BX8" s="539">
        <v>5596</v>
      </c>
      <c r="BY8" s="336">
        <v>5742</v>
      </c>
      <c r="BZ8" s="336">
        <v>0</v>
      </c>
      <c r="CA8" s="336">
        <v>0</v>
      </c>
      <c r="CB8" s="336">
        <v>7</v>
      </c>
      <c r="CC8" s="539">
        <v>5749</v>
      </c>
      <c r="CD8" s="336">
        <v>11334</v>
      </c>
      <c r="CE8" s="336">
        <v>0</v>
      </c>
      <c r="CF8" s="336">
        <v>0</v>
      </c>
      <c r="CG8" s="336">
        <v>11</v>
      </c>
      <c r="CH8" s="539">
        <v>11345</v>
      </c>
      <c r="CI8" s="336">
        <v>5893</v>
      </c>
      <c r="CJ8" s="336">
        <v>0</v>
      </c>
      <c r="CK8" s="336">
        <v>0</v>
      </c>
      <c r="CL8" s="336">
        <v>1</v>
      </c>
      <c r="CM8" s="539">
        <v>5894</v>
      </c>
      <c r="CN8" s="336">
        <v>17227</v>
      </c>
      <c r="CO8" s="336">
        <v>0</v>
      </c>
      <c r="CP8" s="336">
        <v>0</v>
      </c>
      <c r="CQ8" s="336">
        <v>12</v>
      </c>
      <c r="CR8" s="539">
        <v>17239</v>
      </c>
      <c r="CS8" s="336">
        <v>5863</v>
      </c>
      <c r="CT8" s="336">
        <v>0</v>
      </c>
      <c r="CU8" s="336">
        <v>0</v>
      </c>
      <c r="CV8" s="336">
        <v>1</v>
      </c>
      <c r="CW8" s="336">
        <v>5864</v>
      </c>
      <c r="CX8" s="336">
        <v>23090</v>
      </c>
      <c r="CY8" s="336">
        <v>0</v>
      </c>
      <c r="CZ8" s="336">
        <v>0</v>
      </c>
      <c r="DA8" s="336">
        <v>13</v>
      </c>
      <c r="DB8" s="539">
        <v>23103</v>
      </c>
      <c r="DC8" s="336">
        <v>5762</v>
      </c>
      <c r="DD8" s="336">
        <v>0</v>
      </c>
      <c r="DE8" s="336">
        <v>0</v>
      </c>
      <c r="DF8" s="336">
        <v>5</v>
      </c>
      <c r="DG8" s="539">
        <v>5767</v>
      </c>
      <c r="DH8" s="336">
        <v>5690</v>
      </c>
      <c r="DI8" s="336">
        <v>0</v>
      </c>
      <c r="DJ8" s="336">
        <v>0</v>
      </c>
      <c r="DK8" s="336">
        <v>6</v>
      </c>
      <c r="DL8" s="539">
        <v>5696</v>
      </c>
      <c r="DM8" s="336">
        <v>11452</v>
      </c>
      <c r="DN8" s="336">
        <v>0</v>
      </c>
      <c r="DO8" s="336">
        <v>0</v>
      </c>
      <c r="DP8" s="336">
        <v>11</v>
      </c>
      <c r="DQ8" s="539">
        <v>11463</v>
      </c>
      <c r="DR8" s="336">
        <v>5865</v>
      </c>
      <c r="DS8" s="336">
        <v>0</v>
      </c>
      <c r="DT8" s="336">
        <v>0</v>
      </c>
      <c r="DU8" s="336">
        <v>7</v>
      </c>
      <c r="DV8" s="539">
        <v>5872</v>
      </c>
      <c r="DW8" s="336">
        <v>17317</v>
      </c>
      <c r="DX8" s="336">
        <v>0</v>
      </c>
      <c r="DY8" s="336">
        <v>0</v>
      </c>
      <c r="DZ8" s="336">
        <v>18</v>
      </c>
      <c r="EA8" s="539">
        <v>17335</v>
      </c>
      <c r="EB8" s="336">
        <v>5707</v>
      </c>
      <c r="EC8" s="336">
        <v>0</v>
      </c>
      <c r="ED8" s="336">
        <v>0</v>
      </c>
      <c r="EE8" s="336">
        <v>7</v>
      </c>
      <c r="EF8" s="539">
        <v>5714</v>
      </c>
      <c r="EG8" s="336">
        <v>23024</v>
      </c>
      <c r="EH8" s="336">
        <v>0</v>
      </c>
      <c r="EI8" s="336">
        <v>0</v>
      </c>
      <c r="EJ8" s="336">
        <v>25</v>
      </c>
      <c r="EK8" s="539">
        <v>23049</v>
      </c>
      <c r="EL8" s="336">
        <v>5686</v>
      </c>
      <c r="EM8" s="336">
        <v>0</v>
      </c>
      <c r="EN8" s="336">
        <v>0</v>
      </c>
      <c r="EO8" s="336">
        <v>29</v>
      </c>
      <c r="EP8" s="539">
        <v>5715</v>
      </c>
      <c r="EQ8" s="336">
        <v>5831</v>
      </c>
      <c r="ER8" s="336">
        <v>0</v>
      </c>
      <c r="ES8" s="336">
        <v>0</v>
      </c>
      <c r="ET8" s="336">
        <v>-16</v>
      </c>
      <c r="EU8" s="336">
        <v>5815</v>
      </c>
      <c r="EV8" s="336">
        <v>11517</v>
      </c>
      <c r="EW8" s="336">
        <v>0</v>
      </c>
      <c r="EX8" s="336">
        <v>0</v>
      </c>
      <c r="EY8" s="336">
        <v>13</v>
      </c>
      <c r="EZ8" s="539">
        <v>11530</v>
      </c>
      <c r="FA8" s="336">
        <v>5855</v>
      </c>
      <c r="FB8" s="336">
        <v>0</v>
      </c>
      <c r="FC8" s="336">
        <v>0</v>
      </c>
      <c r="FD8" s="336">
        <v>9</v>
      </c>
      <c r="FE8" s="539">
        <v>5864</v>
      </c>
      <c r="FF8" s="336">
        <v>17372</v>
      </c>
      <c r="FG8" s="336">
        <v>0</v>
      </c>
      <c r="FH8" s="336">
        <v>0</v>
      </c>
      <c r="FI8" s="336">
        <v>22</v>
      </c>
      <c r="FJ8" s="539">
        <v>17394</v>
      </c>
      <c r="FK8" s="336">
        <v>5860</v>
      </c>
      <c r="FL8" s="336">
        <v>0</v>
      </c>
      <c r="FM8" s="336">
        <v>0</v>
      </c>
      <c r="FN8" s="336">
        <v>11</v>
      </c>
      <c r="FO8" s="539">
        <v>5871</v>
      </c>
      <c r="FP8" s="336">
        <v>23232</v>
      </c>
      <c r="FQ8" s="336">
        <v>0</v>
      </c>
      <c r="FR8" s="336">
        <v>0</v>
      </c>
      <c r="FS8" s="336">
        <v>33</v>
      </c>
      <c r="FT8" s="539">
        <v>23265</v>
      </c>
      <c r="FU8" s="336">
        <v>5760</v>
      </c>
      <c r="FV8" s="336">
        <v>0</v>
      </c>
      <c r="FW8" s="336">
        <v>0</v>
      </c>
      <c r="FX8" s="336">
        <v>10</v>
      </c>
      <c r="FY8" s="539">
        <v>5770</v>
      </c>
      <c r="FZ8" s="336">
        <v>5923</v>
      </c>
      <c r="GA8" s="336">
        <v>0</v>
      </c>
      <c r="GB8" s="336">
        <v>0</v>
      </c>
      <c r="GC8" s="336">
        <v>8</v>
      </c>
      <c r="GD8" s="539">
        <v>5931</v>
      </c>
      <c r="GE8" s="336">
        <v>11683</v>
      </c>
      <c r="GF8" s="336">
        <v>0</v>
      </c>
      <c r="GG8" s="336">
        <v>0</v>
      </c>
      <c r="GH8" s="336">
        <v>18</v>
      </c>
      <c r="GI8" s="539">
        <v>11701</v>
      </c>
      <c r="GJ8" s="336">
        <v>6238</v>
      </c>
      <c r="GK8" s="336">
        <v>0</v>
      </c>
      <c r="GL8" s="336">
        <v>0</v>
      </c>
      <c r="GM8" s="336">
        <v>9</v>
      </c>
      <c r="GN8" s="539">
        <v>6247</v>
      </c>
      <c r="GO8" s="336">
        <v>17921</v>
      </c>
      <c r="GP8" s="336">
        <v>0</v>
      </c>
      <c r="GQ8" s="336">
        <v>0</v>
      </c>
      <c r="GR8" s="336">
        <v>27</v>
      </c>
      <c r="GS8" s="539">
        <v>17948</v>
      </c>
      <c r="GT8" s="336">
        <v>6376</v>
      </c>
      <c r="GU8" s="336">
        <v>0</v>
      </c>
      <c r="GV8" s="336">
        <v>0</v>
      </c>
      <c r="GW8" s="336">
        <v>10</v>
      </c>
      <c r="GX8" s="539">
        <v>6386</v>
      </c>
      <c r="GY8" s="336">
        <v>24297</v>
      </c>
      <c r="GZ8" s="336">
        <v>0</v>
      </c>
      <c r="HA8" s="336">
        <v>0</v>
      </c>
      <c r="HB8" s="336">
        <v>37</v>
      </c>
      <c r="HC8" s="539">
        <v>24334</v>
      </c>
    </row>
    <row r="9" spans="2:211" ht="14.25">
      <c r="B9" s="541"/>
      <c r="C9" s="335"/>
      <c r="D9" s="335"/>
      <c r="E9" s="537"/>
      <c r="F9" s="538"/>
      <c r="G9" s="336">
        <f t="shared" si="4"/>
        <v>0</v>
      </c>
      <c r="H9" s="336">
        <f t="shared" si="4"/>
        <v>0</v>
      </c>
      <c r="I9" s="336">
        <f t="shared" si="5"/>
        <v>0</v>
      </c>
      <c r="J9" s="336">
        <f aca="true" t="shared" si="10" ref="J9:J24">O9-E9</f>
        <v>0</v>
      </c>
      <c r="K9" s="539">
        <f t="shared" si="9"/>
        <v>0</v>
      </c>
      <c r="L9" s="336"/>
      <c r="M9" s="336"/>
      <c r="N9" s="336"/>
      <c r="O9" s="336"/>
      <c r="P9" s="539"/>
      <c r="Q9" s="336">
        <f t="shared" si="6"/>
        <v>0</v>
      </c>
      <c r="R9" s="336">
        <f t="shared" si="1"/>
        <v>0</v>
      </c>
      <c r="S9" s="336">
        <f t="shared" si="1"/>
        <v>0</v>
      </c>
      <c r="T9" s="336">
        <f t="shared" si="1"/>
        <v>0</v>
      </c>
      <c r="U9" s="539">
        <f t="shared" si="1"/>
        <v>0</v>
      </c>
      <c r="V9" s="336"/>
      <c r="W9" s="336"/>
      <c r="X9" s="336"/>
      <c r="Y9" s="336"/>
      <c r="Z9" s="539"/>
      <c r="AA9" s="336">
        <f t="shared" si="7"/>
        <v>0</v>
      </c>
      <c r="AB9" s="336">
        <v>0</v>
      </c>
      <c r="AC9" s="336">
        <v>0</v>
      </c>
      <c r="AD9" s="336">
        <v>0</v>
      </c>
      <c r="AE9" s="539">
        <f t="shared" si="2"/>
        <v>0</v>
      </c>
      <c r="AF9" s="336"/>
      <c r="AG9" s="336"/>
      <c r="AH9" s="336"/>
      <c r="AI9" s="336"/>
      <c r="AJ9" s="539"/>
      <c r="AK9" s="336"/>
      <c r="AL9" s="336"/>
      <c r="AM9" s="336"/>
      <c r="AN9" s="336"/>
      <c r="AO9" s="539"/>
      <c r="AP9" s="336">
        <v>0</v>
      </c>
      <c r="AQ9" s="336">
        <v>0</v>
      </c>
      <c r="AR9" s="336">
        <v>0</v>
      </c>
      <c r="AS9" s="336">
        <v>0</v>
      </c>
      <c r="AT9" s="539">
        <v>0</v>
      </c>
      <c r="AU9" s="336"/>
      <c r="AV9" s="336"/>
      <c r="AW9" s="336"/>
      <c r="AX9" s="336"/>
      <c r="AY9" s="539"/>
      <c r="AZ9" s="336">
        <f t="shared" si="8"/>
        <v>0</v>
      </c>
      <c r="BA9" s="336">
        <f t="shared" si="3"/>
        <v>0</v>
      </c>
      <c r="BB9" s="336">
        <f t="shared" si="3"/>
        <v>0</v>
      </c>
      <c r="BC9" s="336">
        <f t="shared" si="3"/>
        <v>0</v>
      </c>
      <c r="BD9" s="539">
        <f t="shared" si="3"/>
        <v>0</v>
      </c>
      <c r="BE9" s="336"/>
      <c r="BF9" s="336"/>
      <c r="BG9" s="336"/>
      <c r="BH9" s="336"/>
      <c r="BI9" s="539"/>
      <c r="BJ9" s="336">
        <v>0</v>
      </c>
      <c r="BK9" s="336">
        <v>0</v>
      </c>
      <c r="BL9" s="336">
        <v>0</v>
      </c>
      <c r="BM9" s="336">
        <v>0</v>
      </c>
      <c r="BN9" s="539">
        <v>0</v>
      </c>
      <c r="BO9" s="336"/>
      <c r="BP9" s="336"/>
      <c r="BQ9" s="336"/>
      <c r="BR9" s="336"/>
      <c r="BS9" s="539"/>
      <c r="BT9" s="336"/>
      <c r="BU9" s="336"/>
      <c r="BV9" s="336"/>
      <c r="BW9" s="336"/>
      <c r="BX9" s="539"/>
      <c r="BY9" s="336">
        <v>0</v>
      </c>
      <c r="BZ9" s="336">
        <v>0</v>
      </c>
      <c r="CA9" s="336">
        <v>0</v>
      </c>
      <c r="CB9" s="336">
        <v>0</v>
      </c>
      <c r="CC9" s="539">
        <v>0</v>
      </c>
      <c r="CD9" s="336"/>
      <c r="CE9" s="336"/>
      <c r="CF9" s="336"/>
      <c r="CG9" s="336"/>
      <c r="CH9" s="539"/>
      <c r="CI9" s="336">
        <v>0</v>
      </c>
      <c r="CJ9" s="336">
        <v>0</v>
      </c>
      <c r="CK9" s="336">
        <v>0</v>
      </c>
      <c r="CL9" s="336">
        <v>0</v>
      </c>
      <c r="CM9" s="539">
        <v>0</v>
      </c>
      <c r="CN9" s="336"/>
      <c r="CO9" s="336"/>
      <c r="CP9" s="336"/>
      <c r="CQ9" s="336"/>
      <c r="CR9" s="539"/>
      <c r="CS9" s="336">
        <v>0</v>
      </c>
      <c r="CT9" s="336">
        <v>0</v>
      </c>
      <c r="CU9" s="336">
        <v>0</v>
      </c>
      <c r="CV9" s="336">
        <v>0</v>
      </c>
      <c r="CW9" s="336">
        <v>0</v>
      </c>
      <c r="CX9" s="336"/>
      <c r="CY9" s="336"/>
      <c r="CZ9" s="336"/>
      <c r="DA9" s="336"/>
      <c r="DB9" s="539"/>
      <c r="DC9" s="336"/>
      <c r="DD9" s="336"/>
      <c r="DE9" s="336"/>
      <c r="DF9" s="336"/>
      <c r="DG9" s="539"/>
      <c r="DH9" s="336">
        <v>0</v>
      </c>
      <c r="DI9" s="336">
        <v>0</v>
      </c>
      <c r="DJ9" s="336">
        <v>0</v>
      </c>
      <c r="DK9" s="336">
        <v>0</v>
      </c>
      <c r="DL9" s="539">
        <v>0</v>
      </c>
      <c r="DM9" s="336"/>
      <c r="DN9" s="336"/>
      <c r="DO9" s="336"/>
      <c r="DP9" s="336"/>
      <c r="DQ9" s="539"/>
      <c r="DR9" s="336">
        <v>0</v>
      </c>
      <c r="DS9" s="336">
        <v>0</v>
      </c>
      <c r="DT9" s="336">
        <v>0</v>
      </c>
      <c r="DU9" s="336">
        <v>0</v>
      </c>
      <c r="DV9" s="539">
        <v>0</v>
      </c>
      <c r="DW9" s="336"/>
      <c r="DX9" s="336">
        <v>0</v>
      </c>
      <c r="DY9" s="336">
        <v>0</v>
      </c>
      <c r="DZ9" s="336">
        <v>0</v>
      </c>
      <c r="EA9" s="539"/>
      <c r="EB9" s="336">
        <v>0</v>
      </c>
      <c r="EC9" s="336">
        <v>0</v>
      </c>
      <c r="ED9" s="336">
        <v>0</v>
      </c>
      <c r="EE9" s="336">
        <v>0</v>
      </c>
      <c r="EF9" s="539">
        <v>0</v>
      </c>
      <c r="EG9" s="336"/>
      <c r="EH9" s="336"/>
      <c r="EI9" s="336"/>
      <c r="EJ9" s="336"/>
      <c r="EK9" s="539"/>
      <c r="EL9" s="336"/>
      <c r="EM9" s="336"/>
      <c r="EN9" s="336"/>
      <c r="EO9" s="336"/>
      <c r="EP9" s="539"/>
      <c r="EQ9" s="336">
        <v>0</v>
      </c>
      <c r="ER9" s="336">
        <v>0</v>
      </c>
      <c r="ES9" s="336">
        <v>0</v>
      </c>
      <c r="ET9" s="336">
        <v>0</v>
      </c>
      <c r="EU9" s="336">
        <v>0</v>
      </c>
      <c r="EV9" s="336"/>
      <c r="EW9" s="336"/>
      <c r="EX9" s="336"/>
      <c r="EY9" s="336"/>
      <c r="EZ9" s="539"/>
      <c r="FA9" s="336"/>
      <c r="FB9" s="336"/>
      <c r="FC9" s="336"/>
      <c r="FD9" s="336"/>
      <c r="FE9" s="539"/>
      <c r="FF9" s="336"/>
      <c r="FG9" s="336"/>
      <c r="FH9" s="336"/>
      <c r="FI9" s="336"/>
      <c r="FJ9" s="539"/>
      <c r="FK9" s="336">
        <v>0</v>
      </c>
      <c r="FL9" s="336">
        <v>0</v>
      </c>
      <c r="FM9" s="336">
        <v>0</v>
      </c>
      <c r="FN9" s="336">
        <v>0</v>
      </c>
      <c r="FO9" s="539">
        <v>0</v>
      </c>
      <c r="FP9" s="336"/>
      <c r="FQ9" s="336"/>
      <c r="FR9" s="336"/>
      <c r="FS9" s="336"/>
      <c r="FT9" s="539"/>
      <c r="FU9" s="336"/>
      <c r="FV9" s="336"/>
      <c r="FW9" s="336"/>
      <c r="FX9" s="336"/>
      <c r="FY9" s="539"/>
      <c r="FZ9" s="336">
        <v>0</v>
      </c>
      <c r="GA9" s="336">
        <v>0</v>
      </c>
      <c r="GB9" s="336">
        <v>0</v>
      </c>
      <c r="GC9" s="336">
        <v>0</v>
      </c>
      <c r="GD9" s="539">
        <v>0</v>
      </c>
      <c r="GE9" s="336"/>
      <c r="GF9" s="336"/>
      <c r="GG9" s="336"/>
      <c r="GH9" s="336"/>
      <c r="GI9" s="539"/>
      <c r="GJ9" s="336">
        <v>0</v>
      </c>
      <c r="GK9" s="336">
        <v>0</v>
      </c>
      <c r="GL9" s="336">
        <v>0</v>
      </c>
      <c r="GM9" s="336">
        <v>0</v>
      </c>
      <c r="GN9" s="539">
        <v>0</v>
      </c>
      <c r="GO9" s="336"/>
      <c r="GP9" s="336"/>
      <c r="GQ9" s="336"/>
      <c r="GR9" s="336"/>
      <c r="GS9" s="539"/>
      <c r="GT9" s="336">
        <v>0</v>
      </c>
      <c r="GU9" s="336">
        <v>0</v>
      </c>
      <c r="GV9" s="336">
        <v>0</v>
      </c>
      <c r="GW9" s="336">
        <v>0</v>
      </c>
      <c r="GX9" s="539">
        <v>0</v>
      </c>
      <c r="GY9" s="336"/>
      <c r="GZ9" s="336"/>
      <c r="HA9" s="336"/>
      <c r="HB9" s="336"/>
      <c r="HC9" s="539"/>
    </row>
    <row r="10" spans="2:211" ht="14.25">
      <c r="B10" s="536" t="s">
        <v>105</v>
      </c>
      <c r="C10" s="335">
        <v>251</v>
      </c>
      <c r="D10" s="335">
        <v>-199</v>
      </c>
      <c r="E10" s="537" t="s">
        <v>69</v>
      </c>
      <c r="F10" s="538">
        <v>52</v>
      </c>
      <c r="G10" s="336">
        <f t="shared" si="4"/>
        <v>448</v>
      </c>
      <c r="H10" s="336">
        <f t="shared" si="4"/>
        <v>-201</v>
      </c>
      <c r="I10" s="336">
        <f t="shared" si="5"/>
        <v>-194</v>
      </c>
      <c r="J10" s="336">
        <v>0</v>
      </c>
      <c r="K10" s="539">
        <f t="shared" si="9"/>
        <v>59</v>
      </c>
      <c r="L10" s="336">
        <v>699</v>
      </c>
      <c r="M10" s="336">
        <v>-400</v>
      </c>
      <c r="N10" s="336">
        <v>-194</v>
      </c>
      <c r="O10" s="336">
        <v>6</v>
      </c>
      <c r="P10" s="539">
        <v>111</v>
      </c>
      <c r="Q10" s="336">
        <f t="shared" si="6"/>
        <v>788</v>
      </c>
      <c r="R10" s="336">
        <f t="shared" si="1"/>
        <v>-210</v>
      </c>
      <c r="S10" s="336">
        <f t="shared" si="1"/>
        <v>-528</v>
      </c>
      <c r="T10" s="336">
        <f t="shared" si="1"/>
        <v>4</v>
      </c>
      <c r="U10" s="539">
        <f t="shared" si="1"/>
        <v>54</v>
      </c>
      <c r="V10" s="336">
        <v>1487</v>
      </c>
      <c r="W10" s="336">
        <v>-610</v>
      </c>
      <c r="X10" s="336">
        <v>-722</v>
      </c>
      <c r="Y10" s="336">
        <v>10</v>
      </c>
      <c r="Z10" s="539">
        <v>165</v>
      </c>
      <c r="AA10" s="336">
        <f t="shared" si="7"/>
        <v>832</v>
      </c>
      <c r="AB10" s="336">
        <f t="shared" si="7"/>
        <v>-221</v>
      </c>
      <c r="AC10" s="336">
        <f t="shared" si="7"/>
        <v>-557</v>
      </c>
      <c r="AD10" s="336">
        <f t="shared" si="7"/>
        <v>5</v>
      </c>
      <c r="AE10" s="539">
        <f>AJ10-Z10</f>
        <v>59</v>
      </c>
      <c r="AF10" s="336">
        <v>2319</v>
      </c>
      <c r="AG10" s="336">
        <v>-831</v>
      </c>
      <c r="AH10" s="336">
        <v>-1279</v>
      </c>
      <c r="AI10" s="336">
        <v>15</v>
      </c>
      <c r="AJ10" s="539">
        <v>224</v>
      </c>
      <c r="AK10" s="336">
        <v>997</v>
      </c>
      <c r="AL10" s="336">
        <v>-267</v>
      </c>
      <c r="AM10" s="336">
        <v>-677</v>
      </c>
      <c r="AN10" s="336">
        <v>4</v>
      </c>
      <c r="AO10" s="539">
        <v>57</v>
      </c>
      <c r="AP10" s="336">
        <v>1033</v>
      </c>
      <c r="AQ10" s="336">
        <v>-270</v>
      </c>
      <c r="AR10" s="336">
        <v>-708</v>
      </c>
      <c r="AS10" s="336">
        <v>8</v>
      </c>
      <c r="AT10" s="539">
        <v>63</v>
      </c>
      <c r="AU10" s="336">
        <v>2030</v>
      </c>
      <c r="AV10" s="336">
        <v>-537</v>
      </c>
      <c r="AW10" s="336">
        <v>-1385</v>
      </c>
      <c r="AX10" s="336">
        <v>12</v>
      </c>
      <c r="AY10" s="539">
        <v>120</v>
      </c>
      <c r="AZ10" s="336">
        <f t="shared" si="8"/>
        <v>1040</v>
      </c>
      <c r="BA10" s="336">
        <f t="shared" si="3"/>
        <v>-287</v>
      </c>
      <c r="BB10" s="336">
        <f t="shared" si="3"/>
        <v>-713</v>
      </c>
      <c r="BC10" s="336">
        <f t="shared" si="3"/>
        <v>13</v>
      </c>
      <c r="BD10" s="539">
        <f t="shared" si="3"/>
        <v>53</v>
      </c>
      <c r="BE10" s="336">
        <v>3070</v>
      </c>
      <c r="BF10" s="336">
        <v>-824</v>
      </c>
      <c r="BG10" s="336">
        <v>-2098</v>
      </c>
      <c r="BH10" s="336">
        <v>25</v>
      </c>
      <c r="BI10" s="539">
        <v>173</v>
      </c>
      <c r="BJ10" s="336">
        <v>1039</v>
      </c>
      <c r="BK10" s="336">
        <v>-269</v>
      </c>
      <c r="BL10" s="336">
        <v>-743</v>
      </c>
      <c r="BM10" s="336">
        <v>33</v>
      </c>
      <c r="BN10" s="539">
        <v>60</v>
      </c>
      <c r="BO10" s="336">
        <v>4109</v>
      </c>
      <c r="BP10" s="336">
        <v>-1093</v>
      </c>
      <c r="BQ10" s="336">
        <v>-2841</v>
      </c>
      <c r="BR10" s="336">
        <v>58</v>
      </c>
      <c r="BS10" s="539">
        <v>233</v>
      </c>
      <c r="BT10" s="336">
        <v>961</v>
      </c>
      <c r="BU10" s="336">
        <v>-263</v>
      </c>
      <c r="BV10" s="336">
        <v>-668</v>
      </c>
      <c r="BW10" s="336">
        <v>22</v>
      </c>
      <c r="BX10" s="539">
        <v>52</v>
      </c>
      <c r="BY10" s="336">
        <v>1032</v>
      </c>
      <c r="BZ10" s="336">
        <v>-284</v>
      </c>
      <c r="CA10" s="336">
        <v>-707</v>
      </c>
      <c r="CB10" s="336">
        <v>22</v>
      </c>
      <c r="CC10" s="539">
        <v>63</v>
      </c>
      <c r="CD10" s="336">
        <v>1993</v>
      </c>
      <c r="CE10" s="336">
        <v>-547</v>
      </c>
      <c r="CF10" s="336">
        <v>-1375</v>
      </c>
      <c r="CG10" s="336">
        <v>44</v>
      </c>
      <c r="CH10" s="539">
        <v>115</v>
      </c>
      <c r="CI10" s="336">
        <v>1058</v>
      </c>
      <c r="CJ10" s="336">
        <v>-300</v>
      </c>
      <c r="CK10" s="336">
        <v>-726</v>
      </c>
      <c r="CL10" s="336">
        <v>26</v>
      </c>
      <c r="CM10" s="539">
        <v>58</v>
      </c>
      <c r="CN10" s="336">
        <v>3051</v>
      </c>
      <c r="CO10" s="336">
        <v>-847</v>
      </c>
      <c r="CP10" s="336">
        <v>-2101</v>
      </c>
      <c r="CQ10" s="336">
        <v>70</v>
      </c>
      <c r="CR10" s="539">
        <v>173</v>
      </c>
      <c r="CS10" s="336">
        <v>1088</v>
      </c>
      <c r="CT10" s="336">
        <v>-304</v>
      </c>
      <c r="CU10" s="336">
        <v>-756</v>
      </c>
      <c r="CV10" s="336">
        <v>37</v>
      </c>
      <c r="CW10" s="336">
        <v>65</v>
      </c>
      <c r="CX10" s="336">
        <v>4139</v>
      </c>
      <c r="CY10" s="336">
        <v>-1151</v>
      </c>
      <c r="CZ10" s="336">
        <v>-2857</v>
      </c>
      <c r="DA10" s="336">
        <v>107</v>
      </c>
      <c r="DB10" s="539">
        <v>238</v>
      </c>
      <c r="DC10" s="336">
        <v>1019</v>
      </c>
      <c r="DD10" s="336">
        <v>-265</v>
      </c>
      <c r="DE10" s="336">
        <v>-710</v>
      </c>
      <c r="DF10" s="336">
        <v>30</v>
      </c>
      <c r="DG10" s="539">
        <v>74</v>
      </c>
      <c r="DH10" s="336">
        <v>964</v>
      </c>
      <c r="DI10" s="336">
        <v>-259</v>
      </c>
      <c r="DJ10" s="336">
        <v>-671</v>
      </c>
      <c r="DK10" s="336">
        <v>15</v>
      </c>
      <c r="DL10" s="539">
        <v>49</v>
      </c>
      <c r="DM10" s="336">
        <v>1983</v>
      </c>
      <c r="DN10" s="336">
        <v>-524</v>
      </c>
      <c r="DO10" s="336">
        <v>-1381</v>
      </c>
      <c r="DP10" s="336">
        <v>45</v>
      </c>
      <c r="DQ10" s="539">
        <v>123</v>
      </c>
      <c r="DR10" s="336">
        <v>1054</v>
      </c>
      <c r="DS10" s="336">
        <v>-320</v>
      </c>
      <c r="DT10" s="336">
        <v>-710</v>
      </c>
      <c r="DU10" s="336">
        <v>27</v>
      </c>
      <c r="DV10" s="539">
        <v>51</v>
      </c>
      <c r="DW10" s="336">
        <v>3037</v>
      </c>
      <c r="DX10" s="336">
        <v>-844</v>
      </c>
      <c r="DY10" s="336">
        <v>-2091</v>
      </c>
      <c r="DZ10" s="336">
        <v>72</v>
      </c>
      <c r="EA10" s="539">
        <v>174</v>
      </c>
      <c r="EB10" s="336">
        <v>1160</v>
      </c>
      <c r="EC10" s="336">
        <v>-316</v>
      </c>
      <c r="ED10" s="336">
        <v>-793</v>
      </c>
      <c r="EE10" s="336">
        <v>25</v>
      </c>
      <c r="EF10" s="539">
        <v>76</v>
      </c>
      <c r="EG10" s="336">
        <v>4197</v>
      </c>
      <c r="EH10" s="336">
        <v>-1160</v>
      </c>
      <c r="EI10" s="336">
        <v>-2884</v>
      </c>
      <c r="EJ10" s="336">
        <v>97</v>
      </c>
      <c r="EK10" s="539">
        <v>250</v>
      </c>
      <c r="EL10" s="336">
        <v>1065</v>
      </c>
      <c r="EM10" s="336">
        <v>-305</v>
      </c>
      <c r="EN10" s="336">
        <v>-737</v>
      </c>
      <c r="EO10" s="336">
        <v>41</v>
      </c>
      <c r="EP10" s="539">
        <v>64</v>
      </c>
      <c r="EQ10" s="336">
        <v>1161</v>
      </c>
      <c r="ER10" s="336">
        <v>-335</v>
      </c>
      <c r="ES10" s="336">
        <v>-801</v>
      </c>
      <c r="ET10" s="336">
        <v>39</v>
      </c>
      <c r="EU10" s="336">
        <v>64</v>
      </c>
      <c r="EV10" s="336">
        <v>2226</v>
      </c>
      <c r="EW10" s="336">
        <v>-640</v>
      </c>
      <c r="EX10" s="336">
        <v>-1538</v>
      </c>
      <c r="EY10" s="336">
        <v>80</v>
      </c>
      <c r="EZ10" s="539">
        <v>128</v>
      </c>
      <c r="FA10" s="336">
        <v>1234</v>
      </c>
      <c r="FB10" s="336">
        <v>-369</v>
      </c>
      <c r="FC10" s="336">
        <v>-842</v>
      </c>
      <c r="FD10" s="336">
        <v>39</v>
      </c>
      <c r="FE10" s="539">
        <v>62</v>
      </c>
      <c r="FF10" s="336">
        <v>3460</v>
      </c>
      <c r="FG10" s="336">
        <v>-1009</v>
      </c>
      <c r="FH10" s="336">
        <v>-2380</v>
      </c>
      <c r="FI10" s="336">
        <v>119</v>
      </c>
      <c r="FJ10" s="539">
        <v>190</v>
      </c>
      <c r="FK10" s="336">
        <v>1278</v>
      </c>
      <c r="FL10" s="336">
        <v>-388</v>
      </c>
      <c r="FM10" s="336">
        <v>-850</v>
      </c>
      <c r="FN10" s="336">
        <v>38</v>
      </c>
      <c r="FO10" s="539">
        <v>78</v>
      </c>
      <c r="FP10" s="336">
        <v>4738</v>
      </c>
      <c r="FQ10" s="336">
        <v>-1397</v>
      </c>
      <c r="FR10" s="336">
        <v>-3230</v>
      </c>
      <c r="FS10" s="336">
        <v>157</v>
      </c>
      <c r="FT10" s="539">
        <v>268</v>
      </c>
      <c r="FU10" s="336">
        <v>1223</v>
      </c>
      <c r="FV10" s="336">
        <v>-360</v>
      </c>
      <c r="FW10" s="336">
        <v>-836</v>
      </c>
      <c r="FX10" s="336">
        <v>39</v>
      </c>
      <c r="FY10" s="539">
        <v>66</v>
      </c>
      <c r="FZ10" s="336">
        <v>1326</v>
      </c>
      <c r="GA10" s="336">
        <v>-421</v>
      </c>
      <c r="GB10" s="336">
        <v>-867</v>
      </c>
      <c r="GC10" s="336">
        <v>34</v>
      </c>
      <c r="GD10" s="539">
        <v>72</v>
      </c>
      <c r="GE10" s="336">
        <v>2549</v>
      </c>
      <c r="GF10" s="336">
        <v>-781</v>
      </c>
      <c r="GG10" s="336">
        <v>-1703</v>
      </c>
      <c r="GH10" s="336">
        <v>73</v>
      </c>
      <c r="GI10" s="539">
        <v>138</v>
      </c>
      <c r="GJ10" s="336">
        <v>1316</v>
      </c>
      <c r="GK10" s="336">
        <v>-419</v>
      </c>
      <c r="GL10" s="336">
        <v>-873</v>
      </c>
      <c r="GM10" s="336">
        <v>42</v>
      </c>
      <c r="GN10" s="539">
        <v>66</v>
      </c>
      <c r="GO10" s="336">
        <v>3865</v>
      </c>
      <c r="GP10" s="336">
        <v>-1200</v>
      </c>
      <c r="GQ10" s="336">
        <v>-2576</v>
      </c>
      <c r="GR10" s="336">
        <v>115</v>
      </c>
      <c r="GS10" s="539">
        <v>204</v>
      </c>
      <c r="GT10" s="336">
        <v>1271</v>
      </c>
      <c r="GU10" s="336">
        <v>-388</v>
      </c>
      <c r="GV10" s="336">
        <v>-863</v>
      </c>
      <c r="GW10" s="336">
        <v>39</v>
      </c>
      <c r="GX10" s="539">
        <v>59</v>
      </c>
      <c r="GY10" s="336">
        <v>5136</v>
      </c>
      <c r="GZ10" s="336">
        <v>-1588</v>
      </c>
      <c r="HA10" s="336">
        <v>-3439</v>
      </c>
      <c r="HB10" s="336">
        <v>154</v>
      </c>
      <c r="HC10" s="539">
        <v>263</v>
      </c>
    </row>
    <row r="11" spans="2:211" ht="14.25">
      <c r="B11" s="536" t="s">
        <v>81</v>
      </c>
      <c r="C11" s="335">
        <v>1366</v>
      </c>
      <c r="D11" s="335">
        <v>-975</v>
      </c>
      <c r="E11" s="537">
        <v>3</v>
      </c>
      <c r="F11" s="538">
        <v>394</v>
      </c>
      <c r="G11" s="336">
        <f t="shared" si="4"/>
        <v>1916</v>
      </c>
      <c r="H11" s="336">
        <f t="shared" si="4"/>
        <v>-1076</v>
      </c>
      <c r="I11" s="336">
        <f t="shared" si="5"/>
        <v>-510</v>
      </c>
      <c r="J11" s="336">
        <f t="shared" si="10"/>
        <v>3</v>
      </c>
      <c r="K11" s="539">
        <f t="shared" si="9"/>
        <v>333</v>
      </c>
      <c r="L11" s="336">
        <v>3282</v>
      </c>
      <c r="M11" s="336">
        <v>-2051</v>
      </c>
      <c r="N11" s="336">
        <v>-510</v>
      </c>
      <c r="O11" s="336">
        <v>6</v>
      </c>
      <c r="P11" s="539">
        <v>727</v>
      </c>
      <c r="Q11" s="336">
        <f t="shared" si="6"/>
        <v>2910</v>
      </c>
      <c r="R11" s="336">
        <f t="shared" si="1"/>
        <v>-1014</v>
      </c>
      <c r="S11" s="336">
        <f t="shared" si="1"/>
        <v>-1544</v>
      </c>
      <c r="T11" s="336">
        <f t="shared" si="1"/>
        <v>3</v>
      </c>
      <c r="U11" s="539">
        <f t="shared" si="1"/>
        <v>355</v>
      </c>
      <c r="V11" s="336">
        <v>6192</v>
      </c>
      <c r="W11" s="336">
        <v>-3065</v>
      </c>
      <c r="X11" s="336">
        <v>-2054</v>
      </c>
      <c r="Y11" s="336">
        <v>9</v>
      </c>
      <c r="Z11" s="539">
        <v>1082</v>
      </c>
      <c r="AA11" s="336">
        <f t="shared" si="7"/>
        <v>2859</v>
      </c>
      <c r="AB11" s="336">
        <f t="shared" si="7"/>
        <v>-835</v>
      </c>
      <c r="AC11" s="336">
        <f t="shared" si="7"/>
        <v>-1623</v>
      </c>
      <c r="AD11" s="336">
        <f t="shared" si="7"/>
        <v>4</v>
      </c>
      <c r="AE11" s="539">
        <f t="shared" si="7"/>
        <v>405</v>
      </c>
      <c r="AF11" s="336">
        <v>9051</v>
      </c>
      <c r="AG11" s="336">
        <v>-3900</v>
      </c>
      <c r="AH11" s="336">
        <v>-3677</v>
      </c>
      <c r="AI11" s="336">
        <v>13</v>
      </c>
      <c r="AJ11" s="539">
        <v>1487</v>
      </c>
      <c r="AK11" s="336">
        <v>2669</v>
      </c>
      <c r="AL11" s="336">
        <v>-927</v>
      </c>
      <c r="AM11" s="336">
        <v>-1433</v>
      </c>
      <c r="AN11" s="336">
        <v>4</v>
      </c>
      <c r="AO11" s="539">
        <v>313</v>
      </c>
      <c r="AP11" s="336">
        <v>2484</v>
      </c>
      <c r="AQ11" s="336">
        <v>-662</v>
      </c>
      <c r="AR11" s="336">
        <v>-1521</v>
      </c>
      <c r="AS11" s="336">
        <v>3</v>
      </c>
      <c r="AT11" s="539">
        <v>304</v>
      </c>
      <c r="AU11" s="336">
        <v>5153</v>
      </c>
      <c r="AV11" s="336">
        <v>-1589</v>
      </c>
      <c r="AW11" s="336">
        <v>-2954</v>
      </c>
      <c r="AX11" s="336">
        <v>7</v>
      </c>
      <c r="AY11" s="539">
        <v>617</v>
      </c>
      <c r="AZ11" s="336">
        <f t="shared" si="8"/>
        <v>2914</v>
      </c>
      <c r="BA11" s="336">
        <f t="shared" si="3"/>
        <v>-949</v>
      </c>
      <c r="BB11" s="336">
        <f t="shared" si="3"/>
        <v>-1562</v>
      </c>
      <c r="BC11" s="336">
        <f t="shared" si="3"/>
        <v>1</v>
      </c>
      <c r="BD11" s="539">
        <f t="shared" si="3"/>
        <v>404</v>
      </c>
      <c r="BE11" s="336">
        <v>8067</v>
      </c>
      <c r="BF11" s="336">
        <v>-2538</v>
      </c>
      <c r="BG11" s="336">
        <v>-4516</v>
      </c>
      <c r="BH11" s="336">
        <v>8</v>
      </c>
      <c r="BI11" s="539">
        <v>1021</v>
      </c>
      <c r="BJ11" s="336">
        <v>2877</v>
      </c>
      <c r="BK11" s="336">
        <v>-880</v>
      </c>
      <c r="BL11" s="336">
        <v>-1667</v>
      </c>
      <c r="BM11" s="336">
        <v>15</v>
      </c>
      <c r="BN11" s="539">
        <v>345</v>
      </c>
      <c r="BO11" s="336">
        <v>10944</v>
      </c>
      <c r="BP11" s="336">
        <v>-3418</v>
      </c>
      <c r="BQ11" s="336">
        <v>-6183</v>
      </c>
      <c r="BR11" s="336">
        <v>23</v>
      </c>
      <c r="BS11" s="539">
        <v>1366</v>
      </c>
      <c r="BT11" s="336">
        <f>2859+194</f>
        <v>3053</v>
      </c>
      <c r="BU11" s="336">
        <f>-1000-92</f>
        <v>-1092</v>
      </c>
      <c r="BV11" s="336">
        <f>-1595-53</f>
        <v>-1648</v>
      </c>
      <c r="BW11" s="336">
        <f>6+2</f>
        <v>8</v>
      </c>
      <c r="BX11" s="539">
        <f>270+51</f>
        <v>321</v>
      </c>
      <c r="BY11" s="336">
        <v>3181</v>
      </c>
      <c r="BZ11" s="336">
        <v>-981</v>
      </c>
      <c r="CA11" s="336">
        <v>-1749</v>
      </c>
      <c r="CB11" s="336">
        <v>4</v>
      </c>
      <c r="CC11" s="539">
        <v>455</v>
      </c>
      <c r="CD11" s="336">
        <v>6234</v>
      </c>
      <c r="CE11" s="336">
        <v>-2073</v>
      </c>
      <c r="CF11" s="336">
        <v>-3397</v>
      </c>
      <c r="CG11" s="336">
        <v>12</v>
      </c>
      <c r="CH11" s="539">
        <v>776</v>
      </c>
      <c r="CI11" s="336">
        <v>3365</v>
      </c>
      <c r="CJ11" s="336">
        <v>-1186</v>
      </c>
      <c r="CK11" s="336">
        <v>-1722</v>
      </c>
      <c r="CL11" s="336">
        <v>14</v>
      </c>
      <c r="CM11" s="539">
        <v>471</v>
      </c>
      <c r="CN11" s="336">
        <v>9599</v>
      </c>
      <c r="CO11" s="336">
        <v>-3259</v>
      </c>
      <c r="CP11" s="336">
        <v>-5119</v>
      </c>
      <c r="CQ11" s="336">
        <v>26</v>
      </c>
      <c r="CR11" s="539">
        <v>1247</v>
      </c>
      <c r="CS11" s="336">
        <v>2792</v>
      </c>
      <c r="CT11" s="336">
        <v>-648</v>
      </c>
      <c r="CU11" s="336">
        <v>-1782</v>
      </c>
      <c r="CV11" s="336">
        <v>1</v>
      </c>
      <c r="CW11" s="336">
        <v>363</v>
      </c>
      <c r="CX11" s="336">
        <v>12391</v>
      </c>
      <c r="CY11" s="336">
        <v>-3907</v>
      </c>
      <c r="CZ11" s="336">
        <v>-6901</v>
      </c>
      <c r="DA11" s="336">
        <v>27</v>
      </c>
      <c r="DB11" s="539">
        <v>1610</v>
      </c>
      <c r="DC11" s="336">
        <v>2996</v>
      </c>
      <c r="DD11" s="336">
        <f>-945+144</f>
        <v>-801</v>
      </c>
      <c r="DE11" s="336">
        <f>-1681-27</f>
        <v>-1708</v>
      </c>
      <c r="DF11" s="336">
        <f>11+2</f>
        <v>13</v>
      </c>
      <c r="DG11" s="539">
        <f>381+119</f>
        <v>500</v>
      </c>
      <c r="DH11" s="336">
        <v>2860</v>
      </c>
      <c r="DI11" s="336">
        <v>-897</v>
      </c>
      <c r="DJ11" s="336">
        <v>-1630</v>
      </c>
      <c r="DK11" s="336">
        <v>21</v>
      </c>
      <c r="DL11" s="539">
        <v>354</v>
      </c>
      <c r="DM11" s="336">
        <v>5856</v>
      </c>
      <c r="DN11" s="336">
        <v>-1698</v>
      </c>
      <c r="DO11" s="336">
        <v>-3338</v>
      </c>
      <c r="DP11" s="336">
        <v>34</v>
      </c>
      <c r="DQ11" s="539">
        <v>854</v>
      </c>
      <c r="DR11" s="336">
        <v>2535</v>
      </c>
      <c r="DS11" s="336">
        <v>-838</v>
      </c>
      <c r="DT11" s="336">
        <v>-1347</v>
      </c>
      <c r="DU11" s="336">
        <v>24</v>
      </c>
      <c r="DV11" s="539">
        <v>374</v>
      </c>
      <c r="DW11" s="336">
        <v>8391</v>
      </c>
      <c r="DX11" s="336">
        <v>-2536</v>
      </c>
      <c r="DY11" s="336">
        <v>-4685</v>
      </c>
      <c r="DZ11" s="336">
        <v>58</v>
      </c>
      <c r="EA11" s="539">
        <v>1228</v>
      </c>
      <c r="EB11" s="336">
        <v>2457</v>
      </c>
      <c r="EC11" s="336">
        <v>-798</v>
      </c>
      <c r="ED11" s="336">
        <v>-1310</v>
      </c>
      <c r="EE11" s="336">
        <v>25</v>
      </c>
      <c r="EF11" s="539">
        <v>374</v>
      </c>
      <c r="EG11" s="336">
        <v>10848</v>
      </c>
      <c r="EH11" s="336">
        <v>-3334</v>
      </c>
      <c r="EI11" s="336">
        <v>-5995</v>
      </c>
      <c r="EJ11" s="336">
        <v>83</v>
      </c>
      <c r="EK11" s="539">
        <v>1602</v>
      </c>
      <c r="EL11" s="336">
        <v>2328</v>
      </c>
      <c r="EM11" s="336">
        <v>-546</v>
      </c>
      <c r="EN11" s="336">
        <v>-1448</v>
      </c>
      <c r="EO11" s="336">
        <v>25</v>
      </c>
      <c r="EP11" s="539">
        <v>359</v>
      </c>
      <c r="EQ11" s="336">
        <v>2601</v>
      </c>
      <c r="ER11" s="336">
        <v>-781</v>
      </c>
      <c r="ES11" s="336">
        <v>-1503</v>
      </c>
      <c r="ET11" s="336">
        <v>29</v>
      </c>
      <c r="EU11" s="336">
        <v>346</v>
      </c>
      <c r="EV11" s="336">
        <v>4929</v>
      </c>
      <c r="EW11" s="336">
        <v>-1327</v>
      </c>
      <c r="EX11" s="336">
        <v>-2951</v>
      </c>
      <c r="EY11" s="336">
        <v>54</v>
      </c>
      <c r="EZ11" s="539">
        <v>705</v>
      </c>
      <c r="FA11" s="336">
        <v>2434</v>
      </c>
      <c r="FB11" s="336">
        <v>-612</v>
      </c>
      <c r="FC11" s="336">
        <v>-1442</v>
      </c>
      <c r="FD11" s="336">
        <v>36</v>
      </c>
      <c r="FE11" s="539">
        <v>416</v>
      </c>
      <c r="FF11" s="336">
        <v>7363</v>
      </c>
      <c r="FG11" s="336">
        <v>-1939</v>
      </c>
      <c r="FH11" s="336">
        <v>-4393</v>
      </c>
      <c r="FI11" s="336">
        <v>90</v>
      </c>
      <c r="FJ11" s="539">
        <v>1121</v>
      </c>
      <c r="FK11" s="336">
        <v>2837</v>
      </c>
      <c r="FL11" s="336">
        <v>-749</v>
      </c>
      <c r="FM11" s="336">
        <v>-1733</v>
      </c>
      <c r="FN11" s="336">
        <v>38</v>
      </c>
      <c r="FO11" s="539">
        <v>393</v>
      </c>
      <c r="FP11" s="336">
        <v>10200</v>
      </c>
      <c r="FQ11" s="336">
        <v>-2688</v>
      </c>
      <c r="FR11" s="336">
        <v>-6126</v>
      </c>
      <c r="FS11" s="336">
        <v>128</v>
      </c>
      <c r="FT11" s="539">
        <v>1514</v>
      </c>
      <c r="FU11" s="336">
        <v>3591</v>
      </c>
      <c r="FV11" s="336">
        <v>-869</v>
      </c>
      <c r="FW11" s="336">
        <v>-2334</v>
      </c>
      <c r="FX11" s="336">
        <v>34</v>
      </c>
      <c r="FY11" s="539">
        <v>422</v>
      </c>
      <c r="FZ11" s="336">
        <v>4647</v>
      </c>
      <c r="GA11" s="336">
        <v>-1124</v>
      </c>
      <c r="GB11" s="336">
        <v>-3074</v>
      </c>
      <c r="GC11" s="336">
        <v>46</v>
      </c>
      <c r="GD11" s="539">
        <v>495</v>
      </c>
      <c r="GE11" s="336">
        <v>8238</v>
      </c>
      <c r="GF11" s="336">
        <v>-1993</v>
      </c>
      <c r="GG11" s="336">
        <v>-5408</v>
      </c>
      <c r="GH11" s="336">
        <v>80</v>
      </c>
      <c r="GI11" s="539">
        <v>917</v>
      </c>
      <c r="GJ11" s="336">
        <v>2836</v>
      </c>
      <c r="GK11" s="336">
        <v>-894</v>
      </c>
      <c r="GL11" s="336">
        <v>-1363</v>
      </c>
      <c r="GM11" s="336">
        <v>36</v>
      </c>
      <c r="GN11" s="539">
        <v>615</v>
      </c>
      <c r="GO11" s="336">
        <v>11074</v>
      </c>
      <c r="GP11" s="336">
        <v>-2887</v>
      </c>
      <c r="GQ11" s="336">
        <v>-6771</v>
      </c>
      <c r="GR11" s="336">
        <v>116</v>
      </c>
      <c r="GS11" s="539">
        <v>1532</v>
      </c>
      <c r="GT11" s="336">
        <v>7168</v>
      </c>
      <c r="GU11" s="336">
        <v>-2089</v>
      </c>
      <c r="GV11" s="336">
        <v>-4639</v>
      </c>
      <c r="GW11" s="336">
        <v>50</v>
      </c>
      <c r="GX11" s="539">
        <v>490</v>
      </c>
      <c r="GY11" s="336">
        <v>18242</v>
      </c>
      <c r="GZ11" s="336">
        <v>-4976</v>
      </c>
      <c r="HA11" s="336">
        <v>-11410</v>
      </c>
      <c r="HB11" s="336">
        <v>166</v>
      </c>
      <c r="HC11" s="539">
        <v>2022</v>
      </c>
    </row>
    <row r="12" spans="2:211" ht="14.25">
      <c r="B12" s="536" t="s">
        <v>304</v>
      </c>
      <c r="C12" s="335">
        <v>10</v>
      </c>
      <c r="D12" s="335">
        <v>0</v>
      </c>
      <c r="E12" s="537" t="s">
        <v>69</v>
      </c>
      <c r="F12" s="538">
        <v>10</v>
      </c>
      <c r="G12" s="336">
        <f t="shared" si="4"/>
        <v>228</v>
      </c>
      <c r="H12" s="336">
        <f t="shared" si="4"/>
        <v>-1</v>
      </c>
      <c r="I12" s="336">
        <f t="shared" si="5"/>
        <v>45</v>
      </c>
      <c r="J12" s="336">
        <v>0</v>
      </c>
      <c r="K12" s="539">
        <f t="shared" si="9"/>
        <v>272</v>
      </c>
      <c r="L12" s="336">
        <v>238</v>
      </c>
      <c r="M12" s="336">
        <v>-1</v>
      </c>
      <c r="N12" s="336">
        <v>45</v>
      </c>
      <c r="O12" s="336">
        <v>0</v>
      </c>
      <c r="P12" s="539">
        <v>282</v>
      </c>
      <c r="Q12" s="336">
        <f t="shared" si="6"/>
        <v>-19</v>
      </c>
      <c r="R12" s="336">
        <f t="shared" si="1"/>
        <v>0</v>
      </c>
      <c r="S12" s="336">
        <f t="shared" si="1"/>
        <v>-72</v>
      </c>
      <c r="T12" s="336">
        <f t="shared" si="1"/>
        <v>0</v>
      </c>
      <c r="U12" s="539">
        <f t="shared" si="1"/>
        <v>-91</v>
      </c>
      <c r="V12" s="336">
        <v>219</v>
      </c>
      <c r="W12" s="336">
        <v>-1</v>
      </c>
      <c r="X12" s="336">
        <v>-27</v>
      </c>
      <c r="Y12" s="336">
        <v>0</v>
      </c>
      <c r="Z12" s="539">
        <v>191</v>
      </c>
      <c r="AA12" s="336">
        <f t="shared" si="7"/>
        <v>28</v>
      </c>
      <c r="AB12" s="336">
        <f t="shared" si="7"/>
        <v>-6</v>
      </c>
      <c r="AC12" s="336">
        <f t="shared" si="7"/>
        <v>-31</v>
      </c>
      <c r="AD12" s="336">
        <v>0</v>
      </c>
      <c r="AE12" s="539">
        <f t="shared" si="7"/>
        <v>-9</v>
      </c>
      <c r="AF12" s="336">
        <v>247</v>
      </c>
      <c r="AG12" s="336">
        <v>-7</v>
      </c>
      <c r="AH12" s="336">
        <v>-58</v>
      </c>
      <c r="AI12" s="336" t="s">
        <v>69</v>
      </c>
      <c r="AJ12" s="539">
        <v>182</v>
      </c>
      <c r="AK12" s="336">
        <v>62</v>
      </c>
      <c r="AL12" s="336">
        <v>-12</v>
      </c>
      <c r="AM12" s="336">
        <v>-33</v>
      </c>
      <c r="AN12" s="336">
        <v>0</v>
      </c>
      <c r="AO12" s="539">
        <v>17</v>
      </c>
      <c r="AP12" s="336">
        <v>9</v>
      </c>
      <c r="AQ12" s="336">
        <v>-21</v>
      </c>
      <c r="AR12" s="336">
        <v>-34</v>
      </c>
      <c r="AS12" s="336">
        <v>0</v>
      </c>
      <c r="AT12" s="539">
        <v>-46</v>
      </c>
      <c r="AU12" s="336">
        <v>71</v>
      </c>
      <c r="AV12" s="336">
        <v>-33</v>
      </c>
      <c r="AW12" s="336">
        <v>-67</v>
      </c>
      <c r="AX12" s="336">
        <v>0</v>
      </c>
      <c r="AY12" s="539">
        <v>-29</v>
      </c>
      <c r="AZ12" s="336">
        <f t="shared" si="8"/>
        <v>-33</v>
      </c>
      <c r="BA12" s="336">
        <f t="shared" si="3"/>
        <v>-40</v>
      </c>
      <c r="BB12" s="336">
        <f t="shared" si="3"/>
        <v>-25</v>
      </c>
      <c r="BC12" s="336">
        <f t="shared" si="3"/>
        <v>0</v>
      </c>
      <c r="BD12" s="539">
        <f t="shared" si="3"/>
        <v>-98</v>
      </c>
      <c r="BE12" s="336">
        <v>38</v>
      </c>
      <c r="BF12" s="336">
        <v>-73</v>
      </c>
      <c r="BG12" s="336">
        <v>-92</v>
      </c>
      <c r="BH12" s="336">
        <v>0</v>
      </c>
      <c r="BI12" s="539">
        <v>-127</v>
      </c>
      <c r="BJ12" s="336">
        <v>-53</v>
      </c>
      <c r="BK12" s="336">
        <v>-38</v>
      </c>
      <c r="BL12" s="336">
        <v>-98</v>
      </c>
      <c r="BM12" s="336">
        <v>0</v>
      </c>
      <c r="BN12" s="539">
        <v>-189</v>
      </c>
      <c r="BO12" s="336">
        <v>-15</v>
      </c>
      <c r="BP12" s="336">
        <v>-111</v>
      </c>
      <c r="BQ12" s="336">
        <v>-190</v>
      </c>
      <c r="BR12" s="336">
        <v>0</v>
      </c>
      <c r="BS12" s="539">
        <v>-316</v>
      </c>
      <c r="BT12" s="336">
        <v>53</v>
      </c>
      <c r="BU12" s="336">
        <v>-24</v>
      </c>
      <c r="BV12" s="336">
        <v>-53</v>
      </c>
      <c r="BW12" s="336">
        <v>-2</v>
      </c>
      <c r="BX12" s="539">
        <v>-26</v>
      </c>
      <c r="BY12" s="336">
        <v>54</v>
      </c>
      <c r="BZ12" s="336">
        <v>-16</v>
      </c>
      <c r="CA12" s="336">
        <v>0</v>
      </c>
      <c r="CB12" s="336">
        <v>2</v>
      </c>
      <c r="CC12" s="539">
        <v>40</v>
      </c>
      <c r="CD12" s="336">
        <v>107</v>
      </c>
      <c r="CE12" s="336">
        <v>-40</v>
      </c>
      <c r="CF12" s="336">
        <v>-53</v>
      </c>
      <c r="CG12" s="336">
        <v>0</v>
      </c>
      <c r="CH12" s="539">
        <v>14</v>
      </c>
      <c r="CI12" s="336">
        <v>104</v>
      </c>
      <c r="CJ12" s="336">
        <v>-14</v>
      </c>
      <c r="CK12" s="336">
        <v>-50</v>
      </c>
      <c r="CL12" s="336">
        <v>0</v>
      </c>
      <c r="CM12" s="539">
        <v>40</v>
      </c>
      <c r="CN12" s="336">
        <v>211</v>
      </c>
      <c r="CO12" s="336">
        <v>-54</v>
      </c>
      <c r="CP12" s="336">
        <v>-103</v>
      </c>
      <c r="CQ12" s="336">
        <v>0</v>
      </c>
      <c r="CR12" s="539">
        <v>54</v>
      </c>
      <c r="CS12" s="336">
        <v>67</v>
      </c>
      <c r="CT12" s="336">
        <v>-24</v>
      </c>
      <c r="CU12" s="336">
        <v>-51</v>
      </c>
      <c r="CV12" s="336">
        <v>0</v>
      </c>
      <c r="CW12" s="336">
        <v>-8</v>
      </c>
      <c r="CX12" s="336">
        <v>278</v>
      </c>
      <c r="CY12" s="336">
        <v>-78</v>
      </c>
      <c r="CZ12" s="336">
        <v>-154</v>
      </c>
      <c r="DA12" s="336">
        <v>0</v>
      </c>
      <c r="DB12" s="539">
        <v>46</v>
      </c>
      <c r="DC12" s="336">
        <v>75</v>
      </c>
      <c r="DD12" s="336">
        <v>-30</v>
      </c>
      <c r="DE12" s="336">
        <v>-48</v>
      </c>
      <c r="DF12" s="336">
        <v>0</v>
      </c>
      <c r="DG12" s="539">
        <v>-3</v>
      </c>
      <c r="DH12" s="336">
        <v>-260</v>
      </c>
      <c r="DI12" s="336">
        <v>2</v>
      </c>
      <c r="DJ12" s="336">
        <v>-23</v>
      </c>
      <c r="DK12" s="336">
        <v>0</v>
      </c>
      <c r="DL12" s="539">
        <v>-281</v>
      </c>
      <c r="DM12" s="336">
        <v>-185</v>
      </c>
      <c r="DN12" s="336">
        <v>-28</v>
      </c>
      <c r="DO12" s="336">
        <v>-71</v>
      </c>
      <c r="DP12" s="336">
        <v>0</v>
      </c>
      <c r="DQ12" s="539">
        <v>-284</v>
      </c>
      <c r="DR12" s="336">
        <v>212</v>
      </c>
      <c r="DS12" s="336">
        <v>-9</v>
      </c>
      <c r="DT12" s="336">
        <v>-27</v>
      </c>
      <c r="DU12" s="336">
        <v>0</v>
      </c>
      <c r="DV12" s="539">
        <v>176</v>
      </c>
      <c r="DW12" s="336">
        <v>27</v>
      </c>
      <c r="DX12" s="336">
        <v>-37</v>
      </c>
      <c r="DY12" s="336">
        <v>-98</v>
      </c>
      <c r="DZ12" s="336">
        <v>0</v>
      </c>
      <c r="EA12" s="539">
        <v>-108</v>
      </c>
      <c r="EB12" s="336">
        <v>84</v>
      </c>
      <c r="EC12" s="336">
        <v>-43</v>
      </c>
      <c r="ED12" s="336">
        <v>-26</v>
      </c>
      <c r="EE12" s="336">
        <v>0</v>
      </c>
      <c r="EF12" s="539">
        <v>15</v>
      </c>
      <c r="EG12" s="336">
        <v>111</v>
      </c>
      <c r="EH12" s="336">
        <v>-80</v>
      </c>
      <c r="EI12" s="336">
        <v>-124</v>
      </c>
      <c r="EJ12" s="336">
        <v>0</v>
      </c>
      <c r="EK12" s="539">
        <v>-93</v>
      </c>
      <c r="EL12" s="336">
        <v>512</v>
      </c>
      <c r="EM12" s="336">
        <v>7</v>
      </c>
      <c r="EN12" s="336">
        <v>-12</v>
      </c>
      <c r="EO12" s="336">
        <v>0</v>
      </c>
      <c r="EP12" s="539">
        <v>507</v>
      </c>
      <c r="EQ12" s="336">
        <v>14</v>
      </c>
      <c r="ER12" s="336">
        <v>4</v>
      </c>
      <c r="ES12" s="336">
        <v>-24</v>
      </c>
      <c r="ET12" s="336">
        <v>0</v>
      </c>
      <c r="EU12" s="336">
        <v>-6</v>
      </c>
      <c r="EV12" s="336">
        <v>526</v>
      </c>
      <c r="EW12" s="336">
        <v>11</v>
      </c>
      <c r="EX12" s="336">
        <v>-36</v>
      </c>
      <c r="EY12" s="336">
        <v>0</v>
      </c>
      <c r="EZ12" s="539">
        <v>501</v>
      </c>
      <c r="FA12" s="336">
        <v>-10</v>
      </c>
      <c r="FB12" s="336">
        <v>-3</v>
      </c>
      <c r="FC12" s="336">
        <v>-2</v>
      </c>
      <c r="FD12" s="336">
        <v>0</v>
      </c>
      <c r="FE12" s="539">
        <v>-15</v>
      </c>
      <c r="FF12" s="336">
        <v>516</v>
      </c>
      <c r="FG12" s="336">
        <v>8</v>
      </c>
      <c r="FH12" s="336">
        <v>-38</v>
      </c>
      <c r="FI12" s="336">
        <v>0</v>
      </c>
      <c r="FJ12" s="539">
        <v>486</v>
      </c>
      <c r="FK12" s="336">
        <v>-109</v>
      </c>
      <c r="FL12" s="336">
        <v>-35</v>
      </c>
      <c r="FM12" s="336">
        <v>-3</v>
      </c>
      <c r="FN12" s="336">
        <v>0</v>
      </c>
      <c r="FO12" s="539">
        <v>-147</v>
      </c>
      <c r="FP12" s="336">
        <v>407</v>
      </c>
      <c r="FQ12" s="336">
        <v>-27</v>
      </c>
      <c r="FR12" s="336">
        <v>-41</v>
      </c>
      <c r="FS12" s="336">
        <v>0</v>
      </c>
      <c r="FT12" s="539">
        <v>339</v>
      </c>
      <c r="FU12" s="336">
        <v>-108</v>
      </c>
      <c r="FV12" s="336">
        <v>0</v>
      </c>
      <c r="FW12" s="336">
        <v>11</v>
      </c>
      <c r="FX12" s="336">
        <v>2</v>
      </c>
      <c r="FY12" s="539">
        <v>-95</v>
      </c>
      <c r="FZ12" s="336">
        <v>-119</v>
      </c>
      <c r="GA12" s="336">
        <v>-9</v>
      </c>
      <c r="GB12" s="336">
        <v>-3</v>
      </c>
      <c r="GC12" s="336">
        <v>-2</v>
      </c>
      <c r="GD12" s="539">
        <v>-133</v>
      </c>
      <c r="GE12" s="336">
        <v>-227</v>
      </c>
      <c r="GF12" s="336">
        <v>-9</v>
      </c>
      <c r="GG12" s="336">
        <v>8</v>
      </c>
      <c r="GH12" s="336">
        <v>0</v>
      </c>
      <c r="GI12" s="539">
        <v>-228</v>
      </c>
      <c r="GJ12" s="336">
        <v>-177</v>
      </c>
      <c r="GK12" s="336">
        <v>-16</v>
      </c>
      <c r="GL12" s="336">
        <v>-20</v>
      </c>
      <c r="GM12" s="336">
        <v>0</v>
      </c>
      <c r="GN12" s="539">
        <v>-213</v>
      </c>
      <c r="GO12" s="336">
        <v>-404</v>
      </c>
      <c r="GP12" s="336">
        <v>-25</v>
      </c>
      <c r="GQ12" s="336">
        <v>-12</v>
      </c>
      <c r="GR12" s="336">
        <v>0</v>
      </c>
      <c r="GS12" s="539">
        <v>-441</v>
      </c>
      <c r="GT12" s="336">
        <v>-88</v>
      </c>
      <c r="GU12" s="336">
        <v>-15</v>
      </c>
      <c r="GV12" s="336">
        <v>32</v>
      </c>
      <c r="GW12" s="336">
        <v>0</v>
      </c>
      <c r="GX12" s="539">
        <v>-71</v>
      </c>
      <c r="GY12" s="336">
        <v>-492</v>
      </c>
      <c r="GZ12" s="336">
        <v>-40</v>
      </c>
      <c r="HA12" s="336">
        <v>20</v>
      </c>
      <c r="HB12" s="336">
        <v>0</v>
      </c>
      <c r="HC12" s="539">
        <v>-512</v>
      </c>
    </row>
    <row r="13" spans="2:211" ht="19.9" customHeight="1">
      <c r="B13" s="536" t="s">
        <v>299</v>
      </c>
      <c r="C13" s="335">
        <v>-223</v>
      </c>
      <c r="D13" s="335">
        <v>209</v>
      </c>
      <c r="E13" s="537" t="s">
        <v>69</v>
      </c>
      <c r="F13" s="538">
        <v>-14</v>
      </c>
      <c r="G13" s="336">
        <f t="shared" si="4"/>
        <v>-316</v>
      </c>
      <c r="H13" s="336">
        <f t="shared" si="4"/>
        <v>241</v>
      </c>
      <c r="I13" s="336">
        <v>0</v>
      </c>
      <c r="J13" s="336">
        <v>0</v>
      </c>
      <c r="K13" s="539">
        <f t="shared" si="9"/>
        <v>-75</v>
      </c>
      <c r="L13" s="336">
        <v>-539</v>
      </c>
      <c r="M13" s="336">
        <v>450</v>
      </c>
      <c r="N13" s="336">
        <v>0</v>
      </c>
      <c r="O13" s="336">
        <v>0</v>
      </c>
      <c r="P13" s="539">
        <v>-89</v>
      </c>
      <c r="Q13" s="336">
        <f t="shared" si="6"/>
        <v>-354</v>
      </c>
      <c r="R13" s="336">
        <f t="shared" si="1"/>
        <v>202</v>
      </c>
      <c r="S13" s="336">
        <f t="shared" si="1"/>
        <v>178</v>
      </c>
      <c r="T13" s="336">
        <f t="shared" si="1"/>
        <v>0</v>
      </c>
      <c r="U13" s="539">
        <f t="shared" si="1"/>
        <v>26</v>
      </c>
      <c r="V13" s="336">
        <v>-893</v>
      </c>
      <c r="W13" s="336">
        <v>652</v>
      </c>
      <c r="X13" s="336">
        <v>178</v>
      </c>
      <c r="Y13" s="336">
        <v>0</v>
      </c>
      <c r="Z13" s="539">
        <v>-63</v>
      </c>
      <c r="AA13" s="336">
        <f t="shared" si="7"/>
        <v>-314</v>
      </c>
      <c r="AB13" s="336">
        <f t="shared" si="7"/>
        <v>256</v>
      </c>
      <c r="AC13" s="336">
        <f t="shared" si="7"/>
        <v>89</v>
      </c>
      <c r="AD13" s="336">
        <v>0</v>
      </c>
      <c r="AE13" s="539">
        <f t="shared" si="7"/>
        <v>31</v>
      </c>
      <c r="AF13" s="336">
        <v>-1207</v>
      </c>
      <c r="AG13" s="336">
        <v>908</v>
      </c>
      <c r="AH13" s="336">
        <v>267</v>
      </c>
      <c r="AI13" s="336" t="s">
        <v>69</v>
      </c>
      <c r="AJ13" s="539">
        <v>-32</v>
      </c>
      <c r="AK13" s="336">
        <v>-437</v>
      </c>
      <c r="AL13" s="336">
        <v>266</v>
      </c>
      <c r="AM13" s="336">
        <v>145</v>
      </c>
      <c r="AN13" s="336">
        <v>0</v>
      </c>
      <c r="AO13" s="539">
        <v>-26</v>
      </c>
      <c r="AP13" s="336">
        <v>-375</v>
      </c>
      <c r="AQ13" s="336">
        <v>222</v>
      </c>
      <c r="AR13" s="336">
        <v>140</v>
      </c>
      <c r="AS13" s="336">
        <v>0</v>
      </c>
      <c r="AT13" s="539">
        <v>-13</v>
      </c>
      <c r="AU13" s="336">
        <v>-812</v>
      </c>
      <c r="AV13" s="336">
        <v>488</v>
      </c>
      <c r="AW13" s="336">
        <v>285</v>
      </c>
      <c r="AX13" s="336">
        <v>0</v>
      </c>
      <c r="AY13" s="539">
        <v>-39</v>
      </c>
      <c r="AZ13" s="336">
        <f t="shared" si="8"/>
        <v>-471</v>
      </c>
      <c r="BA13" s="336">
        <f t="shared" si="3"/>
        <v>297</v>
      </c>
      <c r="BB13" s="336">
        <f t="shared" si="3"/>
        <v>155</v>
      </c>
      <c r="BC13" s="336">
        <f t="shared" si="3"/>
        <v>0</v>
      </c>
      <c r="BD13" s="539">
        <f t="shared" si="3"/>
        <v>-19</v>
      </c>
      <c r="BE13" s="336">
        <v>-1283</v>
      </c>
      <c r="BF13" s="336">
        <v>785</v>
      </c>
      <c r="BG13" s="336">
        <v>440</v>
      </c>
      <c r="BH13" s="336">
        <v>0</v>
      </c>
      <c r="BI13" s="539">
        <v>-58</v>
      </c>
      <c r="BJ13" s="336">
        <v>-521</v>
      </c>
      <c r="BK13" s="336">
        <v>367</v>
      </c>
      <c r="BL13" s="336">
        <v>85</v>
      </c>
      <c r="BM13" s="336">
        <v>0</v>
      </c>
      <c r="BN13" s="539">
        <v>-69</v>
      </c>
      <c r="BO13" s="336">
        <v>-1804</v>
      </c>
      <c r="BP13" s="336">
        <v>1152</v>
      </c>
      <c r="BQ13" s="336">
        <v>525</v>
      </c>
      <c r="BR13" s="336">
        <v>0</v>
      </c>
      <c r="BS13" s="539">
        <v>-127</v>
      </c>
      <c r="BT13" s="336">
        <v>-342</v>
      </c>
      <c r="BU13" s="336">
        <v>280</v>
      </c>
      <c r="BV13" s="336">
        <v>113</v>
      </c>
      <c r="BW13" s="336">
        <v>0</v>
      </c>
      <c r="BX13" s="539">
        <v>51</v>
      </c>
      <c r="BY13" s="336">
        <v>-733</v>
      </c>
      <c r="BZ13" s="336">
        <v>514</v>
      </c>
      <c r="CA13" s="336">
        <v>195</v>
      </c>
      <c r="CB13" s="336">
        <v>0</v>
      </c>
      <c r="CC13" s="539">
        <v>-24</v>
      </c>
      <c r="CD13" s="336">
        <v>-1075</v>
      </c>
      <c r="CE13" s="336">
        <v>794</v>
      </c>
      <c r="CF13" s="336">
        <v>308</v>
      </c>
      <c r="CG13" s="336">
        <v>0</v>
      </c>
      <c r="CH13" s="539">
        <v>27</v>
      </c>
      <c r="CI13" s="336">
        <v>-502</v>
      </c>
      <c r="CJ13" s="336">
        <v>332</v>
      </c>
      <c r="CK13" s="336">
        <v>188</v>
      </c>
      <c r="CL13" s="336">
        <v>0</v>
      </c>
      <c r="CM13" s="539">
        <v>18</v>
      </c>
      <c r="CN13" s="336">
        <v>-1577</v>
      </c>
      <c r="CO13" s="336">
        <v>1126</v>
      </c>
      <c r="CP13" s="336">
        <v>496</v>
      </c>
      <c r="CQ13" s="336">
        <v>0</v>
      </c>
      <c r="CR13" s="539">
        <v>45</v>
      </c>
      <c r="CS13" s="336">
        <v>-631</v>
      </c>
      <c r="CT13" s="336">
        <v>342</v>
      </c>
      <c r="CU13" s="336">
        <v>244</v>
      </c>
      <c r="CV13" s="336">
        <v>0</v>
      </c>
      <c r="CW13" s="336">
        <v>-45</v>
      </c>
      <c r="CX13" s="336">
        <v>-2208</v>
      </c>
      <c r="CY13" s="336">
        <v>1468</v>
      </c>
      <c r="CZ13" s="336">
        <v>740</v>
      </c>
      <c r="DA13" s="336">
        <v>0</v>
      </c>
      <c r="DB13" s="539">
        <v>0</v>
      </c>
      <c r="DC13" s="336">
        <v>-660</v>
      </c>
      <c r="DD13" s="336">
        <v>297</v>
      </c>
      <c r="DE13" s="336">
        <v>353</v>
      </c>
      <c r="DF13" s="336">
        <v>0</v>
      </c>
      <c r="DG13" s="539">
        <v>-10</v>
      </c>
      <c r="DH13" s="336">
        <v>-1415</v>
      </c>
      <c r="DI13" s="336">
        <v>915</v>
      </c>
      <c r="DJ13" s="336">
        <v>477</v>
      </c>
      <c r="DK13" s="336">
        <v>0</v>
      </c>
      <c r="DL13" s="539">
        <v>-23</v>
      </c>
      <c r="DM13" s="336">
        <v>-2075</v>
      </c>
      <c r="DN13" s="336">
        <v>1212</v>
      </c>
      <c r="DO13" s="336">
        <v>830</v>
      </c>
      <c r="DP13" s="336">
        <v>0</v>
      </c>
      <c r="DQ13" s="539">
        <v>-33</v>
      </c>
      <c r="DR13" s="336">
        <v>-532</v>
      </c>
      <c r="DS13" s="336">
        <v>290</v>
      </c>
      <c r="DT13" s="336">
        <v>278</v>
      </c>
      <c r="DU13" s="336">
        <v>-1</v>
      </c>
      <c r="DV13" s="539">
        <v>35</v>
      </c>
      <c r="DW13" s="336">
        <v>-2607</v>
      </c>
      <c r="DX13" s="336">
        <v>1502</v>
      </c>
      <c r="DY13" s="336">
        <v>1108</v>
      </c>
      <c r="DZ13" s="336">
        <v>-1</v>
      </c>
      <c r="EA13" s="539">
        <v>2</v>
      </c>
      <c r="EB13" s="336">
        <v>-735</v>
      </c>
      <c r="EC13" s="336">
        <v>234</v>
      </c>
      <c r="ED13" s="336">
        <v>512</v>
      </c>
      <c r="EE13" s="336">
        <v>1</v>
      </c>
      <c r="EF13" s="539">
        <v>12</v>
      </c>
      <c r="EG13" s="336">
        <v>-3342</v>
      </c>
      <c r="EH13" s="336">
        <v>1736</v>
      </c>
      <c r="EI13" s="336">
        <v>1620</v>
      </c>
      <c r="EJ13" s="336">
        <v>0</v>
      </c>
      <c r="EK13" s="539">
        <v>14</v>
      </c>
      <c r="EL13" s="336">
        <v>-438</v>
      </c>
      <c r="EM13" s="336">
        <v>232</v>
      </c>
      <c r="EN13" s="336">
        <v>194</v>
      </c>
      <c r="EO13" s="336">
        <v>0</v>
      </c>
      <c r="EP13" s="539">
        <v>-12</v>
      </c>
      <c r="EQ13" s="336">
        <v>-445</v>
      </c>
      <c r="ER13" s="336">
        <v>260</v>
      </c>
      <c r="ES13" s="336">
        <v>194</v>
      </c>
      <c r="ET13" s="336">
        <v>0</v>
      </c>
      <c r="EU13" s="336">
        <v>9</v>
      </c>
      <c r="EV13" s="336">
        <v>-883</v>
      </c>
      <c r="EW13" s="336">
        <v>492</v>
      </c>
      <c r="EX13" s="336">
        <v>388</v>
      </c>
      <c r="EY13" s="336">
        <v>0</v>
      </c>
      <c r="EZ13" s="539">
        <v>-3</v>
      </c>
      <c r="FA13" s="336">
        <v>-422</v>
      </c>
      <c r="FB13" s="336">
        <v>253</v>
      </c>
      <c r="FC13" s="336">
        <v>178</v>
      </c>
      <c r="FD13" s="336">
        <v>0</v>
      </c>
      <c r="FE13" s="539">
        <v>9</v>
      </c>
      <c r="FF13" s="336">
        <v>-1305</v>
      </c>
      <c r="FG13" s="336">
        <v>745</v>
      </c>
      <c r="FH13" s="336">
        <v>566</v>
      </c>
      <c r="FI13" s="336">
        <v>0</v>
      </c>
      <c r="FJ13" s="539">
        <v>6</v>
      </c>
      <c r="FK13" s="336">
        <v>-544</v>
      </c>
      <c r="FL13" s="336">
        <v>304</v>
      </c>
      <c r="FM13" s="336">
        <v>219</v>
      </c>
      <c r="FN13" s="336">
        <v>0</v>
      </c>
      <c r="FO13" s="539">
        <v>-21</v>
      </c>
      <c r="FP13" s="336">
        <v>-1849</v>
      </c>
      <c r="FQ13" s="336">
        <v>1049</v>
      </c>
      <c r="FR13" s="336">
        <v>785</v>
      </c>
      <c r="FS13" s="336">
        <v>0</v>
      </c>
      <c r="FT13" s="539">
        <v>-15</v>
      </c>
      <c r="FU13" s="336">
        <v>-394</v>
      </c>
      <c r="FV13" s="336">
        <v>231</v>
      </c>
      <c r="FW13" s="336">
        <v>134</v>
      </c>
      <c r="FX13" s="336">
        <v>0</v>
      </c>
      <c r="FY13" s="539">
        <v>-29</v>
      </c>
      <c r="FZ13" s="336">
        <v>-882</v>
      </c>
      <c r="GA13" s="336">
        <v>243</v>
      </c>
      <c r="GB13" s="336">
        <v>522</v>
      </c>
      <c r="GC13" s="336">
        <v>0</v>
      </c>
      <c r="GD13" s="539">
        <v>-117</v>
      </c>
      <c r="GE13" s="336">
        <v>-1276</v>
      </c>
      <c r="GF13" s="336">
        <v>474</v>
      </c>
      <c r="GG13" s="336">
        <v>656</v>
      </c>
      <c r="GH13" s="336">
        <v>0</v>
      </c>
      <c r="GI13" s="539">
        <v>-146</v>
      </c>
      <c r="GJ13" s="336">
        <v>-573</v>
      </c>
      <c r="GK13" s="336">
        <v>294</v>
      </c>
      <c r="GL13" s="336">
        <v>263</v>
      </c>
      <c r="GM13" s="336">
        <v>1</v>
      </c>
      <c r="GN13" s="539">
        <v>-15</v>
      </c>
      <c r="GO13" s="336">
        <v>-1849</v>
      </c>
      <c r="GP13" s="336">
        <v>768</v>
      </c>
      <c r="GQ13" s="336">
        <v>919</v>
      </c>
      <c r="GR13" s="336">
        <v>1</v>
      </c>
      <c r="GS13" s="539">
        <v>-161</v>
      </c>
      <c r="GT13" s="336">
        <v>-1422</v>
      </c>
      <c r="GU13" s="336">
        <v>307</v>
      </c>
      <c r="GV13" s="336">
        <v>1094</v>
      </c>
      <c r="GW13" s="336">
        <v>0</v>
      </c>
      <c r="GX13" s="539">
        <v>-21</v>
      </c>
      <c r="GY13" s="336">
        <v>-3271</v>
      </c>
      <c r="GZ13" s="336">
        <v>1075</v>
      </c>
      <c r="HA13" s="336">
        <v>2013</v>
      </c>
      <c r="HB13" s="336">
        <v>1</v>
      </c>
      <c r="HC13" s="539">
        <v>-182</v>
      </c>
    </row>
    <row r="14" spans="2:211" ht="14.25">
      <c r="B14" s="536" t="s">
        <v>107</v>
      </c>
      <c r="C14" s="335">
        <v>526</v>
      </c>
      <c r="D14" s="335">
        <v>63</v>
      </c>
      <c r="E14" s="537" t="s">
        <v>69</v>
      </c>
      <c r="F14" s="538">
        <v>589</v>
      </c>
      <c r="G14" s="336">
        <f t="shared" si="4"/>
        <v>-480</v>
      </c>
      <c r="H14" s="336">
        <f t="shared" si="4"/>
        <v>103</v>
      </c>
      <c r="I14" s="336">
        <f t="shared" si="5"/>
        <v>-4</v>
      </c>
      <c r="J14" s="336">
        <v>0</v>
      </c>
      <c r="K14" s="539">
        <f t="shared" si="9"/>
        <v>-381</v>
      </c>
      <c r="L14" s="336">
        <v>46</v>
      </c>
      <c r="M14" s="336">
        <v>166</v>
      </c>
      <c r="N14" s="336">
        <v>-4</v>
      </c>
      <c r="O14" s="336">
        <v>0</v>
      </c>
      <c r="P14" s="539">
        <v>208</v>
      </c>
      <c r="Q14" s="336">
        <f t="shared" si="6"/>
        <v>264</v>
      </c>
      <c r="R14" s="336">
        <f t="shared" si="1"/>
        <v>16</v>
      </c>
      <c r="S14" s="336">
        <f t="shared" si="1"/>
        <v>-4</v>
      </c>
      <c r="T14" s="336">
        <f t="shared" si="1"/>
        <v>0</v>
      </c>
      <c r="U14" s="539">
        <f t="shared" si="1"/>
        <v>276</v>
      </c>
      <c r="V14" s="336">
        <v>310</v>
      </c>
      <c r="W14" s="336">
        <v>182</v>
      </c>
      <c r="X14" s="336">
        <v>-8</v>
      </c>
      <c r="Y14" s="336">
        <v>0</v>
      </c>
      <c r="Z14" s="539">
        <v>484</v>
      </c>
      <c r="AA14" s="336">
        <f t="shared" si="7"/>
        <v>70</v>
      </c>
      <c r="AB14" s="336">
        <f t="shared" si="7"/>
        <v>-218</v>
      </c>
      <c r="AC14" s="336">
        <f t="shared" si="7"/>
        <v>3</v>
      </c>
      <c r="AD14" s="336">
        <v>0</v>
      </c>
      <c r="AE14" s="539">
        <f t="shared" si="7"/>
        <v>-145</v>
      </c>
      <c r="AF14" s="336">
        <v>380</v>
      </c>
      <c r="AG14" s="336">
        <v>-36</v>
      </c>
      <c r="AH14" s="336">
        <v>-5</v>
      </c>
      <c r="AI14" s="336" t="s">
        <v>69</v>
      </c>
      <c r="AJ14" s="539">
        <v>339</v>
      </c>
      <c r="AK14" s="336">
        <v>-75</v>
      </c>
      <c r="AL14" s="336">
        <v>-29</v>
      </c>
      <c r="AM14" s="336">
        <v>-12</v>
      </c>
      <c r="AN14" s="336">
        <v>0</v>
      </c>
      <c r="AO14" s="539">
        <v>-116</v>
      </c>
      <c r="AP14" s="336">
        <v>476</v>
      </c>
      <c r="AQ14" s="336">
        <v>-348</v>
      </c>
      <c r="AR14" s="336">
        <v>-15</v>
      </c>
      <c r="AS14" s="336">
        <v>0</v>
      </c>
      <c r="AT14" s="539">
        <v>113</v>
      </c>
      <c r="AU14" s="336">
        <v>401</v>
      </c>
      <c r="AV14" s="336">
        <v>-377</v>
      </c>
      <c r="AW14" s="336">
        <v>-27</v>
      </c>
      <c r="AX14" s="336">
        <v>0</v>
      </c>
      <c r="AY14" s="539">
        <v>-3</v>
      </c>
      <c r="AZ14" s="336">
        <f t="shared" si="8"/>
        <v>201</v>
      </c>
      <c r="BA14" s="336">
        <f t="shared" si="3"/>
        <v>-63</v>
      </c>
      <c r="BB14" s="336">
        <f t="shared" si="3"/>
        <v>-7</v>
      </c>
      <c r="BC14" s="336">
        <f t="shared" si="3"/>
        <v>4</v>
      </c>
      <c r="BD14" s="539">
        <f t="shared" si="3"/>
        <v>135</v>
      </c>
      <c r="BE14" s="336">
        <v>602</v>
      </c>
      <c r="BF14" s="336">
        <v>-440</v>
      </c>
      <c r="BG14" s="336">
        <v>-34</v>
      </c>
      <c r="BH14" s="336">
        <v>4</v>
      </c>
      <c r="BI14" s="539">
        <v>132</v>
      </c>
      <c r="BJ14" s="336">
        <v>168</v>
      </c>
      <c r="BK14" s="336">
        <v>-168</v>
      </c>
      <c r="BL14" s="336">
        <v>29</v>
      </c>
      <c r="BM14" s="336">
        <v>-9</v>
      </c>
      <c r="BN14" s="539">
        <v>20</v>
      </c>
      <c r="BO14" s="336">
        <v>770</v>
      </c>
      <c r="BP14" s="336">
        <v>-608</v>
      </c>
      <c r="BQ14" s="336">
        <v>-5</v>
      </c>
      <c r="BR14" s="336">
        <v>-5</v>
      </c>
      <c r="BS14" s="539">
        <v>152</v>
      </c>
      <c r="BT14" s="336">
        <v>254</v>
      </c>
      <c r="BU14" s="336">
        <v>59</v>
      </c>
      <c r="BV14" s="336">
        <v>11</v>
      </c>
      <c r="BW14" s="336">
        <v>2</v>
      </c>
      <c r="BX14" s="539">
        <v>326</v>
      </c>
      <c r="BY14" s="336">
        <v>93</v>
      </c>
      <c r="BZ14" s="336">
        <v>-68</v>
      </c>
      <c r="CA14" s="336">
        <v>-49</v>
      </c>
      <c r="CB14" s="336">
        <v>0</v>
      </c>
      <c r="CC14" s="539">
        <v>-24</v>
      </c>
      <c r="CD14" s="336">
        <v>347</v>
      </c>
      <c r="CE14" s="336">
        <v>-9</v>
      </c>
      <c r="CF14" s="336">
        <v>-38</v>
      </c>
      <c r="CG14" s="336">
        <v>2</v>
      </c>
      <c r="CH14" s="539">
        <v>302</v>
      </c>
      <c r="CI14" s="336">
        <v>-212</v>
      </c>
      <c r="CJ14" s="336">
        <v>158</v>
      </c>
      <c r="CK14" s="336">
        <v>-23</v>
      </c>
      <c r="CL14" s="336">
        <v>1</v>
      </c>
      <c r="CM14" s="539">
        <v>-76</v>
      </c>
      <c r="CN14" s="336">
        <v>135</v>
      </c>
      <c r="CO14" s="336">
        <v>149</v>
      </c>
      <c r="CP14" s="336">
        <v>-61</v>
      </c>
      <c r="CQ14" s="336">
        <v>3</v>
      </c>
      <c r="CR14" s="539">
        <v>226</v>
      </c>
      <c r="CS14" s="336">
        <v>702</v>
      </c>
      <c r="CT14" s="336">
        <v>-368</v>
      </c>
      <c r="CU14" s="336">
        <v>-66</v>
      </c>
      <c r="CV14" s="336">
        <v>0</v>
      </c>
      <c r="CW14" s="336">
        <v>268</v>
      </c>
      <c r="CX14" s="336">
        <v>837</v>
      </c>
      <c r="CY14" s="336">
        <v>-219</v>
      </c>
      <c r="CZ14" s="336">
        <v>-127</v>
      </c>
      <c r="DA14" s="336">
        <v>3</v>
      </c>
      <c r="DB14" s="539">
        <v>494</v>
      </c>
      <c r="DC14" s="336">
        <v>-555</v>
      </c>
      <c r="DD14" s="336">
        <v>-159</v>
      </c>
      <c r="DE14" s="336">
        <v>-13</v>
      </c>
      <c r="DF14" s="336">
        <v>0</v>
      </c>
      <c r="DG14" s="539">
        <v>-727</v>
      </c>
      <c r="DH14" s="336">
        <v>1108</v>
      </c>
      <c r="DI14" s="336">
        <v>23</v>
      </c>
      <c r="DJ14" s="336">
        <v>-35</v>
      </c>
      <c r="DK14" s="336">
        <v>0</v>
      </c>
      <c r="DL14" s="539">
        <v>1096</v>
      </c>
      <c r="DM14" s="336">
        <v>553</v>
      </c>
      <c r="DN14" s="336">
        <v>-136</v>
      </c>
      <c r="DO14" s="336">
        <v>-48</v>
      </c>
      <c r="DP14" s="336">
        <v>0</v>
      </c>
      <c r="DQ14" s="539">
        <v>369</v>
      </c>
      <c r="DR14" s="336">
        <v>-92</v>
      </c>
      <c r="DS14" s="336">
        <v>45</v>
      </c>
      <c r="DT14" s="336">
        <v>-15</v>
      </c>
      <c r="DU14" s="336">
        <v>0</v>
      </c>
      <c r="DV14" s="539">
        <v>-62</v>
      </c>
      <c r="DW14" s="336">
        <v>461</v>
      </c>
      <c r="DX14" s="336">
        <v>-91</v>
      </c>
      <c r="DY14" s="336">
        <v>-63</v>
      </c>
      <c r="DZ14" s="336">
        <v>0</v>
      </c>
      <c r="EA14" s="539">
        <v>307</v>
      </c>
      <c r="EB14" s="336">
        <v>408</v>
      </c>
      <c r="EC14" s="336">
        <v>28</v>
      </c>
      <c r="ED14" s="336">
        <v>-70</v>
      </c>
      <c r="EE14" s="336">
        <v>0</v>
      </c>
      <c r="EF14" s="539">
        <v>366</v>
      </c>
      <c r="EG14" s="336">
        <v>869</v>
      </c>
      <c r="EH14" s="336">
        <v>-63</v>
      </c>
      <c r="EI14" s="336">
        <v>-133</v>
      </c>
      <c r="EJ14" s="336">
        <v>0</v>
      </c>
      <c r="EK14" s="539">
        <v>673</v>
      </c>
      <c r="EL14" s="336">
        <v>130</v>
      </c>
      <c r="EM14" s="336">
        <v>-200</v>
      </c>
      <c r="EN14" s="336">
        <v>-29</v>
      </c>
      <c r="EO14" s="336">
        <v>0</v>
      </c>
      <c r="EP14" s="539">
        <v>-99</v>
      </c>
      <c r="EQ14" s="336">
        <v>250</v>
      </c>
      <c r="ER14" s="336">
        <v>31</v>
      </c>
      <c r="ES14" s="336">
        <v>7</v>
      </c>
      <c r="ET14" s="336">
        <v>0</v>
      </c>
      <c r="EU14" s="336">
        <v>288</v>
      </c>
      <c r="EV14" s="336">
        <v>380</v>
      </c>
      <c r="EW14" s="336">
        <v>-169</v>
      </c>
      <c r="EX14" s="336">
        <v>-22</v>
      </c>
      <c r="EY14" s="336">
        <v>0</v>
      </c>
      <c r="EZ14" s="539">
        <v>189</v>
      </c>
      <c r="FA14" s="336">
        <v>119</v>
      </c>
      <c r="FB14" s="336">
        <v>-160</v>
      </c>
      <c r="FC14" s="336">
        <v>-45</v>
      </c>
      <c r="FD14" s="336">
        <v>1</v>
      </c>
      <c r="FE14" s="539">
        <v>-85</v>
      </c>
      <c r="FF14" s="336">
        <v>499</v>
      </c>
      <c r="FG14" s="336">
        <v>-329</v>
      </c>
      <c r="FH14" s="336">
        <v>-67</v>
      </c>
      <c r="FI14" s="336">
        <v>1</v>
      </c>
      <c r="FJ14" s="539">
        <v>104</v>
      </c>
      <c r="FK14" s="336">
        <v>298</v>
      </c>
      <c r="FL14" s="336">
        <v>-81</v>
      </c>
      <c r="FM14" s="336">
        <v>28</v>
      </c>
      <c r="FN14" s="336">
        <v>-1</v>
      </c>
      <c r="FO14" s="539">
        <v>244</v>
      </c>
      <c r="FP14" s="336">
        <v>797</v>
      </c>
      <c r="FQ14" s="336">
        <v>-410</v>
      </c>
      <c r="FR14" s="336">
        <v>-39</v>
      </c>
      <c r="FS14" s="336">
        <v>0</v>
      </c>
      <c r="FT14" s="539">
        <v>348</v>
      </c>
      <c r="FU14" s="336">
        <v>79</v>
      </c>
      <c r="FV14" s="336">
        <v>-199</v>
      </c>
      <c r="FW14" s="336">
        <v>-13</v>
      </c>
      <c r="FX14" s="336">
        <v>0</v>
      </c>
      <c r="FY14" s="539">
        <v>-133</v>
      </c>
      <c r="FZ14" s="336">
        <v>-122</v>
      </c>
      <c r="GA14" s="336">
        <v>-212</v>
      </c>
      <c r="GB14" s="336">
        <v>12</v>
      </c>
      <c r="GC14" s="336">
        <v>0</v>
      </c>
      <c r="GD14" s="539">
        <v>-322</v>
      </c>
      <c r="GE14" s="336">
        <v>-43</v>
      </c>
      <c r="GF14" s="336">
        <v>-411</v>
      </c>
      <c r="GG14" s="336">
        <v>-1</v>
      </c>
      <c r="GH14" s="336">
        <v>0</v>
      </c>
      <c r="GI14" s="539">
        <v>-455</v>
      </c>
      <c r="GJ14" s="336">
        <v>249</v>
      </c>
      <c r="GK14" s="336">
        <v>-280</v>
      </c>
      <c r="GL14" s="336">
        <v>-26</v>
      </c>
      <c r="GM14" s="336">
        <v>0</v>
      </c>
      <c r="GN14" s="539">
        <v>-57</v>
      </c>
      <c r="GO14" s="336">
        <v>206</v>
      </c>
      <c r="GP14" s="336">
        <v>-691</v>
      </c>
      <c r="GQ14" s="336">
        <v>-27</v>
      </c>
      <c r="GR14" s="336">
        <v>0</v>
      </c>
      <c r="GS14" s="539">
        <v>-512</v>
      </c>
      <c r="GT14" s="336">
        <v>498</v>
      </c>
      <c r="GU14" s="336">
        <v>272</v>
      </c>
      <c r="GV14" s="336">
        <v>-35</v>
      </c>
      <c r="GW14" s="336">
        <v>0</v>
      </c>
      <c r="GX14" s="539">
        <v>735</v>
      </c>
      <c r="GY14" s="336">
        <v>704</v>
      </c>
      <c r="GZ14" s="336">
        <v>-419</v>
      </c>
      <c r="HA14" s="336">
        <v>-62</v>
      </c>
      <c r="HB14" s="336">
        <v>0</v>
      </c>
      <c r="HC14" s="539">
        <v>223</v>
      </c>
    </row>
    <row r="15" spans="2:211" ht="14.25">
      <c r="B15" s="536" t="s">
        <v>108</v>
      </c>
      <c r="C15" s="335">
        <v>279</v>
      </c>
      <c r="D15" s="335">
        <v>-36</v>
      </c>
      <c r="E15" s="537" t="s">
        <v>69</v>
      </c>
      <c r="F15" s="538">
        <v>243</v>
      </c>
      <c r="G15" s="336">
        <f t="shared" si="4"/>
        <v>251</v>
      </c>
      <c r="H15" s="336">
        <f t="shared" si="4"/>
        <v>-46</v>
      </c>
      <c r="I15" s="336">
        <f t="shared" si="5"/>
        <v>-16</v>
      </c>
      <c r="J15" s="336">
        <v>0</v>
      </c>
      <c r="K15" s="539">
        <f t="shared" si="9"/>
        <v>189</v>
      </c>
      <c r="L15" s="336">
        <v>530</v>
      </c>
      <c r="M15" s="336">
        <v>-82</v>
      </c>
      <c r="N15" s="336">
        <v>-16</v>
      </c>
      <c r="O15" s="336">
        <v>0</v>
      </c>
      <c r="P15" s="539">
        <v>432</v>
      </c>
      <c r="Q15" s="336">
        <f t="shared" si="6"/>
        <v>321</v>
      </c>
      <c r="R15" s="336">
        <f t="shared" si="1"/>
        <v>-44</v>
      </c>
      <c r="S15" s="336">
        <f t="shared" si="1"/>
        <v>-76</v>
      </c>
      <c r="T15" s="336">
        <f t="shared" si="1"/>
        <v>0</v>
      </c>
      <c r="U15" s="539">
        <f t="shared" si="1"/>
        <v>201</v>
      </c>
      <c r="V15" s="336">
        <v>851</v>
      </c>
      <c r="W15" s="336">
        <v>-126</v>
      </c>
      <c r="X15" s="336">
        <v>-92</v>
      </c>
      <c r="Y15" s="336">
        <v>0</v>
      </c>
      <c r="Z15" s="539">
        <v>633</v>
      </c>
      <c r="AA15" s="336">
        <f t="shared" si="7"/>
        <v>327</v>
      </c>
      <c r="AB15" s="336">
        <f t="shared" si="7"/>
        <v>-43</v>
      </c>
      <c r="AC15" s="336">
        <f t="shared" si="7"/>
        <v>-93</v>
      </c>
      <c r="AD15" s="336">
        <v>0</v>
      </c>
      <c r="AE15" s="539">
        <f t="shared" si="7"/>
        <v>191</v>
      </c>
      <c r="AF15" s="336">
        <v>1178</v>
      </c>
      <c r="AG15" s="336">
        <v>-169</v>
      </c>
      <c r="AH15" s="336">
        <v>-185</v>
      </c>
      <c r="AI15" s="336" t="s">
        <v>69</v>
      </c>
      <c r="AJ15" s="539">
        <v>824</v>
      </c>
      <c r="AK15" s="336">
        <v>489</v>
      </c>
      <c r="AL15" s="336">
        <v>-146</v>
      </c>
      <c r="AM15" s="336">
        <v>-143</v>
      </c>
      <c r="AN15" s="336">
        <v>0</v>
      </c>
      <c r="AO15" s="539">
        <v>200</v>
      </c>
      <c r="AP15" s="336">
        <v>306</v>
      </c>
      <c r="AQ15" s="336">
        <v>-76</v>
      </c>
      <c r="AR15" s="336">
        <v>-37</v>
      </c>
      <c r="AS15" s="336">
        <v>0</v>
      </c>
      <c r="AT15" s="539">
        <v>193</v>
      </c>
      <c r="AU15" s="336">
        <v>795</v>
      </c>
      <c r="AV15" s="336">
        <v>-222</v>
      </c>
      <c r="AW15" s="336">
        <v>-180</v>
      </c>
      <c r="AX15" s="336">
        <v>0</v>
      </c>
      <c r="AY15" s="539">
        <v>393</v>
      </c>
      <c r="AZ15" s="336">
        <f t="shared" si="8"/>
        <v>421</v>
      </c>
      <c r="BA15" s="336">
        <f t="shared" si="3"/>
        <v>-79</v>
      </c>
      <c r="BB15" s="336">
        <f t="shared" si="3"/>
        <v>-153</v>
      </c>
      <c r="BC15" s="336">
        <f t="shared" si="3"/>
        <v>20</v>
      </c>
      <c r="BD15" s="539">
        <f t="shared" si="3"/>
        <v>209</v>
      </c>
      <c r="BE15" s="336">
        <v>1216</v>
      </c>
      <c r="BF15" s="336">
        <v>-301</v>
      </c>
      <c r="BG15" s="336">
        <v>-333</v>
      </c>
      <c r="BH15" s="336">
        <v>20</v>
      </c>
      <c r="BI15" s="539">
        <v>602</v>
      </c>
      <c r="BJ15" s="336">
        <v>477</v>
      </c>
      <c r="BK15" s="336">
        <v>-157</v>
      </c>
      <c r="BL15" s="336">
        <v>-110</v>
      </c>
      <c r="BM15" s="336">
        <v>7</v>
      </c>
      <c r="BN15" s="539">
        <v>217</v>
      </c>
      <c r="BO15" s="336">
        <v>1693</v>
      </c>
      <c r="BP15" s="336">
        <v>-458</v>
      </c>
      <c r="BQ15" s="336">
        <v>-443</v>
      </c>
      <c r="BR15" s="336">
        <v>27</v>
      </c>
      <c r="BS15" s="539">
        <v>819</v>
      </c>
      <c r="BT15" s="336">
        <v>274</v>
      </c>
      <c r="BU15" s="336">
        <v>-38</v>
      </c>
      <c r="BV15" s="336">
        <v>-38</v>
      </c>
      <c r="BW15" s="336">
        <v>10</v>
      </c>
      <c r="BX15" s="539">
        <v>208</v>
      </c>
      <c r="BY15" s="336">
        <v>301</v>
      </c>
      <c r="BZ15" s="336">
        <v>-39</v>
      </c>
      <c r="CA15" s="336">
        <v>-44</v>
      </c>
      <c r="CB15" s="336">
        <v>9</v>
      </c>
      <c r="CC15" s="539">
        <v>227</v>
      </c>
      <c r="CD15" s="336">
        <v>575</v>
      </c>
      <c r="CE15" s="336">
        <v>-77</v>
      </c>
      <c r="CF15" s="336">
        <v>-82</v>
      </c>
      <c r="CG15" s="336">
        <v>19</v>
      </c>
      <c r="CH15" s="539">
        <v>435</v>
      </c>
      <c r="CI15" s="336">
        <v>309</v>
      </c>
      <c r="CJ15" s="336">
        <v>-40</v>
      </c>
      <c r="CK15" s="336">
        <v>-48</v>
      </c>
      <c r="CL15" s="336">
        <v>11</v>
      </c>
      <c r="CM15" s="539">
        <v>232</v>
      </c>
      <c r="CN15" s="336">
        <v>884</v>
      </c>
      <c r="CO15" s="336">
        <v>-117</v>
      </c>
      <c r="CP15" s="336">
        <v>-130</v>
      </c>
      <c r="CQ15" s="336">
        <v>30</v>
      </c>
      <c r="CR15" s="539">
        <v>667</v>
      </c>
      <c r="CS15" s="336">
        <v>319</v>
      </c>
      <c r="CT15" s="336">
        <v>-50</v>
      </c>
      <c r="CU15" s="336">
        <v>-81</v>
      </c>
      <c r="CV15" s="336">
        <v>12</v>
      </c>
      <c r="CW15" s="336">
        <v>200</v>
      </c>
      <c r="CX15" s="336">
        <v>1203</v>
      </c>
      <c r="CY15" s="336">
        <v>-167</v>
      </c>
      <c r="CZ15" s="336">
        <v>-211</v>
      </c>
      <c r="DA15" s="336">
        <v>42</v>
      </c>
      <c r="DB15" s="539">
        <v>867</v>
      </c>
      <c r="DC15" s="336">
        <v>320</v>
      </c>
      <c r="DD15" s="336">
        <v>-50</v>
      </c>
      <c r="DE15" s="336">
        <v>-42</v>
      </c>
      <c r="DF15" s="336">
        <v>14</v>
      </c>
      <c r="DG15" s="539">
        <v>242</v>
      </c>
      <c r="DH15" s="336">
        <v>349</v>
      </c>
      <c r="DI15" s="336">
        <v>-38</v>
      </c>
      <c r="DJ15" s="336">
        <v>-42</v>
      </c>
      <c r="DK15" s="336">
        <v>13</v>
      </c>
      <c r="DL15" s="539">
        <v>282</v>
      </c>
      <c r="DM15" s="336">
        <v>669</v>
      </c>
      <c r="DN15" s="336">
        <v>-88</v>
      </c>
      <c r="DO15" s="336">
        <v>-84</v>
      </c>
      <c r="DP15" s="336">
        <v>27</v>
      </c>
      <c r="DQ15" s="539">
        <v>524</v>
      </c>
      <c r="DR15" s="336">
        <v>351</v>
      </c>
      <c r="DS15" s="336">
        <v>-43</v>
      </c>
      <c r="DT15" s="336">
        <v>-47</v>
      </c>
      <c r="DU15" s="336">
        <v>15</v>
      </c>
      <c r="DV15" s="539">
        <v>276</v>
      </c>
      <c r="DW15" s="336">
        <v>1020</v>
      </c>
      <c r="DX15" s="336">
        <v>-131</v>
      </c>
      <c r="DY15" s="336">
        <v>-131</v>
      </c>
      <c r="DZ15" s="336">
        <v>42</v>
      </c>
      <c r="EA15" s="539">
        <v>800</v>
      </c>
      <c r="EB15" s="336">
        <v>375</v>
      </c>
      <c r="EC15" s="336">
        <v>-35</v>
      </c>
      <c r="ED15" s="336">
        <v>-44</v>
      </c>
      <c r="EE15" s="336">
        <v>17</v>
      </c>
      <c r="EF15" s="539">
        <v>313</v>
      </c>
      <c r="EG15" s="336">
        <v>1395</v>
      </c>
      <c r="EH15" s="336">
        <v>-166</v>
      </c>
      <c r="EI15" s="336">
        <v>-175</v>
      </c>
      <c r="EJ15" s="336">
        <v>59</v>
      </c>
      <c r="EK15" s="539">
        <v>1113</v>
      </c>
      <c r="EL15" s="336">
        <v>373</v>
      </c>
      <c r="EM15" s="336">
        <v>-52</v>
      </c>
      <c r="EN15" s="336">
        <v>-47</v>
      </c>
      <c r="EO15" s="336">
        <v>16</v>
      </c>
      <c r="EP15" s="539">
        <v>290</v>
      </c>
      <c r="EQ15" s="336">
        <v>379</v>
      </c>
      <c r="ER15" s="336">
        <v>-41</v>
      </c>
      <c r="ES15" s="336">
        <v>-72</v>
      </c>
      <c r="ET15" s="336">
        <v>17</v>
      </c>
      <c r="EU15" s="336">
        <v>283</v>
      </c>
      <c r="EV15" s="336">
        <v>752</v>
      </c>
      <c r="EW15" s="336">
        <v>-93</v>
      </c>
      <c r="EX15" s="336">
        <v>-119</v>
      </c>
      <c r="EY15" s="336">
        <v>33</v>
      </c>
      <c r="EZ15" s="539">
        <v>573</v>
      </c>
      <c r="FA15" s="336">
        <v>373</v>
      </c>
      <c r="FB15" s="336">
        <v>-47</v>
      </c>
      <c r="FC15" s="336">
        <v>-56</v>
      </c>
      <c r="FD15" s="336">
        <v>17</v>
      </c>
      <c r="FE15" s="539">
        <v>287</v>
      </c>
      <c r="FF15" s="336">
        <v>1125</v>
      </c>
      <c r="FG15" s="336">
        <v>-140</v>
      </c>
      <c r="FH15" s="336">
        <v>-175</v>
      </c>
      <c r="FI15" s="336">
        <v>50</v>
      </c>
      <c r="FJ15" s="539">
        <v>860</v>
      </c>
      <c r="FK15" s="336">
        <v>477</v>
      </c>
      <c r="FL15" s="336">
        <v>-52</v>
      </c>
      <c r="FM15" s="336">
        <v>-110</v>
      </c>
      <c r="FN15" s="336">
        <v>18</v>
      </c>
      <c r="FO15" s="539">
        <v>333</v>
      </c>
      <c r="FP15" s="336">
        <v>1602</v>
      </c>
      <c r="FQ15" s="336">
        <v>-192</v>
      </c>
      <c r="FR15" s="336">
        <v>-285</v>
      </c>
      <c r="FS15" s="336">
        <v>68</v>
      </c>
      <c r="FT15" s="539">
        <v>1193</v>
      </c>
      <c r="FU15" s="336">
        <v>409</v>
      </c>
      <c r="FV15" s="336">
        <v>-44</v>
      </c>
      <c r="FW15" s="336">
        <v>-59</v>
      </c>
      <c r="FX15" s="336">
        <v>16</v>
      </c>
      <c r="FY15" s="539">
        <v>322</v>
      </c>
      <c r="FZ15" s="336">
        <v>428</v>
      </c>
      <c r="GA15" s="336">
        <v>-49</v>
      </c>
      <c r="GB15" s="336">
        <v>-59</v>
      </c>
      <c r="GC15" s="336">
        <v>12</v>
      </c>
      <c r="GD15" s="539">
        <v>332</v>
      </c>
      <c r="GE15" s="336">
        <v>837</v>
      </c>
      <c r="GF15" s="336">
        <v>-93</v>
      </c>
      <c r="GG15" s="336">
        <v>-118</v>
      </c>
      <c r="GH15" s="336">
        <v>28</v>
      </c>
      <c r="GI15" s="539">
        <v>654</v>
      </c>
      <c r="GJ15" s="336">
        <v>432</v>
      </c>
      <c r="GK15" s="336">
        <v>-36</v>
      </c>
      <c r="GL15" s="336">
        <v>-78</v>
      </c>
      <c r="GM15" s="336">
        <v>15</v>
      </c>
      <c r="GN15" s="539">
        <v>333</v>
      </c>
      <c r="GO15" s="336">
        <v>1269</v>
      </c>
      <c r="GP15" s="336">
        <v>-129</v>
      </c>
      <c r="GQ15" s="336">
        <v>-196</v>
      </c>
      <c r="GR15" s="336">
        <v>43</v>
      </c>
      <c r="GS15" s="539">
        <v>987</v>
      </c>
      <c r="GT15" s="336">
        <v>627</v>
      </c>
      <c r="GU15" s="336">
        <v>-54</v>
      </c>
      <c r="GV15" s="336">
        <v>-227</v>
      </c>
      <c r="GW15" s="336">
        <v>18</v>
      </c>
      <c r="GX15" s="539">
        <v>364</v>
      </c>
      <c r="GY15" s="336">
        <v>1896</v>
      </c>
      <c r="GZ15" s="336">
        <v>-183</v>
      </c>
      <c r="HA15" s="336">
        <v>-423</v>
      </c>
      <c r="HB15" s="336">
        <v>61</v>
      </c>
      <c r="HC15" s="539">
        <v>1351</v>
      </c>
    </row>
    <row r="16" spans="2:211" ht="14.25">
      <c r="B16" s="541"/>
      <c r="C16" s="335"/>
      <c r="D16" s="335"/>
      <c r="E16" s="537"/>
      <c r="F16" s="538"/>
      <c r="G16" s="336">
        <f t="shared" si="4"/>
        <v>0</v>
      </c>
      <c r="H16" s="336">
        <f t="shared" si="4"/>
        <v>0</v>
      </c>
      <c r="I16" s="336">
        <f t="shared" si="5"/>
        <v>0</v>
      </c>
      <c r="J16" s="336">
        <f t="shared" si="10"/>
        <v>0</v>
      </c>
      <c r="K16" s="539">
        <f t="shared" si="9"/>
        <v>0</v>
      </c>
      <c r="L16" s="336"/>
      <c r="M16" s="336"/>
      <c r="N16" s="336"/>
      <c r="O16" s="336"/>
      <c r="P16" s="539"/>
      <c r="Q16" s="336">
        <f t="shared" si="6"/>
        <v>0</v>
      </c>
      <c r="R16" s="336">
        <f t="shared" si="1"/>
        <v>0</v>
      </c>
      <c r="S16" s="336">
        <f t="shared" si="1"/>
        <v>0</v>
      </c>
      <c r="T16" s="336">
        <f t="shared" si="1"/>
        <v>0</v>
      </c>
      <c r="U16" s="539">
        <f t="shared" si="1"/>
        <v>0</v>
      </c>
      <c r="V16" s="336"/>
      <c r="W16" s="336"/>
      <c r="X16" s="336"/>
      <c r="Y16" s="336"/>
      <c r="Z16" s="539"/>
      <c r="AA16" s="336">
        <f t="shared" si="7"/>
        <v>0</v>
      </c>
      <c r="AB16" s="336">
        <f t="shared" si="7"/>
        <v>0</v>
      </c>
      <c r="AC16" s="336">
        <f t="shared" si="7"/>
        <v>0</v>
      </c>
      <c r="AD16" s="336">
        <v>0</v>
      </c>
      <c r="AE16" s="539">
        <f t="shared" si="7"/>
        <v>0</v>
      </c>
      <c r="AF16" s="336"/>
      <c r="AG16" s="336"/>
      <c r="AH16" s="336"/>
      <c r="AI16" s="336"/>
      <c r="AJ16" s="539"/>
      <c r="AK16" s="336"/>
      <c r="AL16" s="336"/>
      <c r="AM16" s="336"/>
      <c r="AN16" s="336"/>
      <c r="AO16" s="539"/>
      <c r="AP16" s="336">
        <v>0</v>
      </c>
      <c r="AQ16" s="336">
        <v>0</v>
      </c>
      <c r="AR16" s="336">
        <v>0</v>
      </c>
      <c r="AS16" s="336">
        <v>0</v>
      </c>
      <c r="AT16" s="539">
        <v>0</v>
      </c>
      <c r="AU16" s="336"/>
      <c r="AV16" s="336"/>
      <c r="AW16" s="336"/>
      <c r="AX16" s="336"/>
      <c r="AY16" s="539"/>
      <c r="AZ16" s="336">
        <f t="shared" si="8"/>
        <v>0</v>
      </c>
      <c r="BA16" s="336">
        <f t="shared" si="3"/>
        <v>0</v>
      </c>
      <c r="BB16" s="336">
        <f t="shared" si="3"/>
        <v>0</v>
      </c>
      <c r="BC16" s="336">
        <f t="shared" si="3"/>
        <v>0</v>
      </c>
      <c r="BD16" s="539">
        <f t="shared" si="3"/>
        <v>0</v>
      </c>
      <c r="BE16" s="336"/>
      <c r="BF16" s="336"/>
      <c r="BG16" s="336"/>
      <c r="BH16" s="336"/>
      <c r="BI16" s="539"/>
      <c r="BJ16" s="336">
        <v>0</v>
      </c>
      <c r="BK16" s="336">
        <v>0</v>
      </c>
      <c r="BL16" s="336">
        <v>0</v>
      </c>
      <c r="BM16" s="336">
        <v>0</v>
      </c>
      <c r="BN16" s="539">
        <v>0</v>
      </c>
      <c r="BO16" s="336"/>
      <c r="BP16" s="336"/>
      <c r="BQ16" s="336"/>
      <c r="BR16" s="336"/>
      <c r="BS16" s="539"/>
      <c r="BT16" s="336"/>
      <c r="BU16" s="336"/>
      <c r="BV16" s="336"/>
      <c r="BW16" s="336"/>
      <c r="BX16" s="539"/>
      <c r="BY16" s="336">
        <v>0</v>
      </c>
      <c r="BZ16" s="336">
        <v>0</v>
      </c>
      <c r="CA16" s="336">
        <v>0</v>
      </c>
      <c r="CB16" s="336">
        <v>0</v>
      </c>
      <c r="CC16" s="539">
        <v>0</v>
      </c>
      <c r="CD16" s="336"/>
      <c r="CE16" s="336"/>
      <c r="CF16" s="336"/>
      <c r="CG16" s="336"/>
      <c r="CH16" s="539"/>
      <c r="CI16" s="336">
        <v>0</v>
      </c>
      <c r="CJ16" s="336">
        <v>0</v>
      </c>
      <c r="CK16" s="336">
        <v>0</v>
      </c>
      <c r="CL16" s="336">
        <v>0</v>
      </c>
      <c r="CM16" s="539">
        <v>0</v>
      </c>
      <c r="CN16" s="336"/>
      <c r="CO16" s="336"/>
      <c r="CP16" s="336"/>
      <c r="CQ16" s="336"/>
      <c r="CR16" s="539"/>
      <c r="CS16" s="336">
        <v>0</v>
      </c>
      <c r="CT16" s="336">
        <v>0</v>
      </c>
      <c r="CU16" s="336">
        <v>0</v>
      </c>
      <c r="CV16" s="336">
        <v>0</v>
      </c>
      <c r="CW16" s="336">
        <v>0</v>
      </c>
      <c r="CX16" s="336"/>
      <c r="CY16" s="336"/>
      <c r="CZ16" s="336"/>
      <c r="DA16" s="336"/>
      <c r="DB16" s="539"/>
      <c r="DC16" s="336"/>
      <c r="DD16" s="336"/>
      <c r="DE16" s="336"/>
      <c r="DF16" s="336"/>
      <c r="DG16" s="539"/>
      <c r="DH16" s="336">
        <v>0</v>
      </c>
      <c r="DI16" s="336">
        <v>0</v>
      </c>
      <c r="DJ16" s="336">
        <v>0</v>
      </c>
      <c r="DK16" s="336">
        <v>0</v>
      </c>
      <c r="DL16" s="539">
        <v>0</v>
      </c>
      <c r="DM16" s="336"/>
      <c r="DN16" s="336"/>
      <c r="DO16" s="336"/>
      <c r="DP16" s="336"/>
      <c r="DQ16" s="539"/>
      <c r="DR16" s="336">
        <v>0</v>
      </c>
      <c r="DS16" s="336">
        <v>0</v>
      </c>
      <c r="DT16" s="336">
        <v>0</v>
      </c>
      <c r="DU16" s="336">
        <v>0</v>
      </c>
      <c r="DV16" s="539">
        <v>0</v>
      </c>
      <c r="DW16" s="336"/>
      <c r="DX16" s="336"/>
      <c r="DY16" s="336"/>
      <c r="DZ16" s="336"/>
      <c r="EA16" s="539"/>
      <c r="EB16" s="336">
        <v>0</v>
      </c>
      <c r="EC16" s="336">
        <v>0</v>
      </c>
      <c r="ED16" s="336">
        <v>0</v>
      </c>
      <c r="EE16" s="336">
        <v>0</v>
      </c>
      <c r="EF16" s="539">
        <v>0</v>
      </c>
      <c r="EG16" s="336"/>
      <c r="EH16" s="336"/>
      <c r="EI16" s="336"/>
      <c r="EJ16" s="336"/>
      <c r="EK16" s="539"/>
      <c r="EL16" s="336"/>
      <c r="EM16" s="336"/>
      <c r="EN16" s="336"/>
      <c r="EO16" s="336"/>
      <c r="EP16" s="539"/>
      <c r="EQ16" s="336">
        <v>0</v>
      </c>
      <c r="ER16" s="336">
        <v>0</v>
      </c>
      <c r="ES16" s="336">
        <v>0</v>
      </c>
      <c r="ET16" s="336">
        <v>0</v>
      </c>
      <c r="EU16" s="336">
        <v>0</v>
      </c>
      <c r="EV16" s="336"/>
      <c r="EW16" s="336"/>
      <c r="EX16" s="336"/>
      <c r="EY16" s="336"/>
      <c r="EZ16" s="539"/>
      <c r="FA16" s="336">
        <v>0</v>
      </c>
      <c r="FB16" s="336">
        <v>0</v>
      </c>
      <c r="FC16" s="336">
        <v>0</v>
      </c>
      <c r="FD16" s="336">
        <v>0</v>
      </c>
      <c r="FE16" s="539">
        <v>0</v>
      </c>
      <c r="FF16" s="336"/>
      <c r="FG16" s="336"/>
      <c r="FH16" s="336"/>
      <c r="FI16" s="336"/>
      <c r="FJ16" s="539"/>
      <c r="FK16" s="336">
        <v>0</v>
      </c>
      <c r="FL16" s="336">
        <v>0</v>
      </c>
      <c r="FM16" s="336">
        <v>0</v>
      </c>
      <c r="FN16" s="336">
        <v>0</v>
      </c>
      <c r="FO16" s="539">
        <v>0</v>
      </c>
      <c r="FP16" s="336"/>
      <c r="FQ16" s="336"/>
      <c r="FR16" s="336"/>
      <c r="FS16" s="336"/>
      <c r="FT16" s="539"/>
      <c r="FU16" s="336"/>
      <c r="FV16" s="336"/>
      <c r="FW16" s="336"/>
      <c r="FX16" s="336"/>
      <c r="FY16" s="539"/>
      <c r="FZ16" s="336">
        <v>0</v>
      </c>
      <c r="GA16" s="336">
        <v>0</v>
      </c>
      <c r="GB16" s="336">
        <v>0</v>
      </c>
      <c r="GC16" s="336">
        <v>0</v>
      </c>
      <c r="GD16" s="539">
        <v>0</v>
      </c>
      <c r="GE16" s="336"/>
      <c r="GF16" s="336"/>
      <c r="GG16" s="336"/>
      <c r="GH16" s="336"/>
      <c r="GI16" s="539"/>
      <c r="GJ16" s="336">
        <v>0</v>
      </c>
      <c r="GK16" s="336">
        <v>0</v>
      </c>
      <c r="GL16" s="336">
        <v>0</v>
      </c>
      <c r="GM16" s="336">
        <v>0</v>
      </c>
      <c r="GN16" s="539">
        <v>0</v>
      </c>
      <c r="GO16" s="336"/>
      <c r="GP16" s="336"/>
      <c r="GQ16" s="336"/>
      <c r="GR16" s="336"/>
      <c r="GS16" s="539"/>
      <c r="GT16" s="336">
        <v>0</v>
      </c>
      <c r="GU16" s="336">
        <v>0</v>
      </c>
      <c r="GV16" s="336">
        <v>0</v>
      </c>
      <c r="GW16" s="336">
        <v>0</v>
      </c>
      <c r="GX16" s="539">
        <v>0</v>
      </c>
      <c r="GY16" s="336"/>
      <c r="GZ16" s="336"/>
      <c r="HA16" s="336"/>
      <c r="HB16" s="336"/>
      <c r="HC16" s="539"/>
    </row>
    <row r="17" spans="2:211" ht="14.25">
      <c r="B17" s="536" t="s">
        <v>109</v>
      </c>
      <c r="C17" s="335">
        <v>-3792</v>
      </c>
      <c r="D17" s="335">
        <v>0</v>
      </c>
      <c r="E17" s="537" t="s">
        <v>69</v>
      </c>
      <c r="F17" s="538">
        <v>-3792</v>
      </c>
      <c r="G17" s="336">
        <f t="shared" si="4"/>
        <v>-3587</v>
      </c>
      <c r="H17" s="336">
        <f t="shared" si="4"/>
        <v>0</v>
      </c>
      <c r="I17" s="336">
        <f t="shared" si="5"/>
        <v>0</v>
      </c>
      <c r="J17" s="336">
        <v>0</v>
      </c>
      <c r="K17" s="539">
        <f t="shared" si="9"/>
        <v>-3587</v>
      </c>
      <c r="L17" s="336">
        <v>-7379</v>
      </c>
      <c r="M17" s="336">
        <v>0</v>
      </c>
      <c r="N17" s="336">
        <v>0</v>
      </c>
      <c r="O17" s="336">
        <v>0</v>
      </c>
      <c r="P17" s="539">
        <v>-7379</v>
      </c>
      <c r="Q17" s="336">
        <f t="shared" si="6"/>
        <v>-4187</v>
      </c>
      <c r="R17" s="336">
        <f t="shared" si="1"/>
        <v>0</v>
      </c>
      <c r="S17" s="336">
        <f t="shared" si="1"/>
        <v>0</v>
      </c>
      <c r="T17" s="336">
        <f t="shared" si="1"/>
        <v>0</v>
      </c>
      <c r="U17" s="539">
        <f t="shared" si="1"/>
        <v>-4187</v>
      </c>
      <c r="V17" s="336">
        <v>-11566</v>
      </c>
      <c r="W17" s="336">
        <v>0</v>
      </c>
      <c r="X17" s="336">
        <v>0</v>
      </c>
      <c r="Y17" s="336">
        <v>0</v>
      </c>
      <c r="Z17" s="539">
        <v>-11566</v>
      </c>
      <c r="AA17" s="336">
        <f t="shared" si="7"/>
        <v>-3810</v>
      </c>
      <c r="AB17" s="336">
        <v>0</v>
      </c>
      <c r="AC17" s="336">
        <v>0</v>
      </c>
      <c r="AD17" s="336">
        <v>0</v>
      </c>
      <c r="AE17" s="539">
        <f t="shared" si="7"/>
        <v>-3810</v>
      </c>
      <c r="AF17" s="336">
        <v>-15376</v>
      </c>
      <c r="AG17" s="336" t="s">
        <v>69</v>
      </c>
      <c r="AH17" s="336" t="s">
        <v>69</v>
      </c>
      <c r="AI17" s="336" t="s">
        <v>69</v>
      </c>
      <c r="AJ17" s="539">
        <v>-15376</v>
      </c>
      <c r="AK17" s="336">
        <v>-3731</v>
      </c>
      <c r="AL17" s="336">
        <v>0</v>
      </c>
      <c r="AM17" s="336">
        <v>0</v>
      </c>
      <c r="AN17" s="336">
        <v>0</v>
      </c>
      <c r="AO17" s="539">
        <v>-3731</v>
      </c>
      <c r="AP17" s="336">
        <v>-3773</v>
      </c>
      <c r="AQ17" s="336">
        <v>0</v>
      </c>
      <c r="AR17" s="336">
        <v>0</v>
      </c>
      <c r="AS17" s="336">
        <v>0</v>
      </c>
      <c r="AT17" s="539">
        <v>-3773</v>
      </c>
      <c r="AU17" s="336">
        <v>-7504</v>
      </c>
      <c r="AV17" s="336">
        <v>0</v>
      </c>
      <c r="AW17" s="336">
        <v>0</v>
      </c>
      <c r="AX17" s="336">
        <v>0</v>
      </c>
      <c r="AY17" s="539">
        <v>-7504</v>
      </c>
      <c r="AZ17" s="336">
        <f t="shared" si="8"/>
        <v>-3757</v>
      </c>
      <c r="BA17" s="336">
        <f t="shared" si="3"/>
        <v>0</v>
      </c>
      <c r="BB17" s="336">
        <f t="shared" si="3"/>
        <v>0</v>
      </c>
      <c r="BC17" s="336">
        <f t="shared" si="3"/>
        <v>0</v>
      </c>
      <c r="BD17" s="539">
        <f t="shared" si="3"/>
        <v>-3757</v>
      </c>
      <c r="BE17" s="336">
        <v>-11261</v>
      </c>
      <c r="BF17" s="336">
        <v>0</v>
      </c>
      <c r="BG17" s="336">
        <v>0</v>
      </c>
      <c r="BH17" s="336">
        <v>0</v>
      </c>
      <c r="BI17" s="539">
        <v>-11261</v>
      </c>
      <c r="BJ17" s="336">
        <v>-3719</v>
      </c>
      <c r="BK17" s="336">
        <v>0</v>
      </c>
      <c r="BL17" s="336">
        <v>0</v>
      </c>
      <c r="BM17" s="336">
        <v>0</v>
      </c>
      <c r="BN17" s="539">
        <v>-3719</v>
      </c>
      <c r="BO17" s="336">
        <v>-14980</v>
      </c>
      <c r="BP17" s="336">
        <v>0</v>
      </c>
      <c r="BQ17" s="336">
        <v>0</v>
      </c>
      <c r="BR17" s="336">
        <v>0</v>
      </c>
      <c r="BS17" s="539">
        <v>-14980</v>
      </c>
      <c r="BT17" s="336">
        <v>-4111</v>
      </c>
      <c r="BU17" s="336">
        <v>0</v>
      </c>
      <c r="BV17" s="336">
        <v>0</v>
      </c>
      <c r="BW17" s="336">
        <v>0</v>
      </c>
      <c r="BX17" s="539">
        <v>-4111</v>
      </c>
      <c r="BY17" s="336">
        <v>-4013</v>
      </c>
      <c r="BZ17" s="336">
        <v>0</v>
      </c>
      <c r="CA17" s="336">
        <v>0</v>
      </c>
      <c r="CB17" s="336">
        <v>0</v>
      </c>
      <c r="CC17" s="539">
        <v>-4013</v>
      </c>
      <c r="CD17" s="336">
        <v>-8124</v>
      </c>
      <c r="CE17" s="336">
        <v>0</v>
      </c>
      <c r="CF17" s="336">
        <v>0</v>
      </c>
      <c r="CG17" s="336">
        <v>0</v>
      </c>
      <c r="CH17" s="539">
        <v>-8124</v>
      </c>
      <c r="CI17" s="336">
        <v>-4095</v>
      </c>
      <c r="CJ17" s="336">
        <v>0</v>
      </c>
      <c r="CK17" s="336">
        <v>0</v>
      </c>
      <c r="CL17" s="336">
        <v>0</v>
      </c>
      <c r="CM17" s="539">
        <v>-4095</v>
      </c>
      <c r="CN17" s="336">
        <v>-12219</v>
      </c>
      <c r="CO17" s="336">
        <v>0</v>
      </c>
      <c r="CP17" s="336">
        <v>0</v>
      </c>
      <c r="CQ17" s="336">
        <v>0</v>
      </c>
      <c r="CR17" s="539">
        <v>-12219</v>
      </c>
      <c r="CS17" s="336">
        <v>-3866</v>
      </c>
      <c r="CT17" s="336">
        <v>0</v>
      </c>
      <c r="CU17" s="336">
        <v>0</v>
      </c>
      <c r="CV17" s="336">
        <v>0</v>
      </c>
      <c r="CW17" s="336">
        <v>-3866</v>
      </c>
      <c r="CX17" s="336">
        <v>-16085</v>
      </c>
      <c r="CY17" s="336">
        <v>0</v>
      </c>
      <c r="CZ17" s="336">
        <v>0</v>
      </c>
      <c r="DA17" s="336">
        <v>0</v>
      </c>
      <c r="DB17" s="539">
        <v>-16085</v>
      </c>
      <c r="DC17" s="336">
        <v>-3491</v>
      </c>
      <c r="DD17" s="336">
        <v>0</v>
      </c>
      <c r="DE17" s="336">
        <v>0</v>
      </c>
      <c r="DF17" s="336">
        <v>-1</v>
      </c>
      <c r="DG17" s="539">
        <v>-3492</v>
      </c>
      <c r="DH17" s="336">
        <v>-4117</v>
      </c>
      <c r="DI17" s="336">
        <v>0</v>
      </c>
      <c r="DJ17" s="336">
        <v>0</v>
      </c>
      <c r="DK17" s="336">
        <v>-4</v>
      </c>
      <c r="DL17" s="539">
        <v>-4121</v>
      </c>
      <c r="DM17" s="336">
        <v>-7608</v>
      </c>
      <c r="DN17" s="336">
        <v>0</v>
      </c>
      <c r="DO17" s="336">
        <v>0</v>
      </c>
      <c r="DP17" s="336">
        <v>-5</v>
      </c>
      <c r="DQ17" s="539">
        <v>-7613</v>
      </c>
      <c r="DR17" s="336">
        <v>-4162</v>
      </c>
      <c r="DS17" s="336">
        <v>0</v>
      </c>
      <c r="DT17" s="336">
        <v>0</v>
      </c>
      <c r="DU17" s="336">
        <v>-3</v>
      </c>
      <c r="DV17" s="539">
        <v>-4165</v>
      </c>
      <c r="DW17" s="336">
        <v>-11770</v>
      </c>
      <c r="DX17" s="336">
        <v>0</v>
      </c>
      <c r="DY17" s="336">
        <v>0</v>
      </c>
      <c r="DZ17" s="336">
        <v>-8</v>
      </c>
      <c r="EA17" s="539">
        <v>-11778</v>
      </c>
      <c r="EB17" s="336">
        <v>-4335</v>
      </c>
      <c r="EC17" s="336">
        <v>0</v>
      </c>
      <c r="ED17" s="336">
        <v>0</v>
      </c>
      <c r="EE17" s="336">
        <v>-1</v>
      </c>
      <c r="EF17" s="539">
        <v>-4336</v>
      </c>
      <c r="EG17" s="336">
        <v>-16105</v>
      </c>
      <c r="EH17" s="336">
        <v>0</v>
      </c>
      <c r="EI17" s="336">
        <v>0</v>
      </c>
      <c r="EJ17" s="336">
        <v>-9</v>
      </c>
      <c r="EK17" s="539">
        <v>-16114</v>
      </c>
      <c r="EL17" s="336">
        <v>-4016</v>
      </c>
      <c r="EM17" s="336">
        <v>0</v>
      </c>
      <c r="EN17" s="336">
        <v>0</v>
      </c>
      <c r="EO17" s="336">
        <v>0</v>
      </c>
      <c r="EP17" s="539">
        <v>-4016</v>
      </c>
      <c r="EQ17" s="336">
        <v>-4170</v>
      </c>
      <c r="ER17" s="336">
        <v>0</v>
      </c>
      <c r="ES17" s="336">
        <v>0</v>
      </c>
      <c r="ET17" s="336">
        <v>-2</v>
      </c>
      <c r="EU17" s="336">
        <v>-4172</v>
      </c>
      <c r="EV17" s="336">
        <v>-8186</v>
      </c>
      <c r="EW17" s="336">
        <v>0</v>
      </c>
      <c r="EX17" s="336">
        <v>0</v>
      </c>
      <c r="EY17" s="336">
        <v>-2</v>
      </c>
      <c r="EZ17" s="539">
        <v>-8188</v>
      </c>
      <c r="FA17" s="336">
        <v>-4019</v>
      </c>
      <c r="FB17" s="336">
        <v>0</v>
      </c>
      <c r="FC17" s="336">
        <v>0</v>
      </c>
      <c r="FD17" s="336">
        <v>-2</v>
      </c>
      <c r="FE17" s="539">
        <v>-4021</v>
      </c>
      <c r="FF17" s="336">
        <v>-12205</v>
      </c>
      <c r="FG17" s="336">
        <v>0</v>
      </c>
      <c r="FH17" s="336">
        <v>0</v>
      </c>
      <c r="FI17" s="336">
        <v>-4</v>
      </c>
      <c r="FJ17" s="539">
        <v>-12209</v>
      </c>
      <c r="FK17" s="336">
        <v>-3925</v>
      </c>
      <c r="FL17" s="336">
        <v>0</v>
      </c>
      <c r="FM17" s="336">
        <v>0</v>
      </c>
      <c r="FN17" s="336">
        <v>3</v>
      </c>
      <c r="FO17" s="539">
        <v>-3922</v>
      </c>
      <c r="FP17" s="336">
        <v>-16130</v>
      </c>
      <c r="FQ17" s="336">
        <v>0</v>
      </c>
      <c r="FR17" s="336">
        <v>0</v>
      </c>
      <c r="FS17" s="336">
        <v>-1</v>
      </c>
      <c r="FT17" s="539">
        <v>-16131</v>
      </c>
      <c r="FU17" s="336">
        <v>-3864</v>
      </c>
      <c r="FV17" s="336">
        <v>0</v>
      </c>
      <c r="FW17" s="336">
        <v>0</v>
      </c>
      <c r="FX17" s="336">
        <v>0</v>
      </c>
      <c r="FY17" s="539">
        <v>-3864</v>
      </c>
      <c r="FZ17" s="336">
        <v>-3528</v>
      </c>
      <c r="GA17" s="336">
        <v>0</v>
      </c>
      <c r="GB17" s="336">
        <v>0</v>
      </c>
      <c r="GC17" s="336">
        <v>-1</v>
      </c>
      <c r="GD17" s="539">
        <v>-3529</v>
      </c>
      <c r="GE17" s="336">
        <v>-7392</v>
      </c>
      <c r="GF17" s="336">
        <v>0</v>
      </c>
      <c r="GG17" s="336">
        <v>0</v>
      </c>
      <c r="GH17" s="336">
        <v>-1</v>
      </c>
      <c r="GI17" s="539">
        <v>-7393</v>
      </c>
      <c r="GJ17" s="336">
        <v>-4008</v>
      </c>
      <c r="GK17" s="336">
        <v>0</v>
      </c>
      <c r="GL17" s="336">
        <v>0</v>
      </c>
      <c r="GM17" s="336">
        <v>-1</v>
      </c>
      <c r="GN17" s="539">
        <v>-4009</v>
      </c>
      <c r="GO17" s="336">
        <v>-11400</v>
      </c>
      <c r="GP17" s="336">
        <v>0</v>
      </c>
      <c r="GQ17" s="336">
        <v>0</v>
      </c>
      <c r="GR17" s="336">
        <v>-2</v>
      </c>
      <c r="GS17" s="539">
        <v>-11402</v>
      </c>
      <c r="GT17" s="336">
        <v>-5494</v>
      </c>
      <c r="GU17" s="336">
        <v>0</v>
      </c>
      <c r="GV17" s="336">
        <v>0</v>
      </c>
      <c r="GW17" s="336">
        <v>-2</v>
      </c>
      <c r="GX17" s="539">
        <v>-5496</v>
      </c>
      <c r="GY17" s="336">
        <v>-16894</v>
      </c>
      <c r="GZ17" s="336">
        <v>0</v>
      </c>
      <c r="HA17" s="336">
        <v>0</v>
      </c>
      <c r="HB17" s="336">
        <v>-4</v>
      </c>
      <c r="HC17" s="539">
        <v>-16898</v>
      </c>
    </row>
    <row r="18" spans="2:211" ht="14.25">
      <c r="B18" s="536" t="s">
        <v>116</v>
      </c>
      <c r="C18" s="335">
        <v>82</v>
      </c>
      <c r="D18" s="335">
        <v>0</v>
      </c>
      <c r="E18" s="537" t="s">
        <v>69</v>
      </c>
      <c r="F18" s="538">
        <v>82</v>
      </c>
      <c r="G18" s="336">
        <f t="shared" si="4"/>
        <v>83</v>
      </c>
      <c r="H18" s="336">
        <f t="shared" si="4"/>
        <v>0</v>
      </c>
      <c r="I18" s="336">
        <f t="shared" si="5"/>
        <v>0</v>
      </c>
      <c r="J18" s="336">
        <v>0</v>
      </c>
      <c r="K18" s="539">
        <f t="shared" si="9"/>
        <v>83</v>
      </c>
      <c r="L18" s="336">
        <v>165</v>
      </c>
      <c r="M18" s="336">
        <v>0</v>
      </c>
      <c r="N18" s="336">
        <v>0</v>
      </c>
      <c r="O18" s="336">
        <v>0</v>
      </c>
      <c r="P18" s="539">
        <v>165</v>
      </c>
      <c r="Q18" s="336">
        <f t="shared" si="6"/>
        <v>149</v>
      </c>
      <c r="R18" s="336">
        <f t="shared" si="1"/>
        <v>0</v>
      </c>
      <c r="S18" s="336">
        <f t="shared" si="1"/>
        <v>0</v>
      </c>
      <c r="T18" s="336">
        <f t="shared" si="1"/>
        <v>0</v>
      </c>
      <c r="U18" s="539">
        <f t="shared" si="1"/>
        <v>149</v>
      </c>
      <c r="V18" s="336">
        <v>314</v>
      </c>
      <c r="W18" s="336">
        <v>0</v>
      </c>
      <c r="X18" s="336">
        <v>0</v>
      </c>
      <c r="Y18" s="336">
        <v>0</v>
      </c>
      <c r="Z18" s="539">
        <v>314</v>
      </c>
      <c r="AA18" s="336">
        <f t="shared" si="7"/>
        <v>121</v>
      </c>
      <c r="AB18" s="336">
        <v>0</v>
      </c>
      <c r="AC18" s="336">
        <v>0</v>
      </c>
      <c r="AD18" s="336">
        <v>0</v>
      </c>
      <c r="AE18" s="539">
        <f t="shared" si="7"/>
        <v>121</v>
      </c>
      <c r="AF18" s="336">
        <v>435</v>
      </c>
      <c r="AG18" s="336" t="s">
        <v>69</v>
      </c>
      <c r="AH18" s="336" t="s">
        <v>69</v>
      </c>
      <c r="AI18" s="336" t="s">
        <v>69</v>
      </c>
      <c r="AJ18" s="539">
        <v>435</v>
      </c>
      <c r="AK18" s="336">
        <v>105</v>
      </c>
      <c r="AL18" s="336">
        <v>0</v>
      </c>
      <c r="AM18" s="336">
        <v>0</v>
      </c>
      <c r="AN18" s="336">
        <v>0</v>
      </c>
      <c r="AO18" s="539">
        <v>105</v>
      </c>
      <c r="AP18" s="336">
        <v>54</v>
      </c>
      <c r="AQ18" s="336">
        <v>0</v>
      </c>
      <c r="AR18" s="336">
        <v>0</v>
      </c>
      <c r="AS18" s="336">
        <v>0</v>
      </c>
      <c r="AT18" s="539">
        <v>54</v>
      </c>
      <c r="AU18" s="336">
        <v>159</v>
      </c>
      <c r="AV18" s="336">
        <v>0</v>
      </c>
      <c r="AW18" s="336">
        <v>0</v>
      </c>
      <c r="AX18" s="336">
        <v>0</v>
      </c>
      <c r="AY18" s="539">
        <v>159</v>
      </c>
      <c r="AZ18" s="336">
        <f t="shared" si="8"/>
        <v>118</v>
      </c>
      <c r="BA18" s="336">
        <f t="shared" si="3"/>
        <v>0</v>
      </c>
      <c r="BB18" s="336">
        <f t="shared" si="3"/>
        <v>0</v>
      </c>
      <c r="BC18" s="336">
        <f t="shared" si="3"/>
        <v>0</v>
      </c>
      <c r="BD18" s="539">
        <f t="shared" si="3"/>
        <v>118</v>
      </c>
      <c r="BE18" s="336">
        <v>277</v>
      </c>
      <c r="BF18" s="336">
        <v>0</v>
      </c>
      <c r="BG18" s="336">
        <v>0</v>
      </c>
      <c r="BH18" s="336">
        <v>0</v>
      </c>
      <c r="BI18" s="539">
        <v>277</v>
      </c>
      <c r="BJ18" s="336">
        <v>140</v>
      </c>
      <c r="BK18" s="336">
        <v>0</v>
      </c>
      <c r="BL18" s="336">
        <v>0</v>
      </c>
      <c r="BM18" s="336">
        <v>0</v>
      </c>
      <c r="BN18" s="539">
        <v>140</v>
      </c>
      <c r="BO18" s="336">
        <v>417</v>
      </c>
      <c r="BP18" s="336">
        <v>0</v>
      </c>
      <c r="BQ18" s="336">
        <v>0</v>
      </c>
      <c r="BR18" s="336">
        <v>0</v>
      </c>
      <c r="BS18" s="539">
        <v>417</v>
      </c>
      <c r="BT18" s="336">
        <v>153</v>
      </c>
      <c r="BU18" s="336">
        <v>0</v>
      </c>
      <c r="BV18" s="336">
        <v>0</v>
      </c>
      <c r="BW18" s="336">
        <v>0</v>
      </c>
      <c r="BX18" s="539">
        <v>153</v>
      </c>
      <c r="BY18" s="336">
        <v>42</v>
      </c>
      <c r="BZ18" s="336">
        <v>0</v>
      </c>
      <c r="CA18" s="336">
        <v>0</v>
      </c>
      <c r="CB18" s="336">
        <v>0</v>
      </c>
      <c r="CC18" s="539">
        <v>42</v>
      </c>
      <c r="CD18" s="336">
        <v>195</v>
      </c>
      <c r="CE18" s="336">
        <v>0</v>
      </c>
      <c r="CF18" s="336">
        <v>0</v>
      </c>
      <c r="CG18" s="336">
        <v>0</v>
      </c>
      <c r="CH18" s="539">
        <v>195</v>
      </c>
      <c r="CI18" s="336">
        <v>104</v>
      </c>
      <c r="CJ18" s="336">
        <v>0</v>
      </c>
      <c r="CK18" s="336">
        <v>0</v>
      </c>
      <c r="CL18" s="336">
        <v>0</v>
      </c>
      <c r="CM18" s="539">
        <v>104</v>
      </c>
      <c r="CN18" s="336">
        <v>299</v>
      </c>
      <c r="CO18" s="336">
        <v>0</v>
      </c>
      <c r="CP18" s="336">
        <v>0</v>
      </c>
      <c r="CQ18" s="336">
        <v>0</v>
      </c>
      <c r="CR18" s="539">
        <v>299</v>
      </c>
      <c r="CS18" s="336">
        <v>91</v>
      </c>
      <c r="CT18" s="336">
        <v>0</v>
      </c>
      <c r="CU18" s="336">
        <v>0</v>
      </c>
      <c r="CV18" s="336">
        <v>0</v>
      </c>
      <c r="CW18" s="336">
        <v>91</v>
      </c>
      <c r="CX18" s="336">
        <v>390</v>
      </c>
      <c r="CY18" s="336">
        <v>0</v>
      </c>
      <c r="CZ18" s="336">
        <v>0</v>
      </c>
      <c r="DA18" s="336">
        <v>0</v>
      </c>
      <c r="DB18" s="539">
        <v>390</v>
      </c>
      <c r="DC18" s="336">
        <v>210</v>
      </c>
      <c r="DD18" s="336">
        <v>0</v>
      </c>
      <c r="DE18" s="336">
        <v>0</v>
      </c>
      <c r="DF18" s="336">
        <v>0</v>
      </c>
      <c r="DG18" s="539">
        <v>210</v>
      </c>
      <c r="DH18" s="336">
        <v>107</v>
      </c>
      <c r="DI18" s="336">
        <v>0</v>
      </c>
      <c r="DJ18" s="336">
        <v>0</v>
      </c>
      <c r="DK18" s="336">
        <v>0</v>
      </c>
      <c r="DL18" s="539">
        <v>107</v>
      </c>
      <c r="DM18" s="336">
        <v>317</v>
      </c>
      <c r="DN18" s="336">
        <v>0</v>
      </c>
      <c r="DO18" s="336">
        <v>0</v>
      </c>
      <c r="DP18" s="336">
        <v>0</v>
      </c>
      <c r="DQ18" s="539">
        <v>317</v>
      </c>
      <c r="DR18" s="336">
        <v>101</v>
      </c>
      <c r="DS18" s="336">
        <v>0</v>
      </c>
      <c r="DT18" s="336">
        <v>0</v>
      </c>
      <c r="DU18" s="336">
        <v>0</v>
      </c>
      <c r="DV18" s="539">
        <v>101</v>
      </c>
      <c r="DW18" s="336">
        <v>418</v>
      </c>
      <c r="DX18" s="336">
        <v>0</v>
      </c>
      <c r="DY18" s="336">
        <v>0</v>
      </c>
      <c r="DZ18" s="336">
        <v>0</v>
      </c>
      <c r="EA18" s="539">
        <v>418</v>
      </c>
      <c r="EB18" s="336">
        <v>107</v>
      </c>
      <c r="EC18" s="336">
        <v>0</v>
      </c>
      <c r="ED18" s="336">
        <v>0</v>
      </c>
      <c r="EE18" s="336">
        <v>0</v>
      </c>
      <c r="EF18" s="539">
        <v>107</v>
      </c>
      <c r="EG18" s="336">
        <v>525</v>
      </c>
      <c r="EH18" s="336">
        <v>0</v>
      </c>
      <c r="EI18" s="336">
        <v>0</v>
      </c>
      <c r="EJ18" s="336">
        <v>0</v>
      </c>
      <c r="EK18" s="539">
        <v>525</v>
      </c>
      <c r="EL18" s="336">
        <v>90</v>
      </c>
      <c r="EM18" s="336">
        <v>0</v>
      </c>
      <c r="EN18" s="336">
        <v>0</v>
      </c>
      <c r="EO18" s="336">
        <v>0</v>
      </c>
      <c r="EP18" s="539">
        <v>90</v>
      </c>
      <c r="EQ18" s="336">
        <v>26</v>
      </c>
      <c r="ER18" s="336">
        <v>0</v>
      </c>
      <c r="ES18" s="336">
        <v>0</v>
      </c>
      <c r="ET18" s="336">
        <v>0</v>
      </c>
      <c r="EU18" s="336">
        <v>26</v>
      </c>
      <c r="EV18" s="336">
        <v>116</v>
      </c>
      <c r="EW18" s="336">
        <v>0</v>
      </c>
      <c r="EX18" s="336">
        <v>0</v>
      </c>
      <c r="EY18" s="336">
        <v>0</v>
      </c>
      <c r="EZ18" s="539">
        <v>116</v>
      </c>
      <c r="FA18" s="336">
        <v>125</v>
      </c>
      <c r="FB18" s="336">
        <v>0</v>
      </c>
      <c r="FC18" s="336">
        <v>0</v>
      </c>
      <c r="FD18" s="336">
        <v>0</v>
      </c>
      <c r="FE18" s="539">
        <v>125</v>
      </c>
      <c r="FF18" s="336">
        <v>241</v>
      </c>
      <c r="FG18" s="336">
        <v>0</v>
      </c>
      <c r="FH18" s="336">
        <v>0</v>
      </c>
      <c r="FI18" s="336">
        <v>0</v>
      </c>
      <c r="FJ18" s="539">
        <v>241</v>
      </c>
      <c r="FK18" s="336">
        <v>158</v>
      </c>
      <c r="FL18" s="336">
        <v>0</v>
      </c>
      <c r="FM18" s="336">
        <v>0</v>
      </c>
      <c r="FN18" s="336">
        <v>0</v>
      </c>
      <c r="FO18" s="539">
        <v>158</v>
      </c>
      <c r="FP18" s="336">
        <v>399</v>
      </c>
      <c r="FQ18" s="336">
        <v>0</v>
      </c>
      <c r="FR18" s="336">
        <v>0</v>
      </c>
      <c r="FS18" s="336">
        <v>0</v>
      </c>
      <c r="FT18" s="539">
        <v>399</v>
      </c>
      <c r="FU18" s="336">
        <v>174</v>
      </c>
      <c r="FV18" s="336">
        <v>0</v>
      </c>
      <c r="FW18" s="336">
        <v>0</v>
      </c>
      <c r="FX18" s="336">
        <v>0</v>
      </c>
      <c r="FY18" s="539">
        <v>174</v>
      </c>
      <c r="FZ18" s="336">
        <v>102</v>
      </c>
      <c r="GA18" s="336">
        <v>0</v>
      </c>
      <c r="GB18" s="336">
        <v>0</v>
      </c>
      <c r="GC18" s="336">
        <v>0</v>
      </c>
      <c r="GD18" s="539">
        <v>102</v>
      </c>
      <c r="GE18" s="336">
        <v>276</v>
      </c>
      <c r="GF18" s="336">
        <v>0</v>
      </c>
      <c r="GG18" s="336">
        <v>0</v>
      </c>
      <c r="GH18" s="336">
        <v>0</v>
      </c>
      <c r="GI18" s="539">
        <v>276</v>
      </c>
      <c r="GJ18" s="336">
        <v>79</v>
      </c>
      <c r="GK18" s="336">
        <v>0</v>
      </c>
      <c r="GL18" s="336">
        <v>0</v>
      </c>
      <c r="GM18" s="336">
        <v>0</v>
      </c>
      <c r="GN18" s="539">
        <v>79</v>
      </c>
      <c r="GO18" s="336">
        <v>355</v>
      </c>
      <c r="GP18" s="336">
        <v>0</v>
      </c>
      <c r="GQ18" s="336">
        <v>0</v>
      </c>
      <c r="GR18" s="336">
        <v>0</v>
      </c>
      <c r="GS18" s="539">
        <v>355</v>
      </c>
      <c r="GT18" s="336">
        <v>997</v>
      </c>
      <c r="GU18" s="336">
        <v>0</v>
      </c>
      <c r="GV18" s="336">
        <v>0</v>
      </c>
      <c r="GW18" s="336">
        <v>0</v>
      </c>
      <c r="GX18" s="539">
        <v>997</v>
      </c>
      <c r="GY18" s="336">
        <v>1352</v>
      </c>
      <c r="GZ18" s="336">
        <v>0</v>
      </c>
      <c r="HA18" s="336">
        <v>0</v>
      </c>
      <c r="HB18" s="336">
        <v>0</v>
      </c>
      <c r="HC18" s="539">
        <v>1352</v>
      </c>
    </row>
    <row r="19" spans="2:211" ht="14.25">
      <c r="B19" s="540" t="s">
        <v>110</v>
      </c>
      <c r="C19" s="335">
        <v>-3710</v>
      </c>
      <c r="D19" s="335">
        <v>0</v>
      </c>
      <c r="E19" s="537" t="s">
        <v>69</v>
      </c>
      <c r="F19" s="538">
        <v>-3710</v>
      </c>
      <c r="G19" s="336">
        <f t="shared" si="4"/>
        <v>-3504</v>
      </c>
      <c r="H19" s="336">
        <f t="shared" si="4"/>
        <v>0</v>
      </c>
      <c r="I19" s="336">
        <f t="shared" si="5"/>
        <v>0</v>
      </c>
      <c r="J19" s="336">
        <v>0</v>
      </c>
      <c r="K19" s="539">
        <f t="shared" si="9"/>
        <v>-3504</v>
      </c>
      <c r="L19" s="336">
        <v>-7214</v>
      </c>
      <c r="M19" s="336">
        <v>0</v>
      </c>
      <c r="N19" s="336">
        <v>0</v>
      </c>
      <c r="O19" s="336">
        <v>0</v>
      </c>
      <c r="P19" s="539">
        <v>-7214</v>
      </c>
      <c r="Q19" s="336">
        <f t="shared" si="6"/>
        <v>-4038</v>
      </c>
      <c r="R19" s="336">
        <f t="shared" si="1"/>
        <v>0</v>
      </c>
      <c r="S19" s="336">
        <f t="shared" si="1"/>
        <v>0</v>
      </c>
      <c r="T19" s="336">
        <f t="shared" si="1"/>
        <v>0</v>
      </c>
      <c r="U19" s="539">
        <f t="shared" si="1"/>
        <v>-4038</v>
      </c>
      <c r="V19" s="336">
        <v>-11252</v>
      </c>
      <c r="W19" s="336">
        <v>0</v>
      </c>
      <c r="X19" s="336">
        <v>0</v>
      </c>
      <c r="Y19" s="336">
        <v>0</v>
      </c>
      <c r="Z19" s="539">
        <v>-11252</v>
      </c>
      <c r="AA19" s="336">
        <f t="shared" si="7"/>
        <v>-3689</v>
      </c>
      <c r="AB19" s="336">
        <v>0</v>
      </c>
      <c r="AC19" s="336">
        <v>0</v>
      </c>
      <c r="AD19" s="336">
        <v>0</v>
      </c>
      <c r="AE19" s="539">
        <f t="shared" si="7"/>
        <v>-3689</v>
      </c>
      <c r="AF19" s="336">
        <v>-14941</v>
      </c>
      <c r="AG19" s="336" t="s">
        <v>69</v>
      </c>
      <c r="AH19" s="336" t="s">
        <v>69</v>
      </c>
      <c r="AI19" s="336" t="s">
        <v>69</v>
      </c>
      <c r="AJ19" s="539">
        <v>-14941</v>
      </c>
      <c r="AK19" s="336">
        <v>-3626</v>
      </c>
      <c r="AL19" s="336">
        <v>0</v>
      </c>
      <c r="AM19" s="336">
        <v>0</v>
      </c>
      <c r="AN19" s="336">
        <v>0</v>
      </c>
      <c r="AO19" s="539">
        <v>-3626</v>
      </c>
      <c r="AP19" s="336">
        <v>-3719</v>
      </c>
      <c r="AQ19" s="336">
        <v>0</v>
      </c>
      <c r="AR19" s="336">
        <v>0</v>
      </c>
      <c r="AS19" s="336">
        <v>0</v>
      </c>
      <c r="AT19" s="539">
        <v>-3719</v>
      </c>
      <c r="AU19" s="336">
        <v>-7345</v>
      </c>
      <c r="AV19" s="336">
        <v>0</v>
      </c>
      <c r="AW19" s="336">
        <v>0</v>
      </c>
      <c r="AX19" s="336">
        <v>0</v>
      </c>
      <c r="AY19" s="539">
        <v>-7345</v>
      </c>
      <c r="AZ19" s="336">
        <f t="shared" si="8"/>
        <v>-3639</v>
      </c>
      <c r="BA19" s="336">
        <f t="shared" si="3"/>
        <v>0</v>
      </c>
      <c r="BB19" s="336">
        <f t="shared" si="3"/>
        <v>0</v>
      </c>
      <c r="BC19" s="336">
        <f t="shared" si="3"/>
        <v>0</v>
      </c>
      <c r="BD19" s="539">
        <f t="shared" si="3"/>
        <v>-3639</v>
      </c>
      <c r="BE19" s="336">
        <v>-10984</v>
      </c>
      <c r="BF19" s="336">
        <v>0</v>
      </c>
      <c r="BG19" s="336">
        <v>0</v>
      </c>
      <c r="BH19" s="336">
        <v>0</v>
      </c>
      <c r="BI19" s="539">
        <v>-10984</v>
      </c>
      <c r="BJ19" s="336">
        <v>-3579</v>
      </c>
      <c r="BK19" s="336">
        <v>0</v>
      </c>
      <c r="BL19" s="336">
        <v>0</v>
      </c>
      <c r="BM19" s="336">
        <v>0</v>
      </c>
      <c r="BN19" s="539">
        <v>-3579</v>
      </c>
      <c r="BO19" s="336">
        <v>-14563</v>
      </c>
      <c r="BP19" s="336">
        <v>0</v>
      </c>
      <c r="BQ19" s="336">
        <v>0</v>
      </c>
      <c r="BR19" s="336">
        <v>0</v>
      </c>
      <c r="BS19" s="539">
        <v>-14563</v>
      </c>
      <c r="BT19" s="336">
        <v>-3958</v>
      </c>
      <c r="BU19" s="336">
        <v>0</v>
      </c>
      <c r="BV19" s="336">
        <v>0</v>
      </c>
      <c r="BW19" s="336">
        <v>0</v>
      </c>
      <c r="BX19" s="539">
        <v>-3958</v>
      </c>
      <c r="BY19" s="336">
        <v>-3971</v>
      </c>
      <c r="BZ19" s="336">
        <v>0</v>
      </c>
      <c r="CA19" s="336">
        <v>0</v>
      </c>
      <c r="CB19" s="336">
        <v>0</v>
      </c>
      <c r="CC19" s="539">
        <v>-3971</v>
      </c>
      <c r="CD19" s="336">
        <v>-7929</v>
      </c>
      <c r="CE19" s="336">
        <v>0</v>
      </c>
      <c r="CF19" s="336">
        <v>0</v>
      </c>
      <c r="CG19" s="336">
        <v>0</v>
      </c>
      <c r="CH19" s="539">
        <v>-7929</v>
      </c>
      <c r="CI19" s="336">
        <v>-3991</v>
      </c>
      <c r="CJ19" s="336">
        <v>0</v>
      </c>
      <c r="CK19" s="336">
        <v>0</v>
      </c>
      <c r="CL19" s="336">
        <v>0</v>
      </c>
      <c r="CM19" s="539">
        <v>-3991</v>
      </c>
      <c r="CN19" s="336">
        <v>-11920</v>
      </c>
      <c r="CO19" s="336">
        <v>0</v>
      </c>
      <c r="CP19" s="336">
        <v>0</v>
      </c>
      <c r="CQ19" s="336">
        <v>0</v>
      </c>
      <c r="CR19" s="539">
        <v>-11920</v>
      </c>
      <c r="CS19" s="336">
        <v>-3775</v>
      </c>
      <c r="CT19" s="336">
        <v>0</v>
      </c>
      <c r="CU19" s="336">
        <v>0</v>
      </c>
      <c r="CV19" s="336">
        <v>0</v>
      </c>
      <c r="CW19" s="336">
        <v>-3775</v>
      </c>
      <c r="CX19" s="336">
        <v>-15695</v>
      </c>
      <c r="CY19" s="336">
        <v>0</v>
      </c>
      <c r="CZ19" s="336">
        <v>0</v>
      </c>
      <c r="DA19" s="336">
        <v>0</v>
      </c>
      <c r="DB19" s="539">
        <v>-15695</v>
      </c>
      <c r="DC19" s="336">
        <v>-3281</v>
      </c>
      <c r="DD19" s="336">
        <v>0</v>
      </c>
      <c r="DE19" s="336">
        <v>0</v>
      </c>
      <c r="DF19" s="336">
        <v>-1</v>
      </c>
      <c r="DG19" s="539">
        <v>-3282</v>
      </c>
      <c r="DH19" s="336">
        <v>-4010</v>
      </c>
      <c r="DI19" s="336">
        <v>0</v>
      </c>
      <c r="DJ19" s="336">
        <v>0</v>
      </c>
      <c r="DK19" s="336">
        <v>-4</v>
      </c>
      <c r="DL19" s="539">
        <v>-4014</v>
      </c>
      <c r="DM19" s="336">
        <v>-7291</v>
      </c>
      <c r="DN19" s="336">
        <v>0</v>
      </c>
      <c r="DO19" s="336">
        <v>0</v>
      </c>
      <c r="DP19" s="336">
        <v>-5</v>
      </c>
      <c r="DQ19" s="539">
        <v>-7296</v>
      </c>
      <c r="DR19" s="336">
        <v>-4061</v>
      </c>
      <c r="DS19" s="336">
        <v>0</v>
      </c>
      <c r="DT19" s="336">
        <v>0</v>
      </c>
      <c r="DU19" s="336">
        <v>-3</v>
      </c>
      <c r="DV19" s="539">
        <v>-4064</v>
      </c>
      <c r="DW19" s="336">
        <v>-11352</v>
      </c>
      <c r="DX19" s="336">
        <v>0</v>
      </c>
      <c r="DY19" s="336">
        <v>0</v>
      </c>
      <c r="DZ19" s="336">
        <v>-8</v>
      </c>
      <c r="EA19" s="539">
        <v>-11360</v>
      </c>
      <c r="EB19" s="336">
        <v>-4228</v>
      </c>
      <c r="EC19" s="336">
        <v>0</v>
      </c>
      <c r="ED19" s="336">
        <v>0</v>
      </c>
      <c r="EE19" s="336">
        <v>-1</v>
      </c>
      <c r="EF19" s="539">
        <v>-4229</v>
      </c>
      <c r="EG19" s="336">
        <v>-15580</v>
      </c>
      <c r="EH19" s="336">
        <v>0</v>
      </c>
      <c r="EI19" s="336">
        <v>0</v>
      </c>
      <c r="EJ19" s="336">
        <v>-9</v>
      </c>
      <c r="EK19" s="539">
        <v>-15589</v>
      </c>
      <c r="EL19" s="336">
        <v>-3926</v>
      </c>
      <c r="EM19" s="336">
        <v>0</v>
      </c>
      <c r="EN19" s="336">
        <v>0</v>
      </c>
      <c r="EO19" s="336">
        <v>0</v>
      </c>
      <c r="EP19" s="539">
        <v>-3926</v>
      </c>
      <c r="EQ19" s="336">
        <v>-4144</v>
      </c>
      <c r="ER19" s="336">
        <v>0</v>
      </c>
      <c r="ES19" s="336">
        <v>0</v>
      </c>
      <c r="ET19" s="336">
        <v>-2</v>
      </c>
      <c r="EU19" s="336">
        <v>-4146</v>
      </c>
      <c r="EV19" s="336">
        <v>-8070</v>
      </c>
      <c r="EW19" s="336">
        <v>0</v>
      </c>
      <c r="EX19" s="336">
        <v>0</v>
      </c>
      <c r="EY19" s="336">
        <v>-2</v>
      </c>
      <c r="EZ19" s="539">
        <v>-8072</v>
      </c>
      <c r="FA19" s="336">
        <v>-3894</v>
      </c>
      <c r="FB19" s="336">
        <v>0</v>
      </c>
      <c r="FC19" s="336">
        <v>0</v>
      </c>
      <c r="FD19" s="336">
        <v>-2</v>
      </c>
      <c r="FE19" s="539">
        <v>-3896</v>
      </c>
      <c r="FF19" s="336">
        <v>-11964</v>
      </c>
      <c r="FG19" s="336">
        <v>0</v>
      </c>
      <c r="FH19" s="336">
        <v>0</v>
      </c>
      <c r="FI19" s="336">
        <v>-4</v>
      </c>
      <c r="FJ19" s="539">
        <v>-11968</v>
      </c>
      <c r="FK19" s="336">
        <v>-3767</v>
      </c>
      <c r="FL19" s="336">
        <v>0</v>
      </c>
      <c r="FM19" s="336">
        <v>0</v>
      </c>
      <c r="FN19" s="336">
        <v>3</v>
      </c>
      <c r="FO19" s="539">
        <v>-3764</v>
      </c>
      <c r="FP19" s="336">
        <v>-15731</v>
      </c>
      <c r="FQ19" s="336">
        <v>0</v>
      </c>
      <c r="FR19" s="336">
        <v>0</v>
      </c>
      <c r="FS19" s="336">
        <v>-1</v>
      </c>
      <c r="FT19" s="539">
        <v>-15732</v>
      </c>
      <c r="FU19" s="336">
        <v>-3690</v>
      </c>
      <c r="FV19" s="336">
        <v>0</v>
      </c>
      <c r="FW19" s="336">
        <v>0</v>
      </c>
      <c r="FX19" s="336">
        <v>0</v>
      </c>
      <c r="FY19" s="539">
        <v>-3690</v>
      </c>
      <c r="FZ19" s="336">
        <v>-3426</v>
      </c>
      <c r="GA19" s="336">
        <v>0</v>
      </c>
      <c r="GB19" s="336">
        <v>0</v>
      </c>
      <c r="GC19" s="336">
        <v>-1</v>
      </c>
      <c r="GD19" s="539">
        <v>-3427</v>
      </c>
      <c r="GE19" s="336">
        <v>-7116</v>
      </c>
      <c r="GF19" s="336">
        <v>0</v>
      </c>
      <c r="GG19" s="336">
        <v>0</v>
      </c>
      <c r="GH19" s="336">
        <v>-1</v>
      </c>
      <c r="GI19" s="539">
        <v>-7117</v>
      </c>
      <c r="GJ19" s="336">
        <v>-3929</v>
      </c>
      <c r="GK19" s="336">
        <v>0</v>
      </c>
      <c r="GL19" s="336">
        <v>0</v>
      </c>
      <c r="GM19" s="336">
        <v>-1</v>
      </c>
      <c r="GN19" s="539">
        <v>-3930</v>
      </c>
      <c r="GO19" s="336">
        <v>-11045</v>
      </c>
      <c r="GP19" s="336">
        <v>0</v>
      </c>
      <c r="GQ19" s="336">
        <v>0</v>
      </c>
      <c r="GR19" s="336">
        <v>-2</v>
      </c>
      <c r="GS19" s="539">
        <v>-11047</v>
      </c>
      <c r="GT19" s="336">
        <v>-4497</v>
      </c>
      <c r="GU19" s="336">
        <v>0</v>
      </c>
      <c r="GV19" s="336">
        <v>0</v>
      </c>
      <c r="GW19" s="336">
        <v>-2</v>
      </c>
      <c r="GX19" s="539">
        <v>-4499</v>
      </c>
      <c r="GY19" s="336">
        <v>-15542</v>
      </c>
      <c r="GZ19" s="336">
        <v>0</v>
      </c>
      <c r="HA19" s="336">
        <v>0</v>
      </c>
      <c r="HB19" s="336">
        <v>-4</v>
      </c>
      <c r="HC19" s="539">
        <v>-15546</v>
      </c>
    </row>
    <row r="20" spans="2:211" ht="14.25">
      <c r="B20" s="541"/>
      <c r="C20" s="335"/>
      <c r="D20" s="335"/>
      <c r="E20" s="537"/>
      <c r="F20" s="538"/>
      <c r="G20" s="336"/>
      <c r="H20" s="336"/>
      <c r="I20" s="336"/>
      <c r="J20" s="336"/>
      <c r="K20" s="539"/>
      <c r="L20" s="336"/>
      <c r="M20" s="336"/>
      <c r="N20" s="336"/>
      <c r="O20" s="336"/>
      <c r="P20" s="539"/>
      <c r="Q20" s="336"/>
      <c r="R20" s="336"/>
      <c r="S20" s="336"/>
      <c r="T20" s="336"/>
      <c r="U20" s="539"/>
      <c r="V20" s="336"/>
      <c r="W20" s="336"/>
      <c r="X20" s="336"/>
      <c r="Y20" s="336"/>
      <c r="Z20" s="539"/>
      <c r="AA20" s="336"/>
      <c r="AB20" s="336"/>
      <c r="AC20" s="336"/>
      <c r="AD20" s="336"/>
      <c r="AE20" s="539"/>
      <c r="AF20" s="336"/>
      <c r="AG20" s="336"/>
      <c r="AH20" s="336"/>
      <c r="AI20" s="336"/>
      <c r="AJ20" s="539"/>
      <c r="AK20" s="336"/>
      <c r="AL20" s="336"/>
      <c r="AM20" s="336"/>
      <c r="AN20" s="336"/>
      <c r="AO20" s="539"/>
      <c r="AP20" s="336"/>
      <c r="AQ20" s="336"/>
      <c r="AR20" s="336"/>
      <c r="AS20" s="336"/>
      <c r="AT20" s="539"/>
      <c r="AU20" s="336"/>
      <c r="AV20" s="336"/>
      <c r="AW20" s="336"/>
      <c r="AX20" s="336"/>
      <c r="AY20" s="539"/>
      <c r="AZ20" s="336">
        <f t="shared" si="8"/>
        <v>0</v>
      </c>
      <c r="BA20" s="336">
        <f t="shared" si="8"/>
        <v>0</v>
      </c>
      <c r="BB20" s="336">
        <f t="shared" si="8"/>
        <v>0</v>
      </c>
      <c r="BC20" s="336">
        <f t="shared" si="8"/>
        <v>0</v>
      </c>
      <c r="BD20" s="539">
        <f t="shared" si="8"/>
        <v>0</v>
      </c>
      <c r="BE20" s="336"/>
      <c r="BF20" s="336"/>
      <c r="BG20" s="336"/>
      <c r="BH20" s="336"/>
      <c r="BI20" s="539"/>
      <c r="BJ20" s="336">
        <v>0</v>
      </c>
      <c r="BK20" s="336">
        <v>0</v>
      </c>
      <c r="BL20" s="336">
        <v>0</v>
      </c>
      <c r="BM20" s="336">
        <v>0</v>
      </c>
      <c r="BN20" s="539">
        <v>0</v>
      </c>
      <c r="BO20" s="336"/>
      <c r="BP20" s="336"/>
      <c r="BQ20" s="336"/>
      <c r="BR20" s="336"/>
      <c r="BS20" s="539"/>
      <c r="BU20" s="336"/>
      <c r="BV20" s="336"/>
      <c r="BW20" s="336"/>
      <c r="BX20" s="539"/>
      <c r="BY20" s="336">
        <v>0</v>
      </c>
      <c r="BZ20" s="336">
        <v>0</v>
      </c>
      <c r="CA20" s="336">
        <v>0</v>
      </c>
      <c r="CB20" s="336">
        <v>0</v>
      </c>
      <c r="CC20" s="539">
        <v>0</v>
      </c>
      <c r="CD20" s="336"/>
      <c r="CE20" s="336"/>
      <c r="CF20" s="336"/>
      <c r="CG20" s="336"/>
      <c r="CH20" s="539"/>
      <c r="CI20" s="336">
        <v>0</v>
      </c>
      <c r="CJ20" s="336">
        <v>0</v>
      </c>
      <c r="CK20" s="336">
        <v>0</v>
      </c>
      <c r="CL20" s="336">
        <v>0</v>
      </c>
      <c r="CM20" s="539">
        <v>0</v>
      </c>
      <c r="CN20" s="336"/>
      <c r="CO20" s="336"/>
      <c r="CP20" s="336"/>
      <c r="CQ20" s="336"/>
      <c r="CR20" s="539"/>
      <c r="CS20" s="336">
        <v>0</v>
      </c>
      <c r="CT20" s="336">
        <v>0</v>
      </c>
      <c r="CU20" s="336">
        <v>0</v>
      </c>
      <c r="CV20" s="336">
        <v>0</v>
      </c>
      <c r="CW20" s="336">
        <v>0</v>
      </c>
      <c r="CX20" s="336"/>
      <c r="CY20" s="336"/>
      <c r="CZ20" s="336"/>
      <c r="DA20" s="336"/>
      <c r="DB20" s="539"/>
      <c r="DC20" s="336"/>
      <c r="DD20" s="336"/>
      <c r="DE20" s="336"/>
      <c r="DF20" s="336"/>
      <c r="DG20" s="539"/>
      <c r="DH20" s="336">
        <v>0</v>
      </c>
      <c r="DI20" s="336">
        <v>0</v>
      </c>
      <c r="DJ20" s="336">
        <v>0</v>
      </c>
      <c r="DK20" s="336">
        <v>0</v>
      </c>
      <c r="DL20" s="539">
        <v>0</v>
      </c>
      <c r="DM20" s="336"/>
      <c r="DN20" s="336"/>
      <c r="DO20" s="336"/>
      <c r="DP20" s="336"/>
      <c r="DQ20" s="539"/>
      <c r="DR20" s="336">
        <v>0</v>
      </c>
      <c r="DS20" s="336">
        <v>0</v>
      </c>
      <c r="DT20" s="336">
        <v>0</v>
      </c>
      <c r="DU20" s="336">
        <v>0</v>
      </c>
      <c r="DV20" s="539">
        <v>0</v>
      </c>
      <c r="DW20" s="336"/>
      <c r="DX20" s="336"/>
      <c r="DY20" s="336"/>
      <c r="DZ20" s="336"/>
      <c r="EA20" s="539"/>
      <c r="EB20" s="336">
        <v>0</v>
      </c>
      <c r="EC20" s="336">
        <v>0</v>
      </c>
      <c r="ED20" s="336">
        <v>0</v>
      </c>
      <c r="EE20" s="336">
        <v>0</v>
      </c>
      <c r="EF20" s="539">
        <v>0</v>
      </c>
      <c r="EG20" s="336"/>
      <c r="EH20" s="336"/>
      <c r="EI20" s="336"/>
      <c r="EJ20" s="336"/>
      <c r="EK20" s="539"/>
      <c r="EL20" s="336"/>
      <c r="EM20" s="336"/>
      <c r="EN20" s="336"/>
      <c r="EO20" s="336"/>
      <c r="EP20" s="539"/>
      <c r="EQ20" s="336">
        <v>0</v>
      </c>
      <c r="ER20" s="336">
        <v>0</v>
      </c>
      <c r="ES20" s="336">
        <v>0</v>
      </c>
      <c r="ET20" s="336">
        <v>0</v>
      </c>
      <c r="EU20" s="336">
        <v>0</v>
      </c>
      <c r="EV20" s="336"/>
      <c r="EW20" s="336"/>
      <c r="EX20" s="336"/>
      <c r="EY20" s="336"/>
      <c r="EZ20" s="539"/>
      <c r="FA20" s="336">
        <v>0</v>
      </c>
      <c r="FB20" s="336">
        <v>0</v>
      </c>
      <c r="FC20" s="336">
        <v>0</v>
      </c>
      <c r="FD20" s="336">
        <v>0</v>
      </c>
      <c r="FE20" s="539">
        <v>0</v>
      </c>
      <c r="FF20" s="336"/>
      <c r="FG20" s="336"/>
      <c r="FH20" s="336"/>
      <c r="FI20" s="336"/>
      <c r="FJ20" s="539"/>
      <c r="FK20" s="336">
        <v>0</v>
      </c>
      <c r="FL20" s="336">
        <v>0</v>
      </c>
      <c r="FM20" s="336">
        <v>0</v>
      </c>
      <c r="FN20" s="336">
        <v>0</v>
      </c>
      <c r="FO20" s="539">
        <v>0</v>
      </c>
      <c r="FP20" s="336"/>
      <c r="FQ20" s="336"/>
      <c r="FR20" s="336"/>
      <c r="FS20" s="336"/>
      <c r="FT20" s="539"/>
      <c r="FU20" s="336"/>
      <c r="FV20" s="336"/>
      <c r="FW20" s="336"/>
      <c r="FX20" s="336"/>
      <c r="FY20" s="539"/>
      <c r="FZ20" s="336">
        <v>0</v>
      </c>
      <c r="GA20" s="336">
        <v>0</v>
      </c>
      <c r="GB20" s="336">
        <v>0</v>
      </c>
      <c r="GC20" s="336">
        <v>0</v>
      </c>
      <c r="GD20" s="539">
        <v>0</v>
      </c>
      <c r="GE20" s="336"/>
      <c r="GF20" s="336"/>
      <c r="GG20" s="336"/>
      <c r="GH20" s="336"/>
      <c r="GI20" s="539"/>
      <c r="GJ20" s="336">
        <v>0</v>
      </c>
      <c r="GK20" s="336">
        <v>0</v>
      </c>
      <c r="GL20" s="336">
        <v>0</v>
      </c>
      <c r="GM20" s="336">
        <v>0</v>
      </c>
      <c r="GN20" s="539">
        <v>0</v>
      </c>
      <c r="GO20" s="336"/>
      <c r="GP20" s="336"/>
      <c r="GQ20" s="336"/>
      <c r="GR20" s="336"/>
      <c r="GS20" s="539"/>
      <c r="GT20" s="336">
        <v>0</v>
      </c>
      <c r="GU20" s="336">
        <v>0</v>
      </c>
      <c r="GV20" s="336">
        <v>0</v>
      </c>
      <c r="GW20" s="336">
        <v>0</v>
      </c>
      <c r="GX20" s="539">
        <v>0</v>
      </c>
      <c r="GY20" s="336"/>
      <c r="GZ20" s="336"/>
      <c r="HA20" s="336"/>
      <c r="HB20" s="336"/>
      <c r="HC20" s="539"/>
    </row>
    <row r="21" spans="2:211" ht="14.25">
      <c r="B21" s="536" t="s">
        <v>111</v>
      </c>
      <c r="C21" s="335">
        <v>-77</v>
      </c>
      <c r="D21" s="335">
        <v>74</v>
      </c>
      <c r="E21" s="537" t="s">
        <v>69</v>
      </c>
      <c r="F21" s="538">
        <v>-3</v>
      </c>
      <c r="G21" s="336">
        <f t="shared" si="4"/>
        <v>-112</v>
      </c>
      <c r="H21" s="336">
        <f t="shared" si="4"/>
        <v>80</v>
      </c>
      <c r="I21" s="336">
        <f t="shared" si="5"/>
        <v>25</v>
      </c>
      <c r="J21" s="336">
        <v>0</v>
      </c>
      <c r="K21" s="539">
        <f t="shared" si="9"/>
        <v>-7</v>
      </c>
      <c r="L21" s="336">
        <v>-189</v>
      </c>
      <c r="M21" s="336">
        <v>154</v>
      </c>
      <c r="N21" s="336">
        <v>25</v>
      </c>
      <c r="O21" s="336">
        <v>0</v>
      </c>
      <c r="P21" s="539">
        <v>-10</v>
      </c>
      <c r="Q21" s="336">
        <f t="shared" si="6"/>
        <v>-181</v>
      </c>
      <c r="R21" s="336">
        <f t="shared" si="6"/>
        <v>96</v>
      </c>
      <c r="S21" s="336">
        <f t="shared" si="6"/>
        <v>79</v>
      </c>
      <c r="T21" s="336">
        <f t="shared" si="6"/>
        <v>0</v>
      </c>
      <c r="U21" s="539">
        <f t="shared" si="6"/>
        <v>-6</v>
      </c>
      <c r="V21" s="336">
        <v>-370</v>
      </c>
      <c r="W21" s="336">
        <v>250</v>
      </c>
      <c r="X21" s="336">
        <v>104</v>
      </c>
      <c r="Y21" s="336">
        <v>0</v>
      </c>
      <c r="Z21" s="539">
        <v>-16</v>
      </c>
      <c r="AA21" s="336">
        <f t="shared" si="7"/>
        <v>-187</v>
      </c>
      <c r="AB21" s="336">
        <f t="shared" si="7"/>
        <v>93</v>
      </c>
      <c r="AC21" s="336">
        <f t="shared" si="7"/>
        <v>92</v>
      </c>
      <c r="AD21" s="336">
        <v>0</v>
      </c>
      <c r="AE21" s="539">
        <f t="shared" si="7"/>
        <v>-2</v>
      </c>
      <c r="AF21" s="336">
        <v>-557</v>
      </c>
      <c r="AG21" s="336">
        <v>343</v>
      </c>
      <c r="AH21" s="336">
        <v>196</v>
      </c>
      <c r="AI21" s="336" t="s">
        <v>69</v>
      </c>
      <c r="AJ21" s="539">
        <v>-18</v>
      </c>
      <c r="AK21" s="336">
        <v>-171</v>
      </c>
      <c r="AL21" s="336">
        <v>80</v>
      </c>
      <c r="AM21" s="336">
        <v>90</v>
      </c>
      <c r="AN21" s="336">
        <v>0</v>
      </c>
      <c r="AO21" s="539">
        <v>-1</v>
      </c>
      <c r="AP21" s="336">
        <v>-182</v>
      </c>
      <c r="AQ21" s="336">
        <v>88</v>
      </c>
      <c r="AR21" s="336">
        <v>93</v>
      </c>
      <c r="AS21" s="336">
        <v>0</v>
      </c>
      <c r="AT21" s="539">
        <v>-1</v>
      </c>
      <c r="AU21" s="336">
        <v>-353</v>
      </c>
      <c r="AV21" s="336">
        <v>168</v>
      </c>
      <c r="AW21" s="336">
        <v>183</v>
      </c>
      <c r="AX21" s="336">
        <v>0</v>
      </c>
      <c r="AY21" s="539">
        <v>-2</v>
      </c>
      <c r="AZ21" s="336">
        <f t="shared" si="8"/>
        <v>-197</v>
      </c>
      <c r="BA21" s="336">
        <f t="shared" si="8"/>
        <v>99</v>
      </c>
      <c r="BB21" s="336">
        <f t="shared" si="8"/>
        <v>98</v>
      </c>
      <c r="BC21" s="336">
        <f t="shared" si="8"/>
        <v>0</v>
      </c>
      <c r="BD21" s="539">
        <f t="shared" si="8"/>
        <v>0</v>
      </c>
      <c r="BE21" s="336">
        <v>-550</v>
      </c>
      <c r="BF21" s="336">
        <v>267</v>
      </c>
      <c r="BG21" s="336">
        <v>281</v>
      </c>
      <c r="BH21" s="336">
        <v>0</v>
      </c>
      <c r="BI21" s="539">
        <v>-2</v>
      </c>
      <c r="BJ21" s="336">
        <v>-204</v>
      </c>
      <c r="BK21" s="336">
        <v>93</v>
      </c>
      <c r="BL21" s="336">
        <v>111</v>
      </c>
      <c r="BM21" s="336">
        <v>0</v>
      </c>
      <c r="BN21" s="539">
        <v>0</v>
      </c>
      <c r="BO21" s="336">
        <v>-754</v>
      </c>
      <c r="BP21" s="336">
        <v>360</v>
      </c>
      <c r="BQ21" s="336">
        <v>392</v>
      </c>
      <c r="BR21" s="336">
        <v>0</v>
      </c>
      <c r="BS21" s="539">
        <v>-2</v>
      </c>
      <c r="BT21" s="336">
        <v>-174</v>
      </c>
      <c r="BU21" s="336">
        <v>90</v>
      </c>
      <c r="BV21" s="336">
        <v>84</v>
      </c>
      <c r="BW21" s="336">
        <v>0</v>
      </c>
      <c r="BX21" s="539">
        <v>0</v>
      </c>
      <c r="BY21" s="336">
        <v>-217</v>
      </c>
      <c r="BZ21" s="336">
        <v>122</v>
      </c>
      <c r="CA21" s="336">
        <v>95</v>
      </c>
      <c r="CB21" s="336">
        <v>0</v>
      </c>
      <c r="CC21" s="539">
        <v>0</v>
      </c>
      <c r="CD21" s="336">
        <v>-391</v>
      </c>
      <c r="CE21" s="336">
        <v>212</v>
      </c>
      <c r="CF21" s="336">
        <v>179</v>
      </c>
      <c r="CG21" s="336">
        <v>0</v>
      </c>
      <c r="CH21" s="539">
        <v>0</v>
      </c>
      <c r="CI21" s="336">
        <v>-229</v>
      </c>
      <c r="CJ21" s="336">
        <v>126</v>
      </c>
      <c r="CK21" s="336">
        <v>103</v>
      </c>
      <c r="CL21" s="336">
        <v>0</v>
      </c>
      <c r="CM21" s="539">
        <v>0</v>
      </c>
      <c r="CN21" s="336">
        <v>-620</v>
      </c>
      <c r="CO21" s="336">
        <v>338</v>
      </c>
      <c r="CP21" s="336">
        <v>282</v>
      </c>
      <c r="CQ21" s="336">
        <v>0</v>
      </c>
      <c r="CR21" s="539">
        <v>0</v>
      </c>
      <c r="CS21" s="336">
        <v>-240</v>
      </c>
      <c r="CT21" s="336">
        <v>135</v>
      </c>
      <c r="CU21" s="336">
        <v>106</v>
      </c>
      <c r="CV21" s="336">
        <v>-3</v>
      </c>
      <c r="CW21" s="336">
        <v>-2</v>
      </c>
      <c r="CX21" s="336">
        <v>-860</v>
      </c>
      <c r="CY21" s="336">
        <v>473</v>
      </c>
      <c r="CZ21" s="336">
        <v>388</v>
      </c>
      <c r="DA21" s="336">
        <v>-3</v>
      </c>
      <c r="DB21" s="539">
        <v>-2</v>
      </c>
      <c r="DC21" s="336">
        <v>-235</v>
      </c>
      <c r="DD21" s="336">
        <v>128</v>
      </c>
      <c r="DE21" s="336">
        <v>108</v>
      </c>
      <c r="DF21" s="336">
        <v>-1</v>
      </c>
      <c r="DG21" s="539">
        <v>0</v>
      </c>
      <c r="DH21" s="336">
        <v>-243</v>
      </c>
      <c r="DI21" s="336">
        <v>133</v>
      </c>
      <c r="DJ21" s="336">
        <v>111</v>
      </c>
      <c r="DK21" s="336">
        <v>-1</v>
      </c>
      <c r="DL21" s="539">
        <v>0</v>
      </c>
      <c r="DM21" s="336">
        <v>-478</v>
      </c>
      <c r="DN21" s="336">
        <v>261</v>
      </c>
      <c r="DO21" s="336">
        <v>219</v>
      </c>
      <c r="DP21" s="336">
        <v>-2</v>
      </c>
      <c r="DQ21" s="539">
        <v>0</v>
      </c>
      <c r="DR21" s="336">
        <v>-275</v>
      </c>
      <c r="DS21" s="336">
        <v>154</v>
      </c>
      <c r="DT21" s="336">
        <v>122</v>
      </c>
      <c r="DU21" s="336">
        <v>-2</v>
      </c>
      <c r="DV21" s="539">
        <v>-1</v>
      </c>
      <c r="DW21" s="336">
        <v>-753</v>
      </c>
      <c r="DX21" s="336">
        <v>415</v>
      </c>
      <c r="DY21" s="336">
        <v>341</v>
      </c>
      <c r="DZ21" s="336">
        <v>-4</v>
      </c>
      <c r="EA21" s="539">
        <v>-1</v>
      </c>
      <c r="EB21" s="336">
        <v>-278</v>
      </c>
      <c r="EC21" s="336">
        <v>140</v>
      </c>
      <c r="ED21" s="336">
        <v>140</v>
      </c>
      <c r="EE21" s="336">
        <v>-1</v>
      </c>
      <c r="EF21" s="539">
        <v>1</v>
      </c>
      <c r="EG21" s="336">
        <v>-1031</v>
      </c>
      <c r="EH21" s="336">
        <v>555</v>
      </c>
      <c r="EI21" s="336">
        <v>481</v>
      </c>
      <c r="EJ21" s="336">
        <v>-5</v>
      </c>
      <c r="EK21" s="539">
        <v>0</v>
      </c>
      <c r="EL21" s="336">
        <v>-256</v>
      </c>
      <c r="EM21" s="336">
        <v>134</v>
      </c>
      <c r="EN21" s="336">
        <v>123</v>
      </c>
      <c r="EO21" s="336">
        <v>-1</v>
      </c>
      <c r="EP21" s="539" t="s">
        <v>69</v>
      </c>
      <c r="EQ21" s="336">
        <v>-283</v>
      </c>
      <c r="ER21" s="336">
        <v>154</v>
      </c>
      <c r="ES21" s="336">
        <v>131</v>
      </c>
      <c r="ET21" s="336">
        <v>-3</v>
      </c>
      <c r="EU21" s="336" t="e">
        <v>#VALUE!</v>
      </c>
      <c r="EV21" s="336">
        <v>-539</v>
      </c>
      <c r="EW21" s="336">
        <v>288</v>
      </c>
      <c r="EX21" s="336">
        <v>254</v>
      </c>
      <c r="EY21" s="336">
        <v>-4</v>
      </c>
      <c r="EZ21" s="539">
        <v>-1</v>
      </c>
      <c r="FA21" s="336">
        <v>-326</v>
      </c>
      <c r="FB21" s="336">
        <v>186</v>
      </c>
      <c r="FC21" s="336">
        <v>142</v>
      </c>
      <c r="FD21" s="336">
        <v>-2</v>
      </c>
      <c r="FE21" s="539">
        <v>0</v>
      </c>
      <c r="FF21" s="336">
        <v>-865</v>
      </c>
      <c r="FG21" s="336">
        <v>474</v>
      </c>
      <c r="FH21" s="336">
        <v>396</v>
      </c>
      <c r="FI21" s="336">
        <v>-6</v>
      </c>
      <c r="FJ21" s="539">
        <v>-1</v>
      </c>
      <c r="FK21" s="336">
        <v>-329</v>
      </c>
      <c r="FL21" s="336">
        <v>177</v>
      </c>
      <c r="FM21" s="336">
        <v>154</v>
      </c>
      <c r="FN21" s="336">
        <v>-2</v>
      </c>
      <c r="FO21" s="539">
        <v>0</v>
      </c>
      <c r="FP21" s="336">
        <v>-1194</v>
      </c>
      <c r="FQ21" s="336">
        <v>651</v>
      </c>
      <c r="FR21" s="336">
        <v>550</v>
      </c>
      <c r="FS21" s="336">
        <v>-8</v>
      </c>
      <c r="FT21" s="539">
        <v>-1</v>
      </c>
      <c r="FU21" s="336">
        <v>-304</v>
      </c>
      <c r="FV21" s="336">
        <v>172</v>
      </c>
      <c r="FW21" s="336">
        <v>133</v>
      </c>
      <c r="FX21" s="336">
        <v>-2</v>
      </c>
      <c r="FY21" s="539">
        <v>-1</v>
      </c>
      <c r="FZ21" s="336">
        <v>-359</v>
      </c>
      <c r="GA21" s="336">
        <v>208</v>
      </c>
      <c r="GB21" s="336">
        <v>154</v>
      </c>
      <c r="GC21" s="336">
        <v>-3</v>
      </c>
      <c r="GD21" s="539">
        <v>0</v>
      </c>
      <c r="GE21" s="336">
        <v>-663</v>
      </c>
      <c r="GF21" s="336">
        <v>380</v>
      </c>
      <c r="GG21" s="336">
        <v>287</v>
      </c>
      <c r="GH21" s="336">
        <v>-5</v>
      </c>
      <c r="GI21" s="539">
        <v>-1</v>
      </c>
      <c r="GJ21" s="336">
        <v>-381</v>
      </c>
      <c r="GK21" s="336">
        <v>222</v>
      </c>
      <c r="GL21" s="336">
        <v>162</v>
      </c>
      <c r="GM21" s="336">
        <v>-3</v>
      </c>
      <c r="GN21" s="539">
        <v>0</v>
      </c>
      <c r="GO21" s="336">
        <v>-1044</v>
      </c>
      <c r="GP21" s="336">
        <v>602</v>
      </c>
      <c r="GQ21" s="336">
        <v>449</v>
      </c>
      <c r="GR21" s="336">
        <v>-8</v>
      </c>
      <c r="GS21" s="539">
        <v>-1</v>
      </c>
      <c r="GT21" s="336">
        <v>-405</v>
      </c>
      <c r="GU21" s="336">
        <v>213</v>
      </c>
      <c r="GV21" s="336">
        <v>195</v>
      </c>
      <c r="GW21" s="336">
        <v>-3</v>
      </c>
      <c r="GX21" s="539">
        <v>0</v>
      </c>
      <c r="GY21" s="336">
        <v>-1449</v>
      </c>
      <c r="GZ21" s="336">
        <v>815</v>
      </c>
      <c r="HA21" s="336">
        <v>644</v>
      </c>
      <c r="HB21" s="336">
        <v>-11</v>
      </c>
      <c r="HC21" s="539">
        <v>-1</v>
      </c>
    </row>
    <row r="22" spans="2:211" ht="14.25">
      <c r="B22" s="536" t="s">
        <v>46</v>
      </c>
      <c r="C22" s="335">
        <v>-172</v>
      </c>
      <c r="D22" s="335">
        <v>156</v>
      </c>
      <c r="E22" s="537">
        <v>-3</v>
      </c>
      <c r="F22" s="538">
        <v>-19</v>
      </c>
      <c r="G22" s="336">
        <f t="shared" si="4"/>
        <v>-248</v>
      </c>
      <c r="H22" s="336">
        <f t="shared" si="4"/>
        <v>147</v>
      </c>
      <c r="I22" s="336">
        <f t="shared" si="5"/>
        <v>82</v>
      </c>
      <c r="J22" s="336">
        <f t="shared" si="10"/>
        <v>-3</v>
      </c>
      <c r="K22" s="539">
        <f t="shared" si="9"/>
        <v>-22</v>
      </c>
      <c r="L22" s="336">
        <v>-420</v>
      </c>
      <c r="M22" s="336">
        <v>303</v>
      </c>
      <c r="N22" s="336">
        <v>82</v>
      </c>
      <c r="O22" s="336">
        <v>-6</v>
      </c>
      <c r="P22" s="539">
        <v>-41</v>
      </c>
      <c r="Q22" s="336">
        <f t="shared" si="6"/>
        <v>-450</v>
      </c>
      <c r="R22" s="336">
        <f t="shared" si="6"/>
        <v>156</v>
      </c>
      <c r="S22" s="336">
        <f t="shared" si="6"/>
        <v>259</v>
      </c>
      <c r="T22" s="336">
        <f t="shared" si="6"/>
        <v>-3</v>
      </c>
      <c r="U22" s="539">
        <f t="shared" si="6"/>
        <v>-38</v>
      </c>
      <c r="V22" s="336">
        <v>-870</v>
      </c>
      <c r="W22" s="336">
        <v>459</v>
      </c>
      <c r="X22" s="336">
        <v>341</v>
      </c>
      <c r="Y22" s="336">
        <v>-9</v>
      </c>
      <c r="Z22" s="539">
        <v>-79</v>
      </c>
      <c r="AA22" s="336">
        <f t="shared" si="7"/>
        <v>-480</v>
      </c>
      <c r="AB22" s="336">
        <f t="shared" si="7"/>
        <v>176</v>
      </c>
      <c r="AC22" s="336">
        <f t="shared" si="7"/>
        <v>266</v>
      </c>
      <c r="AD22" s="336">
        <f t="shared" si="7"/>
        <v>-4</v>
      </c>
      <c r="AE22" s="539">
        <f t="shared" si="7"/>
        <v>-42</v>
      </c>
      <c r="AF22" s="336">
        <v>-1350</v>
      </c>
      <c r="AG22" s="336">
        <v>635</v>
      </c>
      <c r="AH22" s="336">
        <v>607</v>
      </c>
      <c r="AI22" s="336">
        <v>-13</v>
      </c>
      <c r="AJ22" s="539">
        <v>-121</v>
      </c>
      <c r="AK22" s="336">
        <v>-493</v>
      </c>
      <c r="AL22" s="336">
        <v>186</v>
      </c>
      <c r="AM22" s="336">
        <v>273</v>
      </c>
      <c r="AN22" s="336">
        <v>-4</v>
      </c>
      <c r="AO22" s="539">
        <v>-38</v>
      </c>
      <c r="AP22" s="336">
        <v>-499</v>
      </c>
      <c r="AQ22" s="336">
        <v>188</v>
      </c>
      <c r="AR22" s="336">
        <v>274</v>
      </c>
      <c r="AS22" s="336">
        <v>-3</v>
      </c>
      <c r="AT22" s="539">
        <v>-40</v>
      </c>
      <c r="AU22" s="336">
        <v>-992</v>
      </c>
      <c r="AV22" s="336">
        <v>374</v>
      </c>
      <c r="AW22" s="336">
        <v>547</v>
      </c>
      <c r="AX22" s="336">
        <v>-7</v>
      </c>
      <c r="AY22" s="539">
        <v>-78</v>
      </c>
      <c r="AZ22" s="336">
        <f t="shared" si="8"/>
        <v>-516</v>
      </c>
      <c r="BA22" s="336">
        <f t="shared" si="8"/>
        <v>187</v>
      </c>
      <c r="BB22" s="336">
        <f t="shared" si="8"/>
        <v>284</v>
      </c>
      <c r="BC22" s="336">
        <f t="shared" si="8"/>
        <v>-5</v>
      </c>
      <c r="BD22" s="539">
        <f t="shared" si="8"/>
        <v>-50</v>
      </c>
      <c r="BE22" s="336">
        <v>-1508</v>
      </c>
      <c r="BF22" s="336">
        <v>561</v>
      </c>
      <c r="BG22" s="336">
        <v>831</v>
      </c>
      <c r="BH22" s="336">
        <v>-12</v>
      </c>
      <c r="BI22" s="539">
        <v>-128</v>
      </c>
      <c r="BJ22" s="336">
        <v>-538</v>
      </c>
      <c r="BK22" s="336">
        <v>215</v>
      </c>
      <c r="BL22" s="336">
        <v>286</v>
      </c>
      <c r="BM22" s="336">
        <v>-4</v>
      </c>
      <c r="BN22" s="539">
        <v>-41</v>
      </c>
      <c r="BO22" s="336">
        <v>-2046</v>
      </c>
      <c r="BP22" s="336">
        <v>776</v>
      </c>
      <c r="BQ22" s="336">
        <v>1117</v>
      </c>
      <c r="BR22" s="336">
        <v>-16</v>
      </c>
      <c r="BS22" s="539">
        <v>-169</v>
      </c>
      <c r="BT22" s="336">
        <v>-525</v>
      </c>
      <c r="BU22" s="336">
        <v>193</v>
      </c>
      <c r="BV22" s="336">
        <v>295</v>
      </c>
      <c r="BW22" s="336">
        <v>-4</v>
      </c>
      <c r="BX22" s="539">
        <v>-41</v>
      </c>
      <c r="BY22" s="336">
        <v>-540</v>
      </c>
      <c r="BZ22" s="336">
        <v>195</v>
      </c>
      <c r="CA22" s="336">
        <v>309</v>
      </c>
      <c r="CB22" s="336">
        <v>-5</v>
      </c>
      <c r="CC22" s="539">
        <v>-41</v>
      </c>
      <c r="CD22" s="336">
        <v>-1065</v>
      </c>
      <c r="CE22" s="336">
        <v>388</v>
      </c>
      <c r="CF22" s="336">
        <v>604</v>
      </c>
      <c r="CG22" s="336">
        <v>-9</v>
      </c>
      <c r="CH22" s="539">
        <v>-82</v>
      </c>
      <c r="CI22" s="336">
        <v>-541</v>
      </c>
      <c r="CJ22" s="336">
        <v>200</v>
      </c>
      <c r="CK22" s="336">
        <v>309</v>
      </c>
      <c r="CL22" s="336">
        <v>-5</v>
      </c>
      <c r="CM22" s="539">
        <v>-37</v>
      </c>
      <c r="CN22" s="336">
        <v>-1606</v>
      </c>
      <c r="CO22" s="336">
        <v>588</v>
      </c>
      <c r="CP22" s="336">
        <v>913</v>
      </c>
      <c r="CQ22" s="336">
        <v>-14</v>
      </c>
      <c r="CR22" s="539">
        <v>-119</v>
      </c>
      <c r="CS22" s="336">
        <v>-523</v>
      </c>
      <c r="CT22" s="336">
        <v>201</v>
      </c>
      <c r="CU22" s="336">
        <v>302</v>
      </c>
      <c r="CV22" s="336">
        <v>-5</v>
      </c>
      <c r="CW22" s="336">
        <v>-25</v>
      </c>
      <c r="CX22" s="336">
        <v>-2129</v>
      </c>
      <c r="CY22" s="336">
        <v>789</v>
      </c>
      <c r="CZ22" s="336">
        <v>1215</v>
      </c>
      <c r="DA22" s="336">
        <v>-19</v>
      </c>
      <c r="DB22" s="539">
        <v>-144</v>
      </c>
      <c r="DC22" s="336">
        <v>-485</v>
      </c>
      <c r="DD22" s="336">
        <v>175</v>
      </c>
      <c r="DE22" s="336">
        <v>287</v>
      </c>
      <c r="DF22" s="336">
        <v>-4</v>
      </c>
      <c r="DG22" s="539">
        <v>-27</v>
      </c>
      <c r="DH22" s="336">
        <v>-321</v>
      </c>
      <c r="DI22" s="336">
        <v>123</v>
      </c>
      <c r="DJ22" s="336">
        <v>179</v>
      </c>
      <c r="DK22" s="336">
        <v>-5</v>
      </c>
      <c r="DL22" s="539">
        <v>-24</v>
      </c>
      <c r="DM22" s="336">
        <v>-806</v>
      </c>
      <c r="DN22" s="336">
        <v>298</v>
      </c>
      <c r="DO22" s="336">
        <v>466</v>
      </c>
      <c r="DP22" s="336">
        <v>-9</v>
      </c>
      <c r="DQ22" s="539">
        <v>-51</v>
      </c>
      <c r="DR22" s="336">
        <v>-197</v>
      </c>
      <c r="DS22" s="336">
        <v>80</v>
      </c>
      <c r="DT22" s="336">
        <v>102</v>
      </c>
      <c r="DU22" s="336">
        <v>-4</v>
      </c>
      <c r="DV22" s="539">
        <v>-19</v>
      </c>
      <c r="DW22" s="336">
        <v>-1003</v>
      </c>
      <c r="DX22" s="336">
        <v>378</v>
      </c>
      <c r="DY22" s="336">
        <v>568</v>
      </c>
      <c r="DZ22" s="336">
        <v>-13</v>
      </c>
      <c r="EA22" s="539">
        <v>-70</v>
      </c>
      <c r="EB22" s="336">
        <v>-131</v>
      </c>
      <c r="EC22" s="336">
        <v>49</v>
      </c>
      <c r="ED22" s="336">
        <v>70</v>
      </c>
      <c r="EE22" s="336">
        <v>-4</v>
      </c>
      <c r="EF22" s="539">
        <v>-16</v>
      </c>
      <c r="EG22" s="336">
        <v>-1134</v>
      </c>
      <c r="EH22" s="336">
        <v>427</v>
      </c>
      <c r="EI22" s="336">
        <v>638</v>
      </c>
      <c r="EJ22" s="336">
        <v>-17</v>
      </c>
      <c r="EK22" s="539">
        <v>-86</v>
      </c>
      <c r="EL22" s="336">
        <v>-126</v>
      </c>
      <c r="EM22" s="336">
        <v>46</v>
      </c>
      <c r="EN22" s="336">
        <v>69</v>
      </c>
      <c r="EO22" s="336">
        <v>-4</v>
      </c>
      <c r="EP22" s="539">
        <v>-15</v>
      </c>
      <c r="EQ22" s="336">
        <v>-71</v>
      </c>
      <c r="ER22" s="336">
        <v>36</v>
      </c>
      <c r="ES22" s="336">
        <v>25</v>
      </c>
      <c r="ET22" s="336">
        <v>-4</v>
      </c>
      <c r="EU22" s="336">
        <v>-14</v>
      </c>
      <c r="EV22" s="336">
        <v>-197</v>
      </c>
      <c r="EW22" s="336">
        <v>82</v>
      </c>
      <c r="EX22" s="336">
        <v>94</v>
      </c>
      <c r="EY22" s="336">
        <v>-8</v>
      </c>
      <c r="EZ22" s="539">
        <v>-29</v>
      </c>
      <c r="FA22" s="336">
        <v>-86</v>
      </c>
      <c r="FB22" s="336">
        <v>31</v>
      </c>
      <c r="FC22" s="336">
        <v>42</v>
      </c>
      <c r="FD22" s="336">
        <v>-4</v>
      </c>
      <c r="FE22" s="539">
        <v>-17</v>
      </c>
      <c r="FF22" s="336">
        <v>-283</v>
      </c>
      <c r="FG22" s="336">
        <v>113</v>
      </c>
      <c r="FH22" s="336">
        <v>136</v>
      </c>
      <c r="FI22" s="336">
        <v>-12</v>
      </c>
      <c r="FJ22" s="539">
        <v>-46</v>
      </c>
      <c r="FK22" s="336">
        <v>-135</v>
      </c>
      <c r="FL22" s="336">
        <v>54</v>
      </c>
      <c r="FM22" s="336">
        <v>69</v>
      </c>
      <c r="FN22" s="336">
        <v>-4</v>
      </c>
      <c r="FO22" s="539">
        <v>-16</v>
      </c>
      <c r="FP22" s="336">
        <v>-418</v>
      </c>
      <c r="FQ22" s="336">
        <v>167</v>
      </c>
      <c r="FR22" s="336">
        <v>205</v>
      </c>
      <c r="FS22" s="336">
        <v>-16</v>
      </c>
      <c r="FT22" s="539">
        <v>-62</v>
      </c>
      <c r="FU22" s="336">
        <v>-368</v>
      </c>
      <c r="FV22" s="336">
        <v>159</v>
      </c>
      <c r="FW22" s="336">
        <v>185</v>
      </c>
      <c r="FX22" s="336">
        <v>-5</v>
      </c>
      <c r="FY22" s="539">
        <v>-29</v>
      </c>
      <c r="FZ22" s="336">
        <v>-883</v>
      </c>
      <c r="GA22" s="336">
        <v>356</v>
      </c>
      <c r="GB22" s="336">
        <v>491</v>
      </c>
      <c r="GC22" s="336">
        <v>-8</v>
      </c>
      <c r="GD22" s="539">
        <v>-44</v>
      </c>
      <c r="GE22" s="336">
        <v>-1251</v>
      </c>
      <c r="GF22" s="336">
        <v>515</v>
      </c>
      <c r="GG22" s="336">
        <v>676</v>
      </c>
      <c r="GH22" s="336">
        <v>-13</v>
      </c>
      <c r="GI22" s="539">
        <v>-73</v>
      </c>
      <c r="GJ22" s="336">
        <v>-1596</v>
      </c>
      <c r="GK22" s="336">
        <v>575</v>
      </c>
      <c r="GL22" s="336">
        <v>960</v>
      </c>
      <c r="GM22" s="336">
        <v>-12</v>
      </c>
      <c r="GN22" s="539">
        <v>-73</v>
      </c>
      <c r="GO22" s="336">
        <v>-2847</v>
      </c>
      <c r="GP22" s="336">
        <v>1090</v>
      </c>
      <c r="GQ22" s="336">
        <v>1636</v>
      </c>
      <c r="GR22" s="336">
        <v>-25</v>
      </c>
      <c r="GS22" s="539">
        <v>-146</v>
      </c>
      <c r="GT22" s="336">
        <v>-1920</v>
      </c>
      <c r="GU22" s="336">
        <v>655</v>
      </c>
      <c r="GV22" s="336">
        <v>1235</v>
      </c>
      <c r="GW22" s="336">
        <v>-18</v>
      </c>
      <c r="GX22" s="539">
        <v>-48</v>
      </c>
      <c r="GY22" s="336">
        <v>-4767</v>
      </c>
      <c r="GZ22" s="336">
        <v>1745</v>
      </c>
      <c r="HA22" s="336">
        <v>2871</v>
      </c>
      <c r="HB22" s="336">
        <v>-43</v>
      </c>
      <c r="HC22" s="539">
        <v>-194</v>
      </c>
    </row>
    <row r="23" spans="2:211" ht="14.25">
      <c r="B23" s="536" t="s">
        <v>112</v>
      </c>
      <c r="C23" s="335">
        <v>-694</v>
      </c>
      <c r="D23" s="335" t="s">
        <v>69</v>
      </c>
      <c r="E23" s="537" t="s">
        <v>69</v>
      </c>
      <c r="F23" s="538">
        <v>-694</v>
      </c>
      <c r="G23" s="336">
        <f t="shared" si="4"/>
        <v>-718</v>
      </c>
      <c r="H23" s="336">
        <v>0</v>
      </c>
      <c r="I23" s="336">
        <f t="shared" si="5"/>
        <v>0</v>
      </c>
      <c r="J23" s="336">
        <v>0</v>
      </c>
      <c r="K23" s="539">
        <f t="shared" si="9"/>
        <v>-724</v>
      </c>
      <c r="L23" s="336">
        <v>-1412</v>
      </c>
      <c r="M23" s="336">
        <v>0</v>
      </c>
      <c r="N23" s="336">
        <v>0</v>
      </c>
      <c r="O23" s="336">
        <v>-6</v>
      </c>
      <c r="P23" s="539">
        <v>-1418</v>
      </c>
      <c r="Q23" s="336">
        <f t="shared" si="6"/>
        <v>-730</v>
      </c>
      <c r="R23" s="336">
        <f t="shared" si="6"/>
        <v>0</v>
      </c>
      <c r="S23" s="336">
        <f t="shared" si="6"/>
        <v>0</v>
      </c>
      <c r="T23" s="336">
        <f t="shared" si="6"/>
        <v>-4</v>
      </c>
      <c r="U23" s="539">
        <f t="shared" si="6"/>
        <v>-734</v>
      </c>
      <c r="V23" s="336">
        <v>-2142</v>
      </c>
      <c r="W23" s="336">
        <v>0</v>
      </c>
      <c r="X23" s="336">
        <v>0</v>
      </c>
      <c r="Y23" s="336">
        <v>-10</v>
      </c>
      <c r="Z23" s="539">
        <v>-2152</v>
      </c>
      <c r="AA23" s="336">
        <f t="shared" si="7"/>
        <v>-759</v>
      </c>
      <c r="AB23" s="336">
        <v>0</v>
      </c>
      <c r="AC23" s="336">
        <f t="shared" si="7"/>
        <v>0</v>
      </c>
      <c r="AD23" s="336">
        <f t="shared" si="7"/>
        <v>-5</v>
      </c>
      <c r="AE23" s="539">
        <f t="shared" si="7"/>
        <v>-764</v>
      </c>
      <c r="AF23" s="336">
        <v>-2901</v>
      </c>
      <c r="AG23" s="336">
        <v>0</v>
      </c>
      <c r="AH23" s="336">
        <v>0</v>
      </c>
      <c r="AI23" s="336">
        <v>-15</v>
      </c>
      <c r="AJ23" s="539">
        <v>-2916</v>
      </c>
      <c r="AK23" s="336">
        <v>-751</v>
      </c>
      <c r="AL23" s="336">
        <v>0</v>
      </c>
      <c r="AM23" s="336">
        <v>0</v>
      </c>
      <c r="AN23" s="336">
        <v>-4</v>
      </c>
      <c r="AO23" s="539">
        <v>-755</v>
      </c>
      <c r="AP23" s="336">
        <v>-768</v>
      </c>
      <c r="AQ23" s="336">
        <v>0</v>
      </c>
      <c r="AR23" s="336">
        <v>0</v>
      </c>
      <c r="AS23" s="336">
        <v>-8</v>
      </c>
      <c r="AT23" s="539">
        <v>-776</v>
      </c>
      <c r="AU23" s="336">
        <v>-1519</v>
      </c>
      <c r="AV23" s="336">
        <v>0</v>
      </c>
      <c r="AW23" s="336">
        <v>0</v>
      </c>
      <c r="AX23" s="336">
        <v>-12</v>
      </c>
      <c r="AY23" s="539">
        <v>-1531</v>
      </c>
      <c r="AZ23" s="336">
        <f t="shared" si="8"/>
        <v>-781</v>
      </c>
      <c r="BA23" s="336">
        <f t="shared" si="8"/>
        <v>0</v>
      </c>
      <c r="BB23" s="336">
        <f t="shared" si="8"/>
        <v>0</v>
      </c>
      <c r="BC23" s="336">
        <f t="shared" si="8"/>
        <v>-25</v>
      </c>
      <c r="BD23" s="539">
        <f t="shared" si="8"/>
        <v>-806</v>
      </c>
      <c r="BE23" s="336">
        <v>-2300</v>
      </c>
      <c r="BF23" s="336">
        <v>0</v>
      </c>
      <c r="BG23" s="336">
        <v>0</v>
      </c>
      <c r="BH23" s="336">
        <v>-37</v>
      </c>
      <c r="BI23" s="539">
        <v>-2337</v>
      </c>
      <c r="BJ23" s="336">
        <v>-830</v>
      </c>
      <c r="BK23" s="336">
        <v>0</v>
      </c>
      <c r="BL23" s="336">
        <v>0</v>
      </c>
      <c r="BM23" s="336">
        <v>-12</v>
      </c>
      <c r="BN23" s="539">
        <v>-842</v>
      </c>
      <c r="BO23" s="336">
        <v>-3130</v>
      </c>
      <c r="BP23" s="336">
        <v>0</v>
      </c>
      <c r="BQ23" s="336">
        <v>0</v>
      </c>
      <c r="BR23" s="336">
        <v>-49</v>
      </c>
      <c r="BS23" s="539">
        <v>-3179</v>
      </c>
      <c r="BT23" s="336">
        <v>-793</v>
      </c>
      <c r="BU23" s="336">
        <v>0</v>
      </c>
      <c r="BV23" s="336">
        <v>0</v>
      </c>
      <c r="BW23" s="336">
        <v>-20</v>
      </c>
      <c r="BX23" s="539">
        <v>-813</v>
      </c>
      <c r="BY23" s="336">
        <v>-823</v>
      </c>
      <c r="BZ23" s="336">
        <v>0</v>
      </c>
      <c r="CA23" s="336">
        <v>0</v>
      </c>
      <c r="CB23" s="336">
        <v>-20</v>
      </c>
      <c r="CC23" s="539">
        <v>-843</v>
      </c>
      <c r="CD23" s="336">
        <v>-1616</v>
      </c>
      <c r="CE23" s="336">
        <v>0</v>
      </c>
      <c r="CF23" s="336">
        <v>0</v>
      </c>
      <c r="CG23" s="336">
        <v>-40</v>
      </c>
      <c r="CH23" s="539">
        <v>-1656</v>
      </c>
      <c r="CI23" s="336">
        <v>-864</v>
      </c>
      <c r="CJ23" s="336">
        <v>0</v>
      </c>
      <c r="CK23" s="336">
        <v>0</v>
      </c>
      <c r="CL23" s="336">
        <v>-5</v>
      </c>
      <c r="CM23" s="539">
        <v>-869</v>
      </c>
      <c r="CN23" s="336">
        <v>-2480</v>
      </c>
      <c r="CO23" s="336">
        <v>0</v>
      </c>
      <c r="CP23" s="336">
        <v>0</v>
      </c>
      <c r="CQ23" s="336">
        <v>-45</v>
      </c>
      <c r="CR23" s="539">
        <v>-2525</v>
      </c>
      <c r="CS23" s="336">
        <v>-883</v>
      </c>
      <c r="CT23" s="336">
        <v>0</v>
      </c>
      <c r="CU23" s="336">
        <v>0</v>
      </c>
      <c r="CV23" s="336">
        <v>-15</v>
      </c>
      <c r="CW23" s="336">
        <v>-898</v>
      </c>
      <c r="CX23" s="336">
        <v>-3363</v>
      </c>
      <c r="CY23" s="336">
        <v>0</v>
      </c>
      <c r="CZ23" s="336">
        <v>0</v>
      </c>
      <c r="DA23" s="336">
        <v>-60</v>
      </c>
      <c r="DB23" s="539">
        <v>-3423</v>
      </c>
      <c r="DC23" s="336">
        <v>-835</v>
      </c>
      <c r="DD23" s="336">
        <v>0</v>
      </c>
      <c r="DE23" s="336">
        <v>0</v>
      </c>
      <c r="DF23" s="336">
        <v>-23</v>
      </c>
      <c r="DG23" s="539">
        <v>-858</v>
      </c>
      <c r="DH23" s="336">
        <v>-812</v>
      </c>
      <c r="DI23" s="336">
        <v>0</v>
      </c>
      <c r="DJ23" s="336">
        <v>0</v>
      </c>
      <c r="DK23" s="336">
        <v>-24</v>
      </c>
      <c r="DL23" s="539">
        <v>-836</v>
      </c>
      <c r="DM23" s="336">
        <v>-1647</v>
      </c>
      <c r="DN23" s="336">
        <v>0</v>
      </c>
      <c r="DO23" s="336">
        <v>0</v>
      </c>
      <c r="DP23" s="336">
        <v>-47</v>
      </c>
      <c r="DQ23" s="539">
        <v>-1694</v>
      </c>
      <c r="DR23" s="336">
        <v>-819</v>
      </c>
      <c r="DS23" s="336">
        <v>0</v>
      </c>
      <c r="DT23" s="336">
        <v>0</v>
      </c>
      <c r="DU23" s="336">
        <v>-44</v>
      </c>
      <c r="DV23" s="539">
        <v>-863</v>
      </c>
      <c r="DW23" s="336">
        <v>-2466</v>
      </c>
      <c r="DX23" s="336">
        <v>0</v>
      </c>
      <c r="DY23" s="336">
        <v>0</v>
      </c>
      <c r="DZ23" s="336">
        <v>-91</v>
      </c>
      <c r="EA23" s="539">
        <v>-2557</v>
      </c>
      <c r="EB23" s="336">
        <v>-851</v>
      </c>
      <c r="EC23" s="336">
        <v>0</v>
      </c>
      <c r="ED23" s="336">
        <v>0</v>
      </c>
      <c r="EE23" s="336">
        <v>-45</v>
      </c>
      <c r="EF23" s="539">
        <v>-896</v>
      </c>
      <c r="EG23" s="336">
        <v>-3317</v>
      </c>
      <c r="EH23" s="336">
        <v>0</v>
      </c>
      <c r="EI23" s="336">
        <v>0</v>
      </c>
      <c r="EJ23" s="336">
        <v>-136</v>
      </c>
      <c r="EK23" s="539">
        <v>-3453</v>
      </c>
      <c r="EL23" s="336">
        <v>-837</v>
      </c>
      <c r="EM23" s="336">
        <v>0</v>
      </c>
      <c r="EN23" s="336">
        <v>0</v>
      </c>
      <c r="EO23" s="336">
        <v>-48</v>
      </c>
      <c r="EP23" s="539">
        <v>-885</v>
      </c>
      <c r="EQ23" s="336">
        <v>-867</v>
      </c>
      <c r="ER23" s="336">
        <v>0</v>
      </c>
      <c r="ES23" s="336">
        <v>0</v>
      </c>
      <c r="ET23" s="336">
        <v>-57</v>
      </c>
      <c r="EU23" s="336">
        <v>-924</v>
      </c>
      <c r="EV23" s="336">
        <v>-1704</v>
      </c>
      <c r="EW23" s="336">
        <v>0</v>
      </c>
      <c r="EX23" s="336">
        <v>0</v>
      </c>
      <c r="EY23" s="336">
        <v>-105</v>
      </c>
      <c r="EZ23" s="539">
        <v>-1809</v>
      </c>
      <c r="FA23" s="336">
        <v>-921</v>
      </c>
      <c r="FB23" s="336">
        <v>0</v>
      </c>
      <c r="FC23" s="336">
        <v>0</v>
      </c>
      <c r="FD23" s="336">
        <v>-55</v>
      </c>
      <c r="FE23" s="539">
        <v>-976</v>
      </c>
      <c r="FF23" s="336">
        <v>-2625</v>
      </c>
      <c r="FG23" s="336">
        <v>0</v>
      </c>
      <c r="FH23" s="336">
        <v>0</v>
      </c>
      <c r="FI23" s="336">
        <v>-160</v>
      </c>
      <c r="FJ23" s="539">
        <v>-2785</v>
      </c>
      <c r="FK23" s="336">
        <v>-947</v>
      </c>
      <c r="FL23" s="336">
        <v>0</v>
      </c>
      <c r="FM23" s="336">
        <v>0</v>
      </c>
      <c r="FN23" s="336">
        <v>7</v>
      </c>
      <c r="FO23" s="539">
        <v>-940</v>
      </c>
      <c r="FP23" s="336">
        <v>-3572</v>
      </c>
      <c r="FQ23" s="336">
        <v>0</v>
      </c>
      <c r="FR23" s="336">
        <v>0</v>
      </c>
      <c r="FS23" s="336">
        <v>-153</v>
      </c>
      <c r="FT23" s="539">
        <v>-3725</v>
      </c>
      <c r="FU23" s="336">
        <v>-917</v>
      </c>
      <c r="FV23" s="336">
        <v>0</v>
      </c>
      <c r="FW23" s="336">
        <v>0</v>
      </c>
      <c r="FX23" s="336">
        <v>-46</v>
      </c>
      <c r="FY23" s="539">
        <v>-963</v>
      </c>
      <c r="FZ23" s="336">
        <v>-959</v>
      </c>
      <c r="GA23" s="336">
        <v>0</v>
      </c>
      <c r="GB23" s="336">
        <v>0</v>
      </c>
      <c r="GC23" s="336">
        <v>-49</v>
      </c>
      <c r="GD23" s="539">
        <v>-1008</v>
      </c>
      <c r="GE23" s="336">
        <v>-1876</v>
      </c>
      <c r="GF23" s="336">
        <v>0</v>
      </c>
      <c r="GG23" s="336">
        <v>0</v>
      </c>
      <c r="GH23" s="336">
        <v>-95</v>
      </c>
      <c r="GI23" s="539">
        <v>-1971</v>
      </c>
      <c r="GJ23" s="336">
        <v>-1006</v>
      </c>
      <c r="GK23" s="336">
        <v>0</v>
      </c>
      <c r="GL23" s="336">
        <v>0</v>
      </c>
      <c r="GM23" s="336">
        <v>-47</v>
      </c>
      <c r="GN23" s="539">
        <v>-1053</v>
      </c>
      <c r="GO23" s="336">
        <v>-2882</v>
      </c>
      <c r="GP23" s="336">
        <v>0</v>
      </c>
      <c r="GQ23" s="336">
        <v>0</v>
      </c>
      <c r="GR23" s="336">
        <v>-142</v>
      </c>
      <c r="GS23" s="539">
        <v>-3024</v>
      </c>
      <c r="GT23" s="336">
        <v>-1021</v>
      </c>
      <c r="GU23" s="336">
        <v>0</v>
      </c>
      <c r="GV23" s="336">
        <v>0</v>
      </c>
      <c r="GW23" s="336">
        <v>-58</v>
      </c>
      <c r="GX23" s="539">
        <v>-1079</v>
      </c>
      <c r="GY23" s="336">
        <v>-3903</v>
      </c>
      <c r="GZ23" s="336">
        <v>0</v>
      </c>
      <c r="HA23" s="336">
        <v>0</v>
      </c>
      <c r="HB23" s="336">
        <v>-200</v>
      </c>
      <c r="HC23" s="539">
        <v>-4103</v>
      </c>
    </row>
    <row r="24" spans="2:211" ht="14.25">
      <c r="B24" s="536" t="s">
        <v>113</v>
      </c>
      <c r="C24" s="335">
        <v>-865</v>
      </c>
      <c r="D24" s="335">
        <v>468</v>
      </c>
      <c r="E24" s="537">
        <v>-3</v>
      </c>
      <c r="F24" s="538">
        <v>-400</v>
      </c>
      <c r="G24" s="336">
        <f t="shared" si="4"/>
        <v>-1171</v>
      </c>
      <c r="H24" s="336">
        <f t="shared" si="4"/>
        <v>498</v>
      </c>
      <c r="I24" s="336">
        <f t="shared" si="5"/>
        <v>268</v>
      </c>
      <c r="J24" s="336">
        <f t="shared" si="10"/>
        <v>-5</v>
      </c>
      <c r="K24" s="539">
        <f t="shared" si="9"/>
        <v>-410</v>
      </c>
      <c r="L24" s="336">
        <v>-2036</v>
      </c>
      <c r="M24" s="336">
        <v>966</v>
      </c>
      <c r="N24" s="336">
        <v>268</v>
      </c>
      <c r="O24" s="336">
        <v>-8</v>
      </c>
      <c r="P24" s="539">
        <v>-810</v>
      </c>
      <c r="Q24" s="336">
        <f t="shared" si="6"/>
        <v>-1592</v>
      </c>
      <c r="R24" s="336">
        <f t="shared" si="6"/>
        <v>413</v>
      </c>
      <c r="S24" s="336">
        <f t="shared" si="6"/>
        <v>799</v>
      </c>
      <c r="T24" s="336">
        <f t="shared" si="6"/>
        <v>0</v>
      </c>
      <c r="U24" s="539">
        <f t="shared" si="6"/>
        <v>-380</v>
      </c>
      <c r="V24" s="336">
        <v>-3628</v>
      </c>
      <c r="W24" s="336">
        <v>1379</v>
      </c>
      <c r="X24" s="336">
        <v>1067</v>
      </c>
      <c r="Y24" s="336">
        <v>-8</v>
      </c>
      <c r="Z24" s="539">
        <v>-1190</v>
      </c>
      <c r="AA24" s="336">
        <f t="shared" si="7"/>
        <v>-1729</v>
      </c>
      <c r="AB24" s="336">
        <f t="shared" si="7"/>
        <v>416</v>
      </c>
      <c r="AC24" s="336">
        <f t="shared" si="7"/>
        <v>848</v>
      </c>
      <c r="AD24" s="336">
        <v>0</v>
      </c>
      <c r="AE24" s="539">
        <f t="shared" si="7"/>
        <v>-457</v>
      </c>
      <c r="AF24" s="336">
        <v>-5357</v>
      </c>
      <c r="AG24" s="336">
        <v>1795</v>
      </c>
      <c r="AH24" s="336">
        <v>1915</v>
      </c>
      <c r="AI24" s="336" t="s">
        <v>69</v>
      </c>
      <c r="AJ24" s="539">
        <v>-1647</v>
      </c>
      <c r="AK24" s="336">
        <v>-1615</v>
      </c>
      <c r="AL24" s="336">
        <v>403</v>
      </c>
      <c r="AM24" s="336">
        <v>833</v>
      </c>
      <c r="AN24" s="336">
        <v>0</v>
      </c>
      <c r="AO24" s="539">
        <v>-379</v>
      </c>
      <c r="AP24" s="336">
        <v>-1727</v>
      </c>
      <c r="AQ24" s="336">
        <v>403</v>
      </c>
      <c r="AR24" s="336">
        <v>891</v>
      </c>
      <c r="AS24" s="336">
        <v>-6</v>
      </c>
      <c r="AT24" s="539">
        <v>-439</v>
      </c>
      <c r="AU24" s="336">
        <v>-3342</v>
      </c>
      <c r="AV24" s="336">
        <v>806</v>
      </c>
      <c r="AW24" s="336">
        <v>1724</v>
      </c>
      <c r="AX24" s="336">
        <v>-6</v>
      </c>
      <c r="AY24" s="539">
        <v>-818</v>
      </c>
      <c r="AZ24" s="336">
        <f t="shared" si="8"/>
        <v>-1593</v>
      </c>
      <c r="BA24" s="336">
        <f t="shared" si="8"/>
        <v>380</v>
      </c>
      <c r="BB24" s="336">
        <f t="shared" si="8"/>
        <v>833</v>
      </c>
      <c r="BC24" s="336">
        <f t="shared" si="8"/>
        <v>-3</v>
      </c>
      <c r="BD24" s="539">
        <f t="shared" si="8"/>
        <v>-383</v>
      </c>
      <c r="BE24" s="336">
        <v>-4935</v>
      </c>
      <c r="BF24" s="336">
        <v>1186</v>
      </c>
      <c r="BG24" s="336">
        <v>2557</v>
      </c>
      <c r="BH24" s="336">
        <v>-9</v>
      </c>
      <c r="BI24" s="539">
        <v>-1201</v>
      </c>
      <c r="BJ24" s="336">
        <v>-1674</v>
      </c>
      <c r="BK24" s="336">
        <v>388</v>
      </c>
      <c r="BL24" s="336">
        <v>841</v>
      </c>
      <c r="BM24" s="336">
        <v>-18</v>
      </c>
      <c r="BN24" s="539">
        <v>-463</v>
      </c>
      <c r="BO24" s="336">
        <v>-6609</v>
      </c>
      <c r="BP24" s="336">
        <v>1574</v>
      </c>
      <c r="BQ24" s="336">
        <v>3398</v>
      </c>
      <c r="BR24" s="336">
        <v>-27</v>
      </c>
      <c r="BS24" s="539">
        <v>-1664</v>
      </c>
      <c r="BT24" s="336">
        <v>-1620</v>
      </c>
      <c r="BU24" s="336">
        <v>391</v>
      </c>
      <c r="BV24" s="336">
        <v>823</v>
      </c>
      <c r="BW24" s="336">
        <v>-9</v>
      </c>
      <c r="BX24" s="539">
        <v>-415</v>
      </c>
      <c r="BY24" s="336">
        <v>-1656</v>
      </c>
      <c r="BZ24" s="336">
        <v>376</v>
      </c>
      <c r="CA24" s="336">
        <v>854</v>
      </c>
      <c r="CB24" s="336">
        <v>-8</v>
      </c>
      <c r="CC24" s="539">
        <v>-434</v>
      </c>
      <c r="CD24" s="336">
        <v>-3276</v>
      </c>
      <c r="CE24" s="336">
        <v>767</v>
      </c>
      <c r="CF24" s="336">
        <v>1677</v>
      </c>
      <c r="CG24" s="336">
        <v>-17</v>
      </c>
      <c r="CH24" s="539">
        <v>-849</v>
      </c>
      <c r="CI24" s="336">
        <v>-1624</v>
      </c>
      <c r="CJ24" s="336">
        <v>363</v>
      </c>
      <c r="CK24" s="336">
        <v>855</v>
      </c>
      <c r="CL24" s="336">
        <v>-9</v>
      </c>
      <c r="CM24" s="539">
        <v>-415</v>
      </c>
      <c r="CN24" s="336">
        <v>-4900</v>
      </c>
      <c r="CO24" s="336">
        <v>1130</v>
      </c>
      <c r="CP24" s="336">
        <v>2532</v>
      </c>
      <c r="CQ24" s="336">
        <v>-26</v>
      </c>
      <c r="CR24" s="539">
        <v>-1264</v>
      </c>
      <c r="CS24" s="336">
        <v>-1706</v>
      </c>
      <c r="CT24" s="336">
        <v>348</v>
      </c>
      <c r="CU24" s="336">
        <v>857</v>
      </c>
      <c r="CV24" s="336">
        <v>-8</v>
      </c>
      <c r="CW24" s="336">
        <v>-509</v>
      </c>
      <c r="CX24" s="336">
        <v>-6606</v>
      </c>
      <c r="CY24" s="336">
        <v>1478</v>
      </c>
      <c r="CZ24" s="336">
        <v>3389</v>
      </c>
      <c r="DA24" s="336">
        <v>-34</v>
      </c>
      <c r="DB24" s="539">
        <v>-1773</v>
      </c>
      <c r="DC24" s="336">
        <v>-1679</v>
      </c>
      <c r="DD24" s="336">
        <v>391</v>
      </c>
      <c r="DE24" s="336">
        <v>840</v>
      </c>
      <c r="DF24" s="336">
        <v>-7</v>
      </c>
      <c r="DG24" s="539">
        <v>-455</v>
      </c>
      <c r="DH24" s="336">
        <v>-1656</v>
      </c>
      <c r="DI24" s="336">
        <v>374</v>
      </c>
      <c r="DJ24" s="336">
        <v>825</v>
      </c>
      <c r="DK24" s="336">
        <v>-9</v>
      </c>
      <c r="DL24" s="539">
        <v>-466</v>
      </c>
      <c r="DM24" s="336">
        <v>-3335</v>
      </c>
      <c r="DN24" s="336">
        <v>765</v>
      </c>
      <c r="DO24" s="336">
        <v>1665</v>
      </c>
      <c r="DP24" s="336">
        <v>-16</v>
      </c>
      <c r="DQ24" s="539">
        <v>-921</v>
      </c>
      <c r="DR24" s="336">
        <v>-1595</v>
      </c>
      <c r="DS24" s="336">
        <v>385</v>
      </c>
      <c r="DT24" s="336">
        <v>799</v>
      </c>
      <c r="DU24" s="336">
        <v>-10</v>
      </c>
      <c r="DV24" s="539">
        <v>-421</v>
      </c>
      <c r="DW24" s="336">
        <v>-4930</v>
      </c>
      <c r="DX24" s="336">
        <v>1150</v>
      </c>
      <c r="DY24" s="336">
        <v>2464</v>
      </c>
      <c r="DZ24" s="336">
        <v>-26</v>
      </c>
      <c r="EA24" s="539">
        <v>-1342</v>
      </c>
      <c r="EB24" s="336">
        <v>-1667</v>
      </c>
      <c r="EC24" s="336">
        <v>358</v>
      </c>
      <c r="ED24" s="336">
        <v>824</v>
      </c>
      <c r="EE24" s="336">
        <v>-10</v>
      </c>
      <c r="EF24" s="539">
        <v>-495</v>
      </c>
      <c r="EG24" s="336">
        <v>-6597</v>
      </c>
      <c r="EH24" s="336">
        <v>1508</v>
      </c>
      <c r="EI24" s="336">
        <v>3288</v>
      </c>
      <c r="EJ24" s="336">
        <v>-36</v>
      </c>
      <c r="EK24" s="539">
        <v>-1837</v>
      </c>
      <c r="EL24" s="336">
        <v>-1680</v>
      </c>
      <c r="EM24" s="336">
        <v>351</v>
      </c>
      <c r="EN24" s="336">
        <v>892</v>
      </c>
      <c r="EO24" s="336">
        <v>-34</v>
      </c>
      <c r="EP24" s="539">
        <v>-471</v>
      </c>
      <c r="EQ24" s="336">
        <v>-1732</v>
      </c>
      <c r="ER24" s="336">
        <v>367</v>
      </c>
      <c r="ES24" s="336">
        <v>945</v>
      </c>
      <c r="ET24" s="336">
        <v>-35</v>
      </c>
      <c r="EU24" s="336">
        <v>-455</v>
      </c>
      <c r="EV24" s="336">
        <v>-3412</v>
      </c>
      <c r="EW24" s="336">
        <v>718</v>
      </c>
      <c r="EX24" s="336">
        <v>1837</v>
      </c>
      <c r="EY24" s="336">
        <v>-69</v>
      </c>
      <c r="EZ24" s="539">
        <v>-926</v>
      </c>
      <c r="FA24" s="336">
        <v>-1659</v>
      </c>
      <c r="FB24" s="336">
        <v>367</v>
      </c>
      <c r="FC24" s="336">
        <v>888</v>
      </c>
      <c r="FD24" s="336">
        <v>-38</v>
      </c>
      <c r="FE24" s="539">
        <v>-442</v>
      </c>
      <c r="FF24" s="336">
        <v>-5071</v>
      </c>
      <c r="FG24" s="336">
        <v>1085</v>
      </c>
      <c r="FH24" s="336">
        <v>2725</v>
      </c>
      <c r="FI24" s="336">
        <v>-107</v>
      </c>
      <c r="FJ24" s="539">
        <v>-1368</v>
      </c>
      <c r="FK24" s="336">
        <v>-1755</v>
      </c>
      <c r="FL24" s="336">
        <v>373</v>
      </c>
      <c r="FM24" s="336">
        <v>909</v>
      </c>
      <c r="FN24" s="336">
        <v>-32</v>
      </c>
      <c r="FO24" s="539">
        <v>-505</v>
      </c>
      <c r="FP24" s="336">
        <v>-6826</v>
      </c>
      <c r="FQ24" s="336">
        <v>1458</v>
      </c>
      <c r="FR24" s="336">
        <v>3634</v>
      </c>
      <c r="FS24" s="336">
        <v>-139</v>
      </c>
      <c r="FT24" s="539">
        <v>-1873</v>
      </c>
      <c r="FU24" s="336">
        <v>-1781</v>
      </c>
      <c r="FV24" s="336">
        <v>393</v>
      </c>
      <c r="FW24" s="336">
        <v>951</v>
      </c>
      <c r="FX24" s="336">
        <v>-36</v>
      </c>
      <c r="FY24" s="539">
        <v>-473</v>
      </c>
      <c r="FZ24" s="336">
        <v>-1938</v>
      </c>
      <c r="GA24" s="336">
        <v>397</v>
      </c>
      <c r="GB24" s="336">
        <v>1085</v>
      </c>
      <c r="GC24" s="336">
        <v>-33</v>
      </c>
      <c r="GD24" s="539">
        <v>-489</v>
      </c>
      <c r="GE24" s="336">
        <v>-3719</v>
      </c>
      <c r="GF24" s="336">
        <v>790</v>
      </c>
      <c r="GG24" s="336">
        <v>2036</v>
      </c>
      <c r="GH24" s="336">
        <v>-69</v>
      </c>
      <c r="GI24" s="539">
        <v>-962</v>
      </c>
      <c r="GJ24" s="336">
        <v>-1844</v>
      </c>
      <c r="GK24" s="336">
        <v>389</v>
      </c>
      <c r="GL24" s="336">
        <v>976</v>
      </c>
      <c r="GM24" s="336">
        <v>-38</v>
      </c>
      <c r="GN24" s="539">
        <v>-517</v>
      </c>
      <c r="GO24" s="336">
        <v>-5563</v>
      </c>
      <c r="GP24" s="336">
        <v>1179</v>
      </c>
      <c r="GQ24" s="336">
        <v>3012</v>
      </c>
      <c r="GR24" s="336">
        <v>-107</v>
      </c>
      <c r="GS24" s="539">
        <v>-1479</v>
      </c>
      <c r="GT24" s="336">
        <v>-2012</v>
      </c>
      <c r="GU24" s="336">
        <v>432</v>
      </c>
      <c r="GV24" s="336">
        <v>1034</v>
      </c>
      <c r="GW24" s="336">
        <v>-34</v>
      </c>
      <c r="GX24" s="539">
        <v>-580</v>
      </c>
      <c r="GY24" s="336">
        <v>-7575</v>
      </c>
      <c r="GZ24" s="336">
        <v>1611</v>
      </c>
      <c r="HA24" s="336">
        <v>4046</v>
      </c>
      <c r="HB24" s="336">
        <v>-141</v>
      </c>
      <c r="HC24" s="539">
        <v>-2059</v>
      </c>
    </row>
    <row r="25" spans="2:211" ht="14.25">
      <c r="B25" s="536" t="s">
        <v>59</v>
      </c>
      <c r="C25" s="335">
        <v>-504</v>
      </c>
      <c r="D25" s="335">
        <v>106</v>
      </c>
      <c r="E25" s="537" t="s">
        <v>69</v>
      </c>
      <c r="F25" s="538">
        <v>-398</v>
      </c>
      <c r="G25" s="336">
        <f t="shared" si="4"/>
        <v>-671</v>
      </c>
      <c r="H25" s="336">
        <f t="shared" si="4"/>
        <v>136</v>
      </c>
      <c r="I25" s="336">
        <f t="shared" si="5"/>
        <v>85</v>
      </c>
      <c r="J25" s="336">
        <v>0</v>
      </c>
      <c r="K25" s="539">
        <f t="shared" si="9"/>
        <v>-442</v>
      </c>
      <c r="L25" s="336">
        <v>-1175</v>
      </c>
      <c r="M25" s="336">
        <v>242</v>
      </c>
      <c r="N25" s="336">
        <v>85</v>
      </c>
      <c r="O25" s="336">
        <v>8</v>
      </c>
      <c r="P25" s="539">
        <v>-840</v>
      </c>
      <c r="Q25" s="336">
        <f t="shared" si="6"/>
        <v>-811</v>
      </c>
      <c r="R25" s="336">
        <f t="shared" si="6"/>
        <v>110</v>
      </c>
      <c r="S25" s="336">
        <f t="shared" si="6"/>
        <v>299</v>
      </c>
      <c r="T25" s="336">
        <f t="shared" si="6"/>
        <v>0</v>
      </c>
      <c r="U25" s="539">
        <f t="shared" si="6"/>
        <v>-402</v>
      </c>
      <c r="V25" s="336">
        <v>-1986</v>
      </c>
      <c r="W25" s="336">
        <v>352</v>
      </c>
      <c r="X25" s="336">
        <v>384</v>
      </c>
      <c r="Y25" s="336">
        <v>8</v>
      </c>
      <c r="Z25" s="539">
        <v>-1242</v>
      </c>
      <c r="AA25" s="336">
        <f t="shared" si="7"/>
        <v>-772</v>
      </c>
      <c r="AB25" s="336">
        <f t="shared" si="7"/>
        <v>148</v>
      </c>
      <c r="AC25" s="336">
        <f t="shared" si="7"/>
        <v>337</v>
      </c>
      <c r="AD25" s="336">
        <v>0</v>
      </c>
      <c r="AE25" s="539">
        <f t="shared" si="7"/>
        <v>-295</v>
      </c>
      <c r="AF25" s="336">
        <v>-2758</v>
      </c>
      <c r="AG25" s="336">
        <v>500</v>
      </c>
      <c r="AH25" s="336">
        <v>721</v>
      </c>
      <c r="AI25" s="336" t="s">
        <v>69</v>
      </c>
      <c r="AJ25" s="539">
        <v>-1537</v>
      </c>
      <c r="AK25" s="336">
        <v>-1191</v>
      </c>
      <c r="AL25" s="336">
        <v>214</v>
      </c>
      <c r="AM25" s="336">
        <v>519</v>
      </c>
      <c r="AN25" s="336">
        <v>0</v>
      </c>
      <c r="AO25" s="539">
        <v>-458</v>
      </c>
      <c r="AP25" s="336">
        <v>-895</v>
      </c>
      <c r="AQ25" s="336">
        <v>189</v>
      </c>
      <c r="AR25" s="336">
        <v>277</v>
      </c>
      <c r="AS25" s="336">
        <v>0</v>
      </c>
      <c r="AT25" s="539">
        <v>-429</v>
      </c>
      <c r="AU25" s="336">
        <v>-2086</v>
      </c>
      <c r="AV25" s="336">
        <v>403</v>
      </c>
      <c r="AW25" s="336">
        <v>796</v>
      </c>
      <c r="AX25" s="336">
        <v>0</v>
      </c>
      <c r="AY25" s="539">
        <v>-887</v>
      </c>
      <c r="AZ25" s="336">
        <f t="shared" si="8"/>
        <v>-947</v>
      </c>
      <c r="BA25" s="336">
        <f t="shared" si="8"/>
        <v>203</v>
      </c>
      <c r="BB25" s="336">
        <f t="shared" si="8"/>
        <v>352</v>
      </c>
      <c r="BC25" s="336">
        <f t="shared" si="8"/>
        <v>-5</v>
      </c>
      <c r="BD25" s="539">
        <f t="shared" si="8"/>
        <v>-397</v>
      </c>
      <c r="BE25" s="336">
        <v>-3033</v>
      </c>
      <c r="BF25" s="336">
        <v>606</v>
      </c>
      <c r="BG25" s="336">
        <v>1148</v>
      </c>
      <c r="BH25" s="336">
        <v>-5</v>
      </c>
      <c r="BI25" s="539">
        <v>-1284</v>
      </c>
      <c r="BJ25" s="336">
        <v>-825</v>
      </c>
      <c r="BK25" s="336">
        <v>182</v>
      </c>
      <c r="BL25" s="336">
        <v>331</v>
      </c>
      <c r="BM25" s="336">
        <v>-14</v>
      </c>
      <c r="BN25" s="539">
        <v>-326</v>
      </c>
      <c r="BO25" s="336">
        <v>-3858</v>
      </c>
      <c r="BP25" s="336">
        <v>788</v>
      </c>
      <c r="BQ25" s="336">
        <v>1479</v>
      </c>
      <c r="BR25" s="336">
        <v>-19</v>
      </c>
      <c r="BS25" s="539">
        <v>-1610</v>
      </c>
      <c r="BT25" s="336">
        <v>-1286</v>
      </c>
      <c r="BU25" s="336">
        <v>211</v>
      </c>
      <c r="BV25" s="336">
        <v>654</v>
      </c>
      <c r="BW25" s="336">
        <v>-11</v>
      </c>
      <c r="BX25" s="539">
        <v>-432</v>
      </c>
      <c r="BY25" s="336">
        <v>-849</v>
      </c>
      <c r="BZ25" s="336">
        <v>116</v>
      </c>
      <c r="CA25" s="336">
        <v>341</v>
      </c>
      <c r="CB25" s="336">
        <v>-11</v>
      </c>
      <c r="CC25" s="539">
        <v>-403</v>
      </c>
      <c r="CD25" s="336">
        <v>-2135</v>
      </c>
      <c r="CE25" s="336">
        <v>327</v>
      </c>
      <c r="CF25" s="336">
        <v>995</v>
      </c>
      <c r="CG25" s="336">
        <v>-22</v>
      </c>
      <c r="CH25" s="539">
        <v>-835</v>
      </c>
      <c r="CI25" s="336">
        <v>-811</v>
      </c>
      <c r="CJ25" s="336">
        <v>156</v>
      </c>
      <c r="CK25" s="336">
        <v>281</v>
      </c>
      <c r="CL25" s="336">
        <v>-34</v>
      </c>
      <c r="CM25" s="539">
        <v>-408</v>
      </c>
      <c r="CN25" s="336">
        <v>-2946</v>
      </c>
      <c r="CO25" s="336">
        <v>483</v>
      </c>
      <c r="CP25" s="336">
        <v>1276</v>
      </c>
      <c r="CQ25" s="336">
        <v>-56</v>
      </c>
      <c r="CR25" s="539">
        <v>-1243</v>
      </c>
      <c r="CS25" s="336">
        <v>-1047</v>
      </c>
      <c r="CT25" s="336">
        <v>304</v>
      </c>
      <c r="CU25" s="336">
        <v>291</v>
      </c>
      <c r="CV25" s="336">
        <v>-20</v>
      </c>
      <c r="CW25" s="336">
        <v>-472</v>
      </c>
      <c r="CX25" s="336">
        <v>-3993</v>
      </c>
      <c r="CY25" s="336">
        <v>787</v>
      </c>
      <c r="CZ25" s="336">
        <v>1567</v>
      </c>
      <c r="DA25" s="336">
        <v>-76</v>
      </c>
      <c r="DB25" s="539">
        <v>-1715</v>
      </c>
      <c r="DC25" s="336">
        <v>-1786</v>
      </c>
      <c r="DD25" s="336">
        <v>189</v>
      </c>
      <c r="DE25" s="336">
        <v>644</v>
      </c>
      <c r="DF25" s="336">
        <v>490</v>
      </c>
      <c r="DG25" s="539">
        <v>-463</v>
      </c>
      <c r="DH25" s="336">
        <v>-1854</v>
      </c>
      <c r="DI25" s="336">
        <v>380</v>
      </c>
      <c r="DJ25" s="336">
        <v>305</v>
      </c>
      <c r="DK25" s="336">
        <v>773</v>
      </c>
      <c r="DL25" s="539">
        <v>-396</v>
      </c>
      <c r="DM25" s="336">
        <v>-3640</v>
      </c>
      <c r="DN25" s="336">
        <v>569</v>
      </c>
      <c r="DO25" s="336">
        <v>949</v>
      </c>
      <c r="DP25" s="336">
        <v>1263</v>
      </c>
      <c r="DQ25" s="539">
        <v>-859</v>
      </c>
      <c r="DR25" s="336">
        <v>-824</v>
      </c>
      <c r="DS25" s="336">
        <v>107</v>
      </c>
      <c r="DT25" s="336">
        <v>307</v>
      </c>
      <c r="DU25" s="336">
        <v>-9</v>
      </c>
      <c r="DV25" s="539">
        <v>-419</v>
      </c>
      <c r="DW25" s="336">
        <v>-4464</v>
      </c>
      <c r="DX25" s="336">
        <v>676</v>
      </c>
      <c r="DY25" s="336">
        <v>1256</v>
      </c>
      <c r="DZ25" s="336">
        <v>1254</v>
      </c>
      <c r="EA25" s="539">
        <v>-1278</v>
      </c>
      <c r="EB25" s="336">
        <v>-921</v>
      </c>
      <c r="EC25" s="336">
        <v>151</v>
      </c>
      <c r="ED25" s="336">
        <v>360</v>
      </c>
      <c r="EE25" s="336">
        <v>-14</v>
      </c>
      <c r="EF25" s="539">
        <v>-424</v>
      </c>
      <c r="EG25" s="336">
        <v>-5385</v>
      </c>
      <c r="EH25" s="336">
        <v>827</v>
      </c>
      <c r="EI25" s="336">
        <v>1616</v>
      </c>
      <c r="EJ25" s="336">
        <v>1240</v>
      </c>
      <c r="EK25" s="539">
        <v>-1702</v>
      </c>
      <c r="EL25" s="336">
        <v>-1216</v>
      </c>
      <c r="EM25" s="336">
        <v>151</v>
      </c>
      <c r="EN25" s="336">
        <v>597</v>
      </c>
      <c r="EO25" s="336">
        <v>-24</v>
      </c>
      <c r="EP25" s="539">
        <v>-492</v>
      </c>
      <c r="EQ25" s="336">
        <v>-940</v>
      </c>
      <c r="ER25" s="336">
        <v>103</v>
      </c>
      <c r="ES25" s="336">
        <v>297</v>
      </c>
      <c r="ET25" s="336">
        <v>32</v>
      </c>
      <c r="EU25" s="336">
        <v>-508</v>
      </c>
      <c r="EV25" s="336">
        <v>-2156</v>
      </c>
      <c r="EW25" s="336">
        <v>254</v>
      </c>
      <c r="EX25" s="336">
        <v>894</v>
      </c>
      <c r="EY25" s="336">
        <v>8</v>
      </c>
      <c r="EZ25" s="539">
        <v>-1000</v>
      </c>
      <c r="FA25" s="336">
        <v>-870</v>
      </c>
      <c r="FB25" s="336">
        <v>131</v>
      </c>
      <c r="FC25" s="336">
        <v>291</v>
      </c>
      <c r="FD25" s="336">
        <v>-1</v>
      </c>
      <c r="FE25" s="539">
        <v>-449</v>
      </c>
      <c r="FF25" s="336">
        <v>-3026</v>
      </c>
      <c r="FG25" s="336">
        <v>385</v>
      </c>
      <c r="FH25" s="336">
        <v>1185</v>
      </c>
      <c r="FI25" s="336">
        <v>7</v>
      </c>
      <c r="FJ25" s="539">
        <v>-1449</v>
      </c>
      <c r="FK25" s="336">
        <v>-891</v>
      </c>
      <c r="FL25" s="336">
        <v>179</v>
      </c>
      <c r="FM25" s="336">
        <v>353</v>
      </c>
      <c r="FN25" s="336">
        <v>-76</v>
      </c>
      <c r="FO25" s="539">
        <v>-435</v>
      </c>
      <c r="FP25" s="336">
        <v>-3917</v>
      </c>
      <c r="FQ25" s="336">
        <v>564</v>
      </c>
      <c r="FR25" s="336">
        <v>1538</v>
      </c>
      <c r="FS25" s="336">
        <v>-69</v>
      </c>
      <c r="FT25" s="539">
        <v>-1884</v>
      </c>
      <c r="FU25" s="336">
        <v>-1291</v>
      </c>
      <c r="FV25" s="336">
        <v>235</v>
      </c>
      <c r="FW25" s="336">
        <v>576</v>
      </c>
      <c r="FX25" s="336">
        <v>-12</v>
      </c>
      <c r="FY25" s="539">
        <v>-492</v>
      </c>
      <c r="FZ25" s="336">
        <v>-1757</v>
      </c>
      <c r="GA25" s="336">
        <v>297</v>
      </c>
      <c r="GB25" s="336">
        <v>969</v>
      </c>
      <c r="GC25" s="336">
        <v>-4</v>
      </c>
      <c r="GD25" s="539">
        <v>-495</v>
      </c>
      <c r="GE25" s="336">
        <v>-3048</v>
      </c>
      <c r="GF25" s="336">
        <v>532</v>
      </c>
      <c r="GG25" s="336">
        <v>1545</v>
      </c>
      <c r="GH25" s="336">
        <v>-16</v>
      </c>
      <c r="GI25" s="539">
        <v>-987</v>
      </c>
      <c r="GJ25" s="336">
        <v>-1216</v>
      </c>
      <c r="GK25" s="336">
        <v>193</v>
      </c>
      <c r="GL25" s="336">
        <v>583</v>
      </c>
      <c r="GM25" s="336">
        <v>-2</v>
      </c>
      <c r="GN25" s="539">
        <v>-442</v>
      </c>
      <c r="GO25" s="336">
        <v>-4264</v>
      </c>
      <c r="GP25" s="336">
        <v>725</v>
      </c>
      <c r="GQ25" s="336">
        <v>2128</v>
      </c>
      <c r="GR25" s="336">
        <v>-18</v>
      </c>
      <c r="GS25" s="539">
        <v>-1429</v>
      </c>
      <c r="GT25" s="336">
        <v>-1382</v>
      </c>
      <c r="GU25" s="336">
        <v>160</v>
      </c>
      <c r="GV25" s="336">
        <v>697</v>
      </c>
      <c r="GW25" s="336">
        <v>-2</v>
      </c>
      <c r="GX25" s="539">
        <v>-527</v>
      </c>
      <c r="GY25" s="336">
        <v>-5646</v>
      </c>
      <c r="GZ25" s="336">
        <v>885</v>
      </c>
      <c r="HA25" s="336">
        <v>2825</v>
      </c>
      <c r="HB25" s="336">
        <v>-20</v>
      </c>
      <c r="HC25" s="539">
        <v>-1956</v>
      </c>
    </row>
    <row r="26" spans="2:211" ht="14.25">
      <c r="B26" s="540" t="s">
        <v>114</v>
      </c>
      <c r="C26" s="335">
        <v>1259</v>
      </c>
      <c r="D26" s="335">
        <v>-134</v>
      </c>
      <c r="E26" s="537" t="s">
        <v>69</v>
      </c>
      <c r="F26" s="538">
        <v>1125</v>
      </c>
      <c r="G26" s="336">
        <f t="shared" si="4"/>
        <v>898</v>
      </c>
      <c r="H26" s="336">
        <f t="shared" si="4"/>
        <v>-119</v>
      </c>
      <c r="I26" s="336">
        <f t="shared" si="5"/>
        <v>-219</v>
      </c>
      <c r="J26" s="336">
        <v>0</v>
      </c>
      <c r="K26" s="539">
        <f t="shared" si="9"/>
        <v>560</v>
      </c>
      <c r="L26" s="336">
        <v>2157</v>
      </c>
      <c r="M26" s="336">
        <v>-253</v>
      </c>
      <c r="N26" s="336">
        <v>-219</v>
      </c>
      <c r="O26" s="336">
        <v>0</v>
      </c>
      <c r="P26" s="539">
        <v>1685</v>
      </c>
      <c r="Q26" s="336">
        <f t="shared" si="6"/>
        <v>1610</v>
      </c>
      <c r="R26" s="336">
        <f t="shared" si="6"/>
        <v>-275</v>
      </c>
      <c r="S26" s="336">
        <f t="shared" si="6"/>
        <v>-610</v>
      </c>
      <c r="T26" s="336">
        <f t="shared" si="6"/>
        <v>0</v>
      </c>
      <c r="U26" s="539">
        <f t="shared" si="6"/>
        <v>725</v>
      </c>
      <c r="V26" s="336">
        <v>3767</v>
      </c>
      <c r="W26" s="336">
        <v>-528</v>
      </c>
      <c r="X26" s="336">
        <v>-829</v>
      </c>
      <c r="Y26" s="336">
        <v>0</v>
      </c>
      <c r="Z26" s="539">
        <v>2410</v>
      </c>
      <c r="AA26" s="336">
        <f t="shared" si="7"/>
        <v>1691</v>
      </c>
      <c r="AB26" s="336">
        <f t="shared" si="7"/>
        <v>-234</v>
      </c>
      <c r="AC26" s="336">
        <f t="shared" si="7"/>
        <v>-669</v>
      </c>
      <c r="AD26" s="336">
        <v>0</v>
      </c>
      <c r="AE26" s="539">
        <f t="shared" si="7"/>
        <v>788</v>
      </c>
      <c r="AF26" s="336">
        <v>5458</v>
      </c>
      <c r="AG26" s="336">
        <v>-762</v>
      </c>
      <c r="AH26" s="336">
        <v>-1498</v>
      </c>
      <c r="AI26" s="336" t="s">
        <v>69</v>
      </c>
      <c r="AJ26" s="539">
        <v>3198</v>
      </c>
      <c r="AK26" s="336">
        <v>1316</v>
      </c>
      <c r="AL26" s="336">
        <v>-232</v>
      </c>
      <c r="AM26" s="336">
        <v>-438</v>
      </c>
      <c r="AN26" s="336">
        <v>0</v>
      </c>
      <c r="AO26" s="539">
        <v>646</v>
      </c>
      <c r="AP26" s="336">
        <v>1739</v>
      </c>
      <c r="AQ26" s="336">
        <v>-287</v>
      </c>
      <c r="AR26" s="336">
        <v>-640</v>
      </c>
      <c r="AS26" s="336">
        <v>0</v>
      </c>
      <c r="AT26" s="539">
        <v>812</v>
      </c>
      <c r="AU26" s="336">
        <v>3055</v>
      </c>
      <c r="AV26" s="336">
        <v>-519</v>
      </c>
      <c r="AW26" s="336">
        <v>-1078</v>
      </c>
      <c r="AX26" s="336">
        <v>0</v>
      </c>
      <c r="AY26" s="539">
        <v>1458</v>
      </c>
      <c r="AZ26" s="336">
        <f t="shared" si="8"/>
        <v>2066</v>
      </c>
      <c r="BA26" s="336">
        <f t="shared" si="8"/>
        <v>-252</v>
      </c>
      <c r="BB26" s="336">
        <f t="shared" si="8"/>
        <v>-738</v>
      </c>
      <c r="BC26" s="336">
        <f t="shared" si="8"/>
        <v>0</v>
      </c>
      <c r="BD26" s="539">
        <f t="shared" si="8"/>
        <v>1076</v>
      </c>
      <c r="BE26" s="336">
        <v>5121</v>
      </c>
      <c r="BF26" s="336">
        <v>-771</v>
      </c>
      <c r="BG26" s="336">
        <v>-1816</v>
      </c>
      <c r="BH26" s="336">
        <v>0</v>
      </c>
      <c r="BI26" s="539">
        <v>2534</v>
      </c>
      <c r="BJ26" s="336">
        <v>1966</v>
      </c>
      <c r="BK26" s="336">
        <v>-267</v>
      </c>
      <c r="BL26" s="336">
        <v>-935</v>
      </c>
      <c r="BM26" s="336">
        <v>0</v>
      </c>
      <c r="BN26" s="539">
        <v>764</v>
      </c>
      <c r="BO26" s="336">
        <v>7087</v>
      </c>
      <c r="BP26" s="336">
        <v>-1038</v>
      </c>
      <c r="BQ26" s="336">
        <v>-2751</v>
      </c>
      <c r="BR26" s="336">
        <v>0</v>
      </c>
      <c r="BS26" s="539">
        <v>3298</v>
      </c>
      <c r="BT26" s="336">
        <v>1489</v>
      </c>
      <c r="BU26" s="336">
        <v>-193</v>
      </c>
      <c r="BV26" s="336">
        <v>-427</v>
      </c>
      <c r="BW26" s="336">
        <v>0</v>
      </c>
      <c r="BX26" s="539">
        <v>869</v>
      </c>
      <c r="BY26" s="336">
        <v>1614</v>
      </c>
      <c r="BZ26" s="336">
        <v>-65</v>
      </c>
      <c r="CA26" s="336">
        <v>-755</v>
      </c>
      <c r="CB26" s="336">
        <v>0</v>
      </c>
      <c r="CC26" s="539">
        <v>794</v>
      </c>
      <c r="CD26" s="336">
        <v>3103</v>
      </c>
      <c r="CE26" s="336">
        <v>-258</v>
      </c>
      <c r="CF26" s="336">
        <v>-1182</v>
      </c>
      <c r="CG26" s="336">
        <v>0</v>
      </c>
      <c r="CH26" s="539">
        <v>1663</v>
      </c>
      <c r="CI26" s="336">
        <v>1955</v>
      </c>
      <c r="CJ26" s="336">
        <v>-205</v>
      </c>
      <c r="CK26" s="336">
        <v>-833</v>
      </c>
      <c r="CL26" s="336">
        <v>0</v>
      </c>
      <c r="CM26" s="539">
        <v>917</v>
      </c>
      <c r="CN26" s="336">
        <v>5058</v>
      </c>
      <c r="CO26" s="336">
        <v>-463</v>
      </c>
      <c r="CP26" s="336">
        <v>-2015</v>
      </c>
      <c r="CQ26" s="336">
        <v>0</v>
      </c>
      <c r="CR26" s="539">
        <v>2580</v>
      </c>
      <c r="CS26" s="336">
        <v>2026</v>
      </c>
      <c r="CT26" s="336">
        <v>-64</v>
      </c>
      <c r="CU26" s="336">
        <v>-936</v>
      </c>
      <c r="CV26" s="336">
        <v>0</v>
      </c>
      <c r="CW26" s="336">
        <v>1026</v>
      </c>
      <c r="CX26" s="336">
        <v>7084</v>
      </c>
      <c r="CY26" s="336">
        <v>-527</v>
      </c>
      <c r="CZ26" s="336">
        <v>-2951</v>
      </c>
      <c r="DA26" s="336">
        <v>0</v>
      </c>
      <c r="DB26" s="539">
        <v>3606</v>
      </c>
      <c r="DC26" s="336">
        <v>656</v>
      </c>
      <c r="DD26" s="336">
        <v>-125</v>
      </c>
      <c r="DE26" s="336">
        <v>-289</v>
      </c>
      <c r="DF26" s="336">
        <v>516</v>
      </c>
      <c r="DG26" s="539">
        <v>758</v>
      </c>
      <c r="DH26" s="336">
        <v>400</v>
      </c>
      <c r="DI26" s="336">
        <v>756</v>
      </c>
      <c r="DJ26" s="336">
        <v>-504</v>
      </c>
      <c r="DK26" s="336">
        <v>785</v>
      </c>
      <c r="DL26" s="539">
        <v>1437</v>
      </c>
      <c r="DM26" s="336">
        <v>1056</v>
      </c>
      <c r="DN26" s="336">
        <v>631</v>
      </c>
      <c r="DO26" s="336">
        <v>-793</v>
      </c>
      <c r="DP26" s="336">
        <v>1301</v>
      </c>
      <c r="DQ26" s="539">
        <v>2195</v>
      </c>
      <c r="DR26" s="336">
        <v>1622</v>
      </c>
      <c r="DS26" s="336">
        <v>-149</v>
      </c>
      <c r="DT26" s="336">
        <v>-538</v>
      </c>
      <c r="DU26" s="336">
        <v>0</v>
      </c>
      <c r="DV26" s="539">
        <v>935</v>
      </c>
      <c r="DW26" s="336">
        <v>2678</v>
      </c>
      <c r="DX26" s="336">
        <v>482</v>
      </c>
      <c r="DY26" s="336">
        <v>-1331</v>
      </c>
      <c r="DZ26" s="336">
        <v>1301</v>
      </c>
      <c r="EA26" s="539">
        <v>3130</v>
      </c>
      <c r="EB26" s="336">
        <v>1380</v>
      </c>
      <c r="EC26" s="336">
        <v>-232</v>
      </c>
      <c r="ED26" s="336">
        <v>-337</v>
      </c>
      <c r="EE26" s="336">
        <v>0</v>
      </c>
      <c r="EF26" s="539">
        <v>811</v>
      </c>
      <c r="EG26" s="336">
        <v>4058</v>
      </c>
      <c r="EH26" s="336">
        <v>250</v>
      </c>
      <c r="EI26" s="336">
        <v>-1668</v>
      </c>
      <c r="EJ26" s="336">
        <v>1301</v>
      </c>
      <c r="EK26" s="539">
        <v>3941</v>
      </c>
      <c r="EL26" s="336">
        <v>1615</v>
      </c>
      <c r="EM26" s="336">
        <v>-182</v>
      </c>
      <c r="EN26" s="336">
        <v>-398</v>
      </c>
      <c r="EO26" s="336">
        <v>0</v>
      </c>
      <c r="EP26" s="539">
        <v>1035</v>
      </c>
      <c r="EQ26" s="336">
        <v>1754</v>
      </c>
      <c r="ER26" s="336">
        <v>-202</v>
      </c>
      <c r="ES26" s="336">
        <v>-801</v>
      </c>
      <c r="ET26" s="336">
        <v>0</v>
      </c>
      <c r="EU26" s="336">
        <v>751</v>
      </c>
      <c r="EV26" s="336">
        <v>3369</v>
      </c>
      <c r="EW26" s="336">
        <v>-384</v>
      </c>
      <c r="EX26" s="336">
        <v>-1199</v>
      </c>
      <c r="EY26" s="336">
        <v>0</v>
      </c>
      <c r="EZ26" s="539">
        <v>1786</v>
      </c>
      <c r="FA26" s="336">
        <v>1827</v>
      </c>
      <c r="FB26" s="336">
        <v>-223</v>
      </c>
      <c r="FC26" s="336">
        <v>-846</v>
      </c>
      <c r="FD26" s="336">
        <v>0</v>
      </c>
      <c r="FE26" s="539">
        <v>758</v>
      </c>
      <c r="FF26" s="336">
        <v>5196</v>
      </c>
      <c r="FG26" s="336">
        <v>-607</v>
      </c>
      <c r="FH26" s="336">
        <v>-2045</v>
      </c>
      <c r="FI26" s="336">
        <v>0</v>
      </c>
      <c r="FJ26" s="539">
        <v>2544</v>
      </c>
      <c r="FK26" s="336">
        <v>2273</v>
      </c>
      <c r="FL26" s="336">
        <v>-218</v>
      </c>
      <c r="FM26" s="336">
        <v>-964</v>
      </c>
      <c r="FN26" s="336">
        <v>0</v>
      </c>
      <c r="FO26" s="539">
        <v>1091</v>
      </c>
      <c r="FP26" s="336">
        <v>7469</v>
      </c>
      <c r="FQ26" s="336">
        <v>-825</v>
      </c>
      <c r="FR26" s="336">
        <v>-3009</v>
      </c>
      <c r="FS26" s="336">
        <v>0</v>
      </c>
      <c r="FT26" s="539">
        <v>3635</v>
      </c>
      <c r="FU26" s="336">
        <v>2209</v>
      </c>
      <c r="FV26" s="336">
        <v>-282</v>
      </c>
      <c r="FW26" s="336">
        <v>-1252</v>
      </c>
      <c r="FX26" s="336">
        <v>0</v>
      </c>
      <c r="FY26" s="539">
        <v>675</v>
      </c>
      <c r="FZ26" s="336">
        <v>1879</v>
      </c>
      <c r="GA26" s="336">
        <v>-314</v>
      </c>
      <c r="GB26" s="336">
        <v>-770</v>
      </c>
      <c r="GC26" s="336">
        <v>0</v>
      </c>
      <c r="GD26" s="539">
        <v>795</v>
      </c>
      <c r="GE26" s="336">
        <v>4088</v>
      </c>
      <c r="GF26" s="336">
        <v>-596</v>
      </c>
      <c r="GG26" s="336">
        <v>-2022</v>
      </c>
      <c r="GH26" s="336">
        <v>0</v>
      </c>
      <c r="GI26" s="539">
        <v>1470</v>
      </c>
      <c r="GJ26" s="336">
        <v>349</v>
      </c>
      <c r="GK26" s="336">
        <v>28</v>
      </c>
      <c r="GL26" s="336">
        <v>584</v>
      </c>
      <c r="GM26" s="336">
        <v>0</v>
      </c>
      <c r="GN26" s="539">
        <v>961</v>
      </c>
      <c r="GO26" s="336">
        <v>4437</v>
      </c>
      <c r="GP26" s="336">
        <v>-568</v>
      </c>
      <c r="GQ26" s="336">
        <v>-1438</v>
      </c>
      <c r="GR26" s="336">
        <v>0</v>
      </c>
      <c r="GS26" s="539">
        <v>2431</v>
      </c>
      <c r="GT26" s="336">
        <v>3193</v>
      </c>
      <c r="GU26" s="336">
        <v>-507</v>
      </c>
      <c r="GV26" s="336">
        <v>-1477</v>
      </c>
      <c r="GW26" s="336">
        <v>0</v>
      </c>
      <c r="GX26" s="539">
        <v>1209</v>
      </c>
      <c r="GY26" s="336">
        <v>7630</v>
      </c>
      <c r="GZ26" s="336">
        <v>-1075</v>
      </c>
      <c r="HA26" s="336">
        <v>-2915</v>
      </c>
      <c r="HB26" s="336">
        <v>0</v>
      </c>
      <c r="HC26" s="539">
        <v>3640</v>
      </c>
    </row>
    <row r="27" spans="2:211" ht="14.25">
      <c r="B27" s="536" t="s">
        <v>743</v>
      </c>
      <c r="C27" s="335"/>
      <c r="D27" s="335">
        <v>0</v>
      </c>
      <c r="E27" s="537"/>
      <c r="F27" s="538"/>
      <c r="G27" s="336">
        <f t="shared" si="4"/>
        <v>-1</v>
      </c>
      <c r="H27" s="336">
        <f t="shared" si="4"/>
        <v>0</v>
      </c>
      <c r="I27" s="336">
        <f t="shared" si="5"/>
        <v>-3</v>
      </c>
      <c r="J27" s="336">
        <v>0</v>
      </c>
      <c r="K27" s="539">
        <f t="shared" si="9"/>
        <v>-4</v>
      </c>
      <c r="L27" s="336">
        <v>-1</v>
      </c>
      <c r="M27" s="336">
        <v>0</v>
      </c>
      <c r="N27" s="336">
        <v>-3</v>
      </c>
      <c r="O27" s="336">
        <v>0</v>
      </c>
      <c r="P27" s="539">
        <v>-4</v>
      </c>
      <c r="Q27" s="336">
        <f t="shared" si="6"/>
        <v>10</v>
      </c>
      <c r="R27" s="336">
        <f t="shared" si="6"/>
        <v>0</v>
      </c>
      <c r="S27" s="336">
        <f t="shared" si="6"/>
        <v>-11</v>
      </c>
      <c r="T27" s="336">
        <f t="shared" si="6"/>
        <v>0</v>
      </c>
      <c r="U27" s="539">
        <f t="shared" si="6"/>
        <v>-1</v>
      </c>
      <c r="V27" s="336">
        <v>9</v>
      </c>
      <c r="W27" s="336">
        <v>0</v>
      </c>
      <c r="X27" s="336">
        <v>-14</v>
      </c>
      <c r="Y27" s="336">
        <v>0</v>
      </c>
      <c r="Z27" s="539">
        <v>-5</v>
      </c>
      <c r="AA27" s="336">
        <f t="shared" si="7"/>
        <v>7</v>
      </c>
      <c r="AB27" s="336">
        <v>0</v>
      </c>
      <c r="AC27" s="336">
        <f t="shared" si="7"/>
        <v>-8</v>
      </c>
      <c r="AD27" s="336">
        <v>0</v>
      </c>
      <c r="AE27" s="539">
        <f t="shared" si="7"/>
        <v>-1</v>
      </c>
      <c r="AF27" s="336">
        <v>16</v>
      </c>
      <c r="AG27" s="336" t="s">
        <v>69</v>
      </c>
      <c r="AH27" s="336">
        <v>-22</v>
      </c>
      <c r="AI27" s="336" t="s">
        <v>69</v>
      </c>
      <c r="AJ27" s="539">
        <v>-6</v>
      </c>
      <c r="AK27" s="336">
        <v>0</v>
      </c>
      <c r="AL27" s="336">
        <v>0</v>
      </c>
      <c r="AM27" s="336">
        <v>0</v>
      </c>
      <c r="AN27" s="336">
        <v>0</v>
      </c>
      <c r="AO27" s="539">
        <v>0</v>
      </c>
      <c r="AP27" s="336">
        <v>1</v>
      </c>
      <c r="AQ27" s="336">
        <v>0</v>
      </c>
      <c r="AR27" s="336">
        <v>0</v>
      </c>
      <c r="AS27" s="336">
        <v>0</v>
      </c>
      <c r="AT27" s="539">
        <v>1</v>
      </c>
      <c r="AU27" s="336">
        <v>1</v>
      </c>
      <c r="AV27" s="336">
        <v>0</v>
      </c>
      <c r="AW27" s="336">
        <v>0</v>
      </c>
      <c r="AX27" s="336">
        <v>0</v>
      </c>
      <c r="AY27" s="539">
        <v>1</v>
      </c>
      <c r="AZ27" s="336">
        <f t="shared" si="8"/>
        <v>-1</v>
      </c>
      <c r="BA27" s="336">
        <f t="shared" si="8"/>
        <v>0</v>
      </c>
      <c r="BB27" s="336">
        <f t="shared" si="8"/>
        <v>0</v>
      </c>
      <c r="BC27" s="336">
        <f t="shared" si="8"/>
        <v>0</v>
      </c>
      <c r="BD27" s="539">
        <f t="shared" si="8"/>
        <v>-1</v>
      </c>
      <c r="BE27" s="336">
        <v>0</v>
      </c>
      <c r="BF27" s="336">
        <v>0</v>
      </c>
      <c r="BG27" s="336">
        <v>0</v>
      </c>
      <c r="BH27" s="336">
        <v>0</v>
      </c>
      <c r="BI27" s="539">
        <v>0</v>
      </c>
      <c r="BJ27" s="336">
        <v>-1</v>
      </c>
      <c r="BK27" s="336">
        <v>0</v>
      </c>
      <c r="BL27" s="336">
        <v>0</v>
      </c>
      <c r="BM27" s="336">
        <v>0</v>
      </c>
      <c r="BN27" s="539">
        <v>-1</v>
      </c>
      <c r="BO27" s="336">
        <v>-1</v>
      </c>
      <c r="BP27" s="336">
        <v>0</v>
      </c>
      <c r="BQ27" s="336">
        <v>0</v>
      </c>
      <c r="BR27" s="336">
        <v>0</v>
      </c>
      <c r="BS27" s="539">
        <v>-1</v>
      </c>
      <c r="BT27" s="336">
        <v>-2</v>
      </c>
      <c r="BU27" s="336">
        <v>0</v>
      </c>
      <c r="BV27" s="336">
        <v>0</v>
      </c>
      <c r="BW27" s="336">
        <v>0</v>
      </c>
      <c r="BX27" s="539">
        <v>-2</v>
      </c>
      <c r="BY27" s="336">
        <v>-1</v>
      </c>
      <c r="BZ27" s="336">
        <v>0</v>
      </c>
      <c r="CA27" s="336">
        <v>0</v>
      </c>
      <c r="CB27" s="336">
        <v>0</v>
      </c>
      <c r="CC27" s="539">
        <v>-1</v>
      </c>
      <c r="CD27" s="336">
        <v>-3</v>
      </c>
      <c r="CE27" s="336">
        <v>0</v>
      </c>
      <c r="CF27" s="336">
        <v>0</v>
      </c>
      <c r="CG27" s="336">
        <v>0</v>
      </c>
      <c r="CH27" s="539">
        <v>-3</v>
      </c>
      <c r="CI27" s="336">
        <v>1</v>
      </c>
      <c r="CJ27" s="336">
        <v>-1</v>
      </c>
      <c r="CK27" s="336">
        <v>0</v>
      </c>
      <c r="CL27" s="336">
        <v>0</v>
      </c>
      <c r="CM27" s="539">
        <v>0</v>
      </c>
      <c r="CN27" s="336">
        <v>-2</v>
      </c>
      <c r="CO27" s="336">
        <v>-1</v>
      </c>
      <c r="CP27" s="336">
        <v>0</v>
      </c>
      <c r="CQ27" s="336">
        <v>0</v>
      </c>
      <c r="CR27" s="539">
        <v>-3</v>
      </c>
      <c r="CS27" s="336">
        <v>-2</v>
      </c>
      <c r="CT27" s="336">
        <v>0</v>
      </c>
      <c r="CU27" s="336">
        <v>0</v>
      </c>
      <c r="CV27" s="336">
        <v>0</v>
      </c>
      <c r="CW27" s="336">
        <v>-2</v>
      </c>
      <c r="CX27" s="336">
        <v>-4</v>
      </c>
      <c r="CY27" s="336">
        <v>-1</v>
      </c>
      <c r="CZ27" s="336">
        <v>0</v>
      </c>
      <c r="DA27" s="336">
        <v>0</v>
      </c>
      <c r="DB27" s="539">
        <v>-5</v>
      </c>
      <c r="DC27" s="336">
        <v>-1</v>
      </c>
      <c r="DD27" s="336">
        <v>0</v>
      </c>
      <c r="DE27" s="336">
        <v>0</v>
      </c>
      <c r="DF27" s="336">
        <v>0</v>
      </c>
      <c r="DG27" s="539">
        <v>-1</v>
      </c>
      <c r="DH27" s="336">
        <v>0</v>
      </c>
      <c r="DI27" s="336">
        <v>0</v>
      </c>
      <c r="DJ27" s="336">
        <v>0</v>
      </c>
      <c r="DK27" s="336">
        <v>0</v>
      </c>
      <c r="DL27" s="539">
        <v>0</v>
      </c>
      <c r="DM27" s="336">
        <v>-1</v>
      </c>
      <c r="DN27" s="336">
        <v>0</v>
      </c>
      <c r="DO27" s="336">
        <v>0</v>
      </c>
      <c r="DP27" s="336">
        <v>0</v>
      </c>
      <c r="DQ27" s="539">
        <v>-1</v>
      </c>
      <c r="DR27" s="336">
        <v>-1</v>
      </c>
      <c r="DS27" s="336">
        <v>0</v>
      </c>
      <c r="DT27" s="336">
        <v>0</v>
      </c>
      <c r="DU27" s="336">
        <v>0</v>
      </c>
      <c r="DV27" s="539">
        <v>-1</v>
      </c>
      <c r="DW27" s="336">
        <v>-2</v>
      </c>
      <c r="DX27" s="336">
        <v>0</v>
      </c>
      <c r="DY27" s="336">
        <v>0</v>
      </c>
      <c r="DZ27" s="336">
        <v>0</v>
      </c>
      <c r="EA27" s="539">
        <v>-2</v>
      </c>
      <c r="EB27" s="336">
        <v>2</v>
      </c>
      <c r="EC27" s="336">
        <v>0</v>
      </c>
      <c r="ED27" s="336">
        <v>0</v>
      </c>
      <c r="EE27" s="336">
        <v>0</v>
      </c>
      <c r="EF27" s="539">
        <v>2</v>
      </c>
      <c r="EG27" s="336">
        <v>0</v>
      </c>
      <c r="EH27" s="336">
        <v>0</v>
      </c>
      <c r="EI27" s="336">
        <v>0</v>
      </c>
      <c r="EJ27" s="336">
        <v>0</v>
      </c>
      <c r="EK27" s="539">
        <v>0</v>
      </c>
      <c r="EL27" s="336">
        <v>-6</v>
      </c>
      <c r="EM27" s="336">
        <v>0</v>
      </c>
      <c r="EN27" s="336">
        <v>0</v>
      </c>
      <c r="EO27" s="336">
        <v>0</v>
      </c>
      <c r="EP27" s="539">
        <v>-6</v>
      </c>
      <c r="EQ27" s="336">
        <v>-2</v>
      </c>
      <c r="ER27" s="336">
        <v>0</v>
      </c>
      <c r="ES27" s="336">
        <v>0</v>
      </c>
      <c r="ET27" s="336">
        <v>0</v>
      </c>
      <c r="EU27" s="336">
        <v>-2</v>
      </c>
      <c r="EV27" s="336">
        <v>-8</v>
      </c>
      <c r="EW27" s="336">
        <v>0</v>
      </c>
      <c r="EX27" s="336">
        <v>0</v>
      </c>
      <c r="EY27" s="336">
        <v>0</v>
      </c>
      <c r="EZ27" s="539">
        <v>-8</v>
      </c>
      <c r="FA27" s="336">
        <v>-3</v>
      </c>
      <c r="FB27" s="336">
        <v>0</v>
      </c>
      <c r="FC27" s="336">
        <v>-1</v>
      </c>
      <c r="FD27" s="336">
        <v>0</v>
      </c>
      <c r="FE27" s="539">
        <v>-4</v>
      </c>
      <c r="FF27" s="336">
        <v>-11</v>
      </c>
      <c r="FG27" s="336">
        <v>0</v>
      </c>
      <c r="FH27" s="336">
        <v>-1</v>
      </c>
      <c r="FI27" s="336">
        <v>0</v>
      </c>
      <c r="FJ27" s="539">
        <v>-12</v>
      </c>
      <c r="FK27" s="336">
        <v>-4</v>
      </c>
      <c r="FL27" s="336">
        <v>0</v>
      </c>
      <c r="FM27" s="336">
        <v>-1</v>
      </c>
      <c r="FN27" s="336">
        <v>0</v>
      </c>
      <c r="FO27" s="539">
        <v>-5</v>
      </c>
      <c r="FP27" s="336">
        <v>-15</v>
      </c>
      <c r="FQ27" s="336">
        <v>0</v>
      </c>
      <c r="FR27" s="336">
        <v>-2</v>
      </c>
      <c r="FS27" s="336">
        <v>0</v>
      </c>
      <c r="FT27" s="539">
        <v>-17</v>
      </c>
      <c r="FU27" s="336">
        <v>-11</v>
      </c>
      <c r="FV27" s="336">
        <v>0</v>
      </c>
      <c r="FW27" s="336">
        <v>-1</v>
      </c>
      <c r="FX27" s="336">
        <v>0</v>
      </c>
      <c r="FY27" s="539">
        <v>-12</v>
      </c>
      <c r="FZ27" s="336">
        <v>-6</v>
      </c>
      <c r="GA27" s="336">
        <v>0</v>
      </c>
      <c r="GB27" s="336">
        <v>-1</v>
      </c>
      <c r="GC27" s="336">
        <v>0</v>
      </c>
      <c r="GD27" s="539">
        <v>-7</v>
      </c>
      <c r="GE27" s="336">
        <v>-17</v>
      </c>
      <c r="GF27" s="336">
        <v>0</v>
      </c>
      <c r="GG27" s="336">
        <v>-2</v>
      </c>
      <c r="GH27" s="336">
        <v>0</v>
      </c>
      <c r="GI27" s="539">
        <v>-19</v>
      </c>
      <c r="GJ27" s="336">
        <v>-5</v>
      </c>
      <c r="GK27" s="336">
        <v>0</v>
      </c>
      <c r="GL27" s="336">
        <v>-2</v>
      </c>
      <c r="GM27" s="336">
        <v>0</v>
      </c>
      <c r="GN27" s="539">
        <v>-7</v>
      </c>
      <c r="GO27" s="336">
        <v>-22</v>
      </c>
      <c r="GP27" s="336">
        <v>0</v>
      </c>
      <c r="GQ27" s="336">
        <v>-4</v>
      </c>
      <c r="GR27" s="336">
        <v>0</v>
      </c>
      <c r="GS27" s="539">
        <v>-26</v>
      </c>
      <c r="GT27" s="336">
        <v>-3</v>
      </c>
      <c r="GU27" s="336">
        <v>0</v>
      </c>
      <c r="GV27" s="336">
        <v>-1</v>
      </c>
      <c r="GW27" s="336">
        <v>0</v>
      </c>
      <c r="GX27" s="539">
        <v>-4</v>
      </c>
      <c r="GY27" s="336">
        <v>-25</v>
      </c>
      <c r="GZ27" s="336">
        <v>0</v>
      </c>
      <c r="HA27" s="336">
        <v>-5</v>
      </c>
      <c r="HB27" s="336">
        <v>0</v>
      </c>
      <c r="HC27" s="539">
        <v>-30</v>
      </c>
    </row>
    <row r="28" spans="2:211" ht="14.25">
      <c r="B28" s="540" t="s">
        <v>90</v>
      </c>
      <c r="C28" s="335">
        <v>1259</v>
      </c>
      <c r="D28" s="335">
        <v>-134</v>
      </c>
      <c r="E28" s="537" t="s">
        <v>69</v>
      </c>
      <c r="F28" s="538">
        <v>1125</v>
      </c>
      <c r="G28" s="336">
        <f t="shared" si="4"/>
        <v>897</v>
      </c>
      <c r="H28" s="336">
        <f t="shared" si="4"/>
        <v>-119</v>
      </c>
      <c r="I28" s="336">
        <f t="shared" si="5"/>
        <v>-222</v>
      </c>
      <c r="J28" s="336">
        <v>0</v>
      </c>
      <c r="K28" s="539">
        <f t="shared" si="9"/>
        <v>556</v>
      </c>
      <c r="L28" s="336">
        <v>2156</v>
      </c>
      <c r="M28" s="336">
        <v>-253</v>
      </c>
      <c r="N28" s="336">
        <v>-222</v>
      </c>
      <c r="O28" s="336">
        <v>0</v>
      </c>
      <c r="P28" s="539">
        <v>1681</v>
      </c>
      <c r="Q28" s="336">
        <f t="shared" si="6"/>
        <v>1620</v>
      </c>
      <c r="R28" s="336">
        <f t="shared" si="6"/>
        <v>-275</v>
      </c>
      <c r="S28" s="336">
        <f t="shared" si="6"/>
        <v>-621</v>
      </c>
      <c r="T28" s="336">
        <f t="shared" si="6"/>
        <v>0</v>
      </c>
      <c r="U28" s="539">
        <f t="shared" si="6"/>
        <v>724</v>
      </c>
      <c r="V28" s="336">
        <v>3776</v>
      </c>
      <c r="W28" s="336">
        <v>-528</v>
      </c>
      <c r="X28" s="336">
        <v>-843</v>
      </c>
      <c r="Y28" s="336">
        <v>0</v>
      </c>
      <c r="Z28" s="539">
        <v>2405</v>
      </c>
      <c r="AA28" s="336">
        <f t="shared" si="7"/>
        <v>1698</v>
      </c>
      <c r="AB28" s="336">
        <f t="shared" si="7"/>
        <v>-234</v>
      </c>
      <c r="AC28" s="336">
        <f t="shared" si="7"/>
        <v>-677</v>
      </c>
      <c r="AD28" s="336">
        <v>0</v>
      </c>
      <c r="AE28" s="539">
        <f t="shared" si="7"/>
        <v>787</v>
      </c>
      <c r="AF28" s="336">
        <v>5474</v>
      </c>
      <c r="AG28" s="336">
        <v>-762</v>
      </c>
      <c r="AH28" s="336">
        <v>-1520</v>
      </c>
      <c r="AI28" s="336" t="s">
        <v>69</v>
      </c>
      <c r="AJ28" s="539">
        <v>3192</v>
      </c>
      <c r="AK28" s="336">
        <v>1316</v>
      </c>
      <c r="AL28" s="336">
        <v>-232</v>
      </c>
      <c r="AM28" s="336">
        <v>-438</v>
      </c>
      <c r="AN28" s="336">
        <v>0</v>
      </c>
      <c r="AO28" s="539">
        <v>646</v>
      </c>
      <c r="AP28" s="336">
        <v>1740</v>
      </c>
      <c r="AQ28" s="336">
        <v>-287</v>
      </c>
      <c r="AR28" s="336">
        <v>-640</v>
      </c>
      <c r="AS28" s="336">
        <v>0</v>
      </c>
      <c r="AT28" s="539">
        <v>813</v>
      </c>
      <c r="AU28" s="336">
        <v>3056</v>
      </c>
      <c r="AV28" s="336">
        <v>-519</v>
      </c>
      <c r="AW28" s="336">
        <v>-1078</v>
      </c>
      <c r="AX28" s="336">
        <v>0</v>
      </c>
      <c r="AY28" s="539">
        <v>1459</v>
      </c>
      <c r="AZ28" s="336">
        <f t="shared" si="8"/>
        <v>2065</v>
      </c>
      <c r="BA28" s="336">
        <f t="shared" si="8"/>
        <v>-252</v>
      </c>
      <c r="BB28" s="336">
        <f t="shared" si="8"/>
        <v>-738</v>
      </c>
      <c r="BC28" s="336">
        <f t="shared" si="8"/>
        <v>0</v>
      </c>
      <c r="BD28" s="539">
        <f t="shared" si="8"/>
        <v>1075</v>
      </c>
      <c r="BE28" s="336">
        <v>5121</v>
      </c>
      <c r="BF28" s="336">
        <v>-771</v>
      </c>
      <c r="BG28" s="336">
        <v>-1816</v>
      </c>
      <c r="BH28" s="336">
        <v>0</v>
      </c>
      <c r="BI28" s="539">
        <v>2534</v>
      </c>
      <c r="BJ28" s="336">
        <v>1965</v>
      </c>
      <c r="BK28" s="336">
        <v>-267</v>
      </c>
      <c r="BL28" s="336">
        <v>-935</v>
      </c>
      <c r="BM28" s="336">
        <v>0</v>
      </c>
      <c r="BN28" s="539">
        <v>763</v>
      </c>
      <c r="BO28" s="336">
        <v>7086</v>
      </c>
      <c r="BP28" s="336">
        <v>-1038</v>
      </c>
      <c r="BQ28" s="336">
        <v>-2751</v>
      </c>
      <c r="BR28" s="336">
        <v>0</v>
      </c>
      <c r="BS28" s="539">
        <v>3297</v>
      </c>
      <c r="BT28" s="336">
        <v>1487</v>
      </c>
      <c r="BU28" s="336">
        <v>-193</v>
      </c>
      <c r="BV28" s="336">
        <v>-427</v>
      </c>
      <c r="BW28" s="336">
        <v>0</v>
      </c>
      <c r="BX28" s="539">
        <v>867</v>
      </c>
      <c r="BY28" s="336">
        <v>1613</v>
      </c>
      <c r="BZ28" s="336">
        <v>-65</v>
      </c>
      <c r="CA28" s="336">
        <v>-755</v>
      </c>
      <c r="CB28" s="336">
        <v>0</v>
      </c>
      <c r="CC28" s="539">
        <v>793</v>
      </c>
      <c r="CD28" s="336">
        <v>3100</v>
      </c>
      <c r="CE28" s="336">
        <v>-258</v>
      </c>
      <c r="CF28" s="336">
        <v>-1182</v>
      </c>
      <c r="CG28" s="336">
        <v>0</v>
      </c>
      <c r="CH28" s="539">
        <v>1660</v>
      </c>
      <c r="CI28" s="336">
        <v>1956</v>
      </c>
      <c r="CJ28" s="336">
        <v>-206</v>
      </c>
      <c r="CK28" s="336">
        <v>-833</v>
      </c>
      <c r="CL28" s="336">
        <v>0</v>
      </c>
      <c r="CM28" s="539">
        <v>917</v>
      </c>
      <c r="CN28" s="336">
        <v>5056</v>
      </c>
      <c r="CO28" s="336">
        <v>-464</v>
      </c>
      <c r="CP28" s="336">
        <v>-2015</v>
      </c>
      <c r="CQ28" s="336">
        <v>0</v>
      </c>
      <c r="CR28" s="539">
        <v>2577</v>
      </c>
      <c r="CS28" s="336">
        <v>2024</v>
      </c>
      <c r="CT28" s="336">
        <v>-64</v>
      </c>
      <c r="CU28" s="336">
        <v>-936</v>
      </c>
      <c r="CV28" s="336">
        <v>0</v>
      </c>
      <c r="CW28" s="336">
        <v>1024</v>
      </c>
      <c r="CX28" s="336">
        <v>7080</v>
      </c>
      <c r="CY28" s="336">
        <v>-528</v>
      </c>
      <c r="CZ28" s="336">
        <v>-2951</v>
      </c>
      <c r="DA28" s="336">
        <v>0</v>
      </c>
      <c r="DB28" s="539">
        <v>3601</v>
      </c>
      <c r="DC28" s="336">
        <v>655</v>
      </c>
      <c r="DD28" s="336">
        <v>-125</v>
      </c>
      <c r="DE28" s="336">
        <v>-289</v>
      </c>
      <c r="DF28" s="336">
        <v>516</v>
      </c>
      <c r="DG28" s="539">
        <v>757</v>
      </c>
      <c r="DH28" s="336">
        <v>400</v>
      </c>
      <c r="DI28" s="336">
        <v>756</v>
      </c>
      <c r="DJ28" s="336">
        <v>-504</v>
      </c>
      <c r="DK28" s="336">
        <v>785</v>
      </c>
      <c r="DL28" s="539">
        <v>1437</v>
      </c>
      <c r="DM28" s="336">
        <v>1055</v>
      </c>
      <c r="DN28" s="336">
        <v>631</v>
      </c>
      <c r="DO28" s="336">
        <v>-793</v>
      </c>
      <c r="DP28" s="336">
        <v>1301</v>
      </c>
      <c r="DQ28" s="539">
        <v>2194</v>
      </c>
      <c r="DR28" s="336">
        <v>1621</v>
      </c>
      <c r="DS28" s="336">
        <v>-149</v>
      </c>
      <c r="DT28" s="336">
        <v>-538</v>
      </c>
      <c r="DU28" s="336">
        <v>0</v>
      </c>
      <c r="DV28" s="539">
        <v>934</v>
      </c>
      <c r="DW28" s="336">
        <v>2676</v>
      </c>
      <c r="DX28" s="336">
        <v>482</v>
      </c>
      <c r="DY28" s="336">
        <v>-1331</v>
      </c>
      <c r="DZ28" s="336">
        <v>1301</v>
      </c>
      <c r="EA28" s="539">
        <v>3128</v>
      </c>
      <c r="EB28" s="336">
        <v>1382</v>
      </c>
      <c r="EC28" s="336">
        <v>-232</v>
      </c>
      <c r="ED28" s="336">
        <v>-337</v>
      </c>
      <c r="EE28" s="336">
        <v>0</v>
      </c>
      <c r="EF28" s="539">
        <v>813</v>
      </c>
      <c r="EG28" s="336">
        <v>4058</v>
      </c>
      <c r="EH28" s="336">
        <v>250</v>
      </c>
      <c r="EI28" s="336">
        <v>-1668</v>
      </c>
      <c r="EJ28" s="336">
        <v>1301</v>
      </c>
      <c r="EK28" s="539">
        <v>3941</v>
      </c>
      <c r="EL28" s="336">
        <v>1609</v>
      </c>
      <c r="EM28" s="336">
        <v>-182</v>
      </c>
      <c r="EN28" s="336">
        <v>-398</v>
      </c>
      <c r="EO28" s="336">
        <v>0</v>
      </c>
      <c r="EP28" s="539">
        <v>1029</v>
      </c>
      <c r="EQ28" s="336">
        <v>1752</v>
      </c>
      <c r="ER28" s="336">
        <v>-202</v>
      </c>
      <c r="ES28" s="336">
        <v>-801</v>
      </c>
      <c r="ET28" s="336">
        <v>0</v>
      </c>
      <c r="EU28" s="336">
        <v>749</v>
      </c>
      <c r="EV28" s="336">
        <v>3361</v>
      </c>
      <c r="EW28" s="336">
        <v>-384</v>
      </c>
      <c r="EX28" s="336">
        <v>-1199</v>
      </c>
      <c r="EY28" s="336">
        <v>0</v>
      </c>
      <c r="EZ28" s="539">
        <v>1778</v>
      </c>
      <c r="FA28" s="336">
        <v>1824</v>
      </c>
      <c r="FB28" s="336">
        <v>-223</v>
      </c>
      <c r="FC28" s="336">
        <v>-847</v>
      </c>
      <c r="FD28" s="336">
        <v>0</v>
      </c>
      <c r="FE28" s="539">
        <v>754</v>
      </c>
      <c r="FF28" s="336">
        <v>5185</v>
      </c>
      <c r="FG28" s="336">
        <v>-607</v>
      </c>
      <c r="FH28" s="336">
        <v>-2046</v>
      </c>
      <c r="FI28" s="336">
        <v>0</v>
      </c>
      <c r="FJ28" s="539">
        <v>2532</v>
      </c>
      <c r="FK28" s="336">
        <v>2269</v>
      </c>
      <c r="FL28" s="336">
        <v>-218</v>
      </c>
      <c r="FM28" s="336">
        <v>-965</v>
      </c>
      <c r="FN28" s="336">
        <v>0</v>
      </c>
      <c r="FO28" s="539">
        <v>1086</v>
      </c>
      <c r="FP28" s="336">
        <v>7454</v>
      </c>
      <c r="FQ28" s="336">
        <v>-825</v>
      </c>
      <c r="FR28" s="336">
        <v>-3011</v>
      </c>
      <c r="FS28" s="336">
        <v>0</v>
      </c>
      <c r="FT28" s="539">
        <v>3618</v>
      </c>
      <c r="FU28" s="336">
        <v>2198</v>
      </c>
      <c r="FV28" s="336">
        <v>-282</v>
      </c>
      <c r="FW28" s="336">
        <v>-1253</v>
      </c>
      <c r="FX28" s="336">
        <v>0</v>
      </c>
      <c r="FY28" s="539">
        <v>663</v>
      </c>
      <c r="FZ28" s="336">
        <v>1873</v>
      </c>
      <c r="GA28" s="336">
        <v>-314</v>
      </c>
      <c r="GB28" s="336">
        <v>-771</v>
      </c>
      <c r="GC28" s="336">
        <v>0</v>
      </c>
      <c r="GD28" s="539">
        <v>788</v>
      </c>
      <c r="GE28" s="336">
        <v>4071</v>
      </c>
      <c r="GF28" s="336">
        <v>-596</v>
      </c>
      <c r="GG28" s="336">
        <v>-2024</v>
      </c>
      <c r="GH28" s="336">
        <v>0</v>
      </c>
      <c r="GI28" s="539">
        <v>1451</v>
      </c>
      <c r="GJ28" s="336">
        <v>344</v>
      </c>
      <c r="GK28" s="336">
        <v>28</v>
      </c>
      <c r="GL28" s="336">
        <v>582</v>
      </c>
      <c r="GM28" s="336">
        <v>0</v>
      </c>
      <c r="GN28" s="539">
        <v>954</v>
      </c>
      <c r="GO28" s="336">
        <v>4415</v>
      </c>
      <c r="GP28" s="336">
        <v>-568</v>
      </c>
      <c r="GQ28" s="336">
        <v>-1442</v>
      </c>
      <c r="GR28" s="336">
        <v>0</v>
      </c>
      <c r="GS28" s="539">
        <v>2405</v>
      </c>
      <c r="GT28" s="336">
        <v>3190</v>
      </c>
      <c r="GU28" s="336">
        <v>-507</v>
      </c>
      <c r="GV28" s="336">
        <v>-1478</v>
      </c>
      <c r="GW28" s="336">
        <v>0</v>
      </c>
      <c r="GX28" s="539">
        <v>1205</v>
      </c>
      <c r="GY28" s="336">
        <v>7605</v>
      </c>
      <c r="GZ28" s="336">
        <v>-1075</v>
      </c>
      <c r="HA28" s="336">
        <v>-2920</v>
      </c>
      <c r="HB28" s="336">
        <v>0</v>
      </c>
      <c r="HC28" s="539">
        <v>3610</v>
      </c>
    </row>
    <row r="29" spans="2:211" ht="14.25">
      <c r="B29" s="536" t="s">
        <v>64</v>
      </c>
      <c r="C29" s="335">
        <v>-252</v>
      </c>
      <c r="D29" s="335">
        <v>38</v>
      </c>
      <c r="E29" s="337" t="s">
        <v>69</v>
      </c>
      <c r="F29" s="539">
        <v>-214</v>
      </c>
      <c r="G29" s="336">
        <f t="shared" si="4"/>
        <v>-199</v>
      </c>
      <c r="H29" s="336">
        <f t="shared" si="4"/>
        <v>30</v>
      </c>
      <c r="I29" s="336">
        <f t="shared" si="5"/>
        <v>51</v>
      </c>
      <c r="J29" s="336">
        <v>0</v>
      </c>
      <c r="K29" s="539">
        <f t="shared" si="9"/>
        <v>-118</v>
      </c>
      <c r="L29" s="336">
        <v>-451</v>
      </c>
      <c r="M29" s="336">
        <v>68</v>
      </c>
      <c r="N29" s="336">
        <v>51</v>
      </c>
      <c r="O29" s="336">
        <v>0</v>
      </c>
      <c r="P29" s="539">
        <v>-332</v>
      </c>
      <c r="Q29" s="336">
        <f t="shared" si="6"/>
        <v>-426</v>
      </c>
      <c r="R29" s="336">
        <f t="shared" si="6"/>
        <v>82</v>
      </c>
      <c r="S29" s="336">
        <f t="shared" si="6"/>
        <v>150</v>
      </c>
      <c r="T29" s="336">
        <f t="shared" si="6"/>
        <v>0</v>
      </c>
      <c r="U29" s="539">
        <f t="shared" si="6"/>
        <v>-194</v>
      </c>
      <c r="V29" s="336">
        <v>-877</v>
      </c>
      <c r="W29" s="336">
        <v>150</v>
      </c>
      <c r="X29" s="336">
        <v>201</v>
      </c>
      <c r="Y29" s="336">
        <v>0</v>
      </c>
      <c r="Z29" s="539">
        <v>-526</v>
      </c>
      <c r="AA29" s="336">
        <f t="shared" si="7"/>
        <v>-412</v>
      </c>
      <c r="AB29" s="336">
        <f t="shared" si="7"/>
        <v>81</v>
      </c>
      <c r="AC29" s="336">
        <f t="shared" si="7"/>
        <v>166</v>
      </c>
      <c r="AD29" s="336">
        <v>0</v>
      </c>
      <c r="AE29" s="539">
        <f t="shared" si="7"/>
        <v>-165</v>
      </c>
      <c r="AF29" s="336">
        <v>-1289</v>
      </c>
      <c r="AG29" s="336">
        <v>231</v>
      </c>
      <c r="AH29" s="336">
        <v>367</v>
      </c>
      <c r="AI29" s="336" t="s">
        <v>69</v>
      </c>
      <c r="AJ29" s="539">
        <v>-691</v>
      </c>
      <c r="AK29" s="336">
        <v>-340</v>
      </c>
      <c r="AL29" s="336">
        <v>60</v>
      </c>
      <c r="AM29" s="336">
        <v>147</v>
      </c>
      <c r="AN29" s="336">
        <v>0</v>
      </c>
      <c r="AO29" s="539">
        <v>-133</v>
      </c>
      <c r="AP29" s="336">
        <v>-431</v>
      </c>
      <c r="AQ29" s="336">
        <v>80</v>
      </c>
      <c r="AR29" s="336">
        <v>158</v>
      </c>
      <c r="AS29" s="336">
        <v>0</v>
      </c>
      <c r="AT29" s="539">
        <v>-193</v>
      </c>
      <c r="AU29" s="336">
        <v>-771</v>
      </c>
      <c r="AV29" s="336">
        <v>140</v>
      </c>
      <c r="AW29" s="336">
        <v>305</v>
      </c>
      <c r="AX29" s="336">
        <v>0</v>
      </c>
      <c r="AY29" s="539">
        <v>-326</v>
      </c>
      <c r="AZ29" s="336">
        <f t="shared" si="8"/>
        <v>-473</v>
      </c>
      <c r="BA29" s="336">
        <f t="shared" si="8"/>
        <v>76</v>
      </c>
      <c r="BB29" s="336">
        <f t="shared" si="8"/>
        <v>170</v>
      </c>
      <c r="BC29" s="336">
        <f t="shared" si="8"/>
        <v>0</v>
      </c>
      <c r="BD29" s="539">
        <f t="shared" si="8"/>
        <v>-227</v>
      </c>
      <c r="BE29" s="336">
        <v>-1244</v>
      </c>
      <c r="BF29" s="336">
        <v>216</v>
      </c>
      <c r="BG29" s="336">
        <v>475</v>
      </c>
      <c r="BH29" s="336">
        <v>0</v>
      </c>
      <c r="BI29" s="539">
        <v>-553</v>
      </c>
      <c r="BJ29" s="336">
        <v>-474</v>
      </c>
      <c r="BK29" s="336">
        <v>70</v>
      </c>
      <c r="BL29" s="336">
        <v>219</v>
      </c>
      <c r="BM29" s="336">
        <v>0</v>
      </c>
      <c r="BN29" s="539">
        <v>-185</v>
      </c>
      <c r="BO29" s="336">
        <v>-1718</v>
      </c>
      <c r="BP29" s="336">
        <v>286</v>
      </c>
      <c r="BQ29" s="336">
        <v>694</v>
      </c>
      <c r="BR29" s="336">
        <v>0</v>
      </c>
      <c r="BS29" s="539">
        <v>-738</v>
      </c>
      <c r="BT29" s="336">
        <v>-475</v>
      </c>
      <c r="BU29" s="336">
        <v>83</v>
      </c>
      <c r="BV29" s="336">
        <v>191</v>
      </c>
      <c r="BW29" s="336">
        <v>0</v>
      </c>
      <c r="BX29" s="539">
        <v>-201</v>
      </c>
      <c r="BY29" s="336">
        <v>-427</v>
      </c>
      <c r="BZ29" s="336">
        <v>65</v>
      </c>
      <c r="CA29" s="336">
        <v>191</v>
      </c>
      <c r="CB29" s="336">
        <v>0</v>
      </c>
      <c r="CC29" s="539">
        <v>-171</v>
      </c>
      <c r="CD29" s="336">
        <v>-902</v>
      </c>
      <c r="CE29" s="336">
        <v>148</v>
      </c>
      <c r="CF29" s="336">
        <v>382</v>
      </c>
      <c r="CG29" s="336">
        <v>0</v>
      </c>
      <c r="CH29" s="539">
        <v>-372</v>
      </c>
      <c r="CI29" s="336">
        <v>-470</v>
      </c>
      <c r="CJ29" s="336">
        <v>57</v>
      </c>
      <c r="CK29" s="336">
        <v>196</v>
      </c>
      <c r="CL29" s="336">
        <v>0</v>
      </c>
      <c r="CM29" s="539">
        <v>-217</v>
      </c>
      <c r="CN29" s="336">
        <v>-1372</v>
      </c>
      <c r="CO29" s="336">
        <v>205</v>
      </c>
      <c r="CP29" s="336">
        <v>578</v>
      </c>
      <c r="CQ29" s="336">
        <v>0</v>
      </c>
      <c r="CR29" s="539">
        <v>-589</v>
      </c>
      <c r="CS29" s="336">
        <v>-523</v>
      </c>
      <c r="CT29" s="336">
        <v>44</v>
      </c>
      <c r="CU29" s="336">
        <v>247</v>
      </c>
      <c r="CV29" s="336">
        <v>0</v>
      </c>
      <c r="CW29" s="336">
        <v>-232</v>
      </c>
      <c r="CX29" s="336">
        <v>-1895</v>
      </c>
      <c r="CY29" s="336">
        <v>249</v>
      </c>
      <c r="CZ29" s="336">
        <v>825</v>
      </c>
      <c r="DA29" s="336">
        <v>0</v>
      </c>
      <c r="DB29" s="539">
        <v>-821</v>
      </c>
      <c r="DC29" s="336">
        <v>-366</v>
      </c>
      <c r="DD29" s="336">
        <v>48</v>
      </c>
      <c r="DE29" s="336">
        <v>138</v>
      </c>
      <c r="DF29" s="336">
        <v>0</v>
      </c>
      <c r="DG29" s="539">
        <v>-180</v>
      </c>
      <c r="DH29" s="336">
        <v>-381</v>
      </c>
      <c r="DI29" s="336">
        <v>-92</v>
      </c>
      <c r="DJ29" s="336">
        <v>147</v>
      </c>
      <c r="DK29" s="336">
        <v>0</v>
      </c>
      <c r="DL29" s="539">
        <v>-326</v>
      </c>
      <c r="DM29" s="336">
        <v>-747</v>
      </c>
      <c r="DN29" s="336">
        <v>-44</v>
      </c>
      <c r="DO29" s="336">
        <v>285</v>
      </c>
      <c r="DP29" s="336">
        <v>0</v>
      </c>
      <c r="DQ29" s="539">
        <v>-506</v>
      </c>
      <c r="DR29" s="336">
        <v>-358</v>
      </c>
      <c r="DS29" s="336">
        <v>50</v>
      </c>
      <c r="DT29" s="336">
        <v>159</v>
      </c>
      <c r="DU29" s="336">
        <v>0</v>
      </c>
      <c r="DV29" s="539">
        <v>-149</v>
      </c>
      <c r="DW29" s="336">
        <v>-1105</v>
      </c>
      <c r="DX29" s="336">
        <v>6</v>
      </c>
      <c r="DY29" s="336">
        <v>444</v>
      </c>
      <c r="DZ29" s="336">
        <v>0</v>
      </c>
      <c r="EA29" s="539">
        <v>-655</v>
      </c>
      <c r="EB29" s="336">
        <v>-423</v>
      </c>
      <c r="EC29" s="336">
        <v>75</v>
      </c>
      <c r="ED29" s="336">
        <v>168</v>
      </c>
      <c r="EE29" s="336">
        <v>0</v>
      </c>
      <c r="EF29" s="539">
        <v>-180</v>
      </c>
      <c r="EG29" s="336">
        <v>-1528</v>
      </c>
      <c r="EH29" s="336">
        <v>81</v>
      </c>
      <c r="EI29" s="336">
        <v>612</v>
      </c>
      <c r="EJ29" s="336">
        <v>0</v>
      </c>
      <c r="EK29" s="539">
        <v>-835</v>
      </c>
      <c r="EL29" s="336">
        <v>-455</v>
      </c>
      <c r="EM29" s="336">
        <v>65</v>
      </c>
      <c r="EN29" s="336">
        <v>155</v>
      </c>
      <c r="EO29" s="336">
        <v>0</v>
      </c>
      <c r="EP29" s="539">
        <v>-235</v>
      </c>
      <c r="EQ29" s="336">
        <v>-419</v>
      </c>
      <c r="ER29" s="336">
        <v>68</v>
      </c>
      <c r="ES29" s="336">
        <v>191</v>
      </c>
      <c r="ET29" s="336">
        <v>0</v>
      </c>
      <c r="EU29" s="336">
        <v>-160</v>
      </c>
      <c r="EV29" s="336">
        <v>-874</v>
      </c>
      <c r="EW29" s="336">
        <v>133</v>
      </c>
      <c r="EX29" s="336">
        <v>346</v>
      </c>
      <c r="EY29" s="336">
        <v>0</v>
      </c>
      <c r="EZ29" s="539">
        <v>-395</v>
      </c>
      <c r="FA29" s="336">
        <v>-474</v>
      </c>
      <c r="FB29" s="336">
        <v>65</v>
      </c>
      <c r="FC29" s="336">
        <v>218</v>
      </c>
      <c r="FD29" s="336">
        <v>0</v>
      </c>
      <c r="FE29" s="539">
        <v>-191</v>
      </c>
      <c r="FF29" s="336">
        <v>-1348</v>
      </c>
      <c r="FG29" s="336">
        <v>198</v>
      </c>
      <c r="FH29" s="336">
        <v>564</v>
      </c>
      <c r="FI29" s="336">
        <v>0</v>
      </c>
      <c r="FJ29" s="539">
        <v>-586</v>
      </c>
      <c r="FK29" s="336">
        <v>-672</v>
      </c>
      <c r="FL29" s="336">
        <v>108</v>
      </c>
      <c r="FM29" s="336">
        <v>264</v>
      </c>
      <c r="FN29" s="336">
        <v>0</v>
      </c>
      <c r="FO29" s="539">
        <v>-300</v>
      </c>
      <c r="FP29" s="336">
        <v>-2020</v>
      </c>
      <c r="FQ29" s="336">
        <v>306</v>
      </c>
      <c r="FR29" s="336">
        <v>828</v>
      </c>
      <c r="FS29" s="336">
        <v>0</v>
      </c>
      <c r="FT29" s="539">
        <v>-886</v>
      </c>
      <c r="FU29" s="336">
        <v>-588</v>
      </c>
      <c r="FV29" s="336">
        <v>105</v>
      </c>
      <c r="FW29" s="336">
        <v>337</v>
      </c>
      <c r="FX29" s="336">
        <v>0</v>
      </c>
      <c r="FY29" s="539">
        <v>-146</v>
      </c>
      <c r="FZ29" s="336">
        <v>-615</v>
      </c>
      <c r="GA29" s="336">
        <v>89</v>
      </c>
      <c r="GB29" s="336">
        <v>294</v>
      </c>
      <c r="GC29" s="336">
        <v>0</v>
      </c>
      <c r="GD29" s="539">
        <v>-232</v>
      </c>
      <c r="GE29" s="336">
        <v>-1203</v>
      </c>
      <c r="GF29" s="336">
        <v>194</v>
      </c>
      <c r="GG29" s="336">
        <v>631</v>
      </c>
      <c r="GH29" s="336">
        <v>0</v>
      </c>
      <c r="GI29" s="539">
        <v>-378</v>
      </c>
      <c r="GJ29" s="336">
        <v>-158</v>
      </c>
      <c r="GK29" s="336">
        <v>28</v>
      </c>
      <c r="GL29" s="336">
        <v>-40</v>
      </c>
      <c r="GM29" s="336">
        <v>0</v>
      </c>
      <c r="GN29" s="539">
        <v>-170</v>
      </c>
      <c r="GO29" s="336">
        <v>-1361</v>
      </c>
      <c r="GP29" s="336">
        <v>222</v>
      </c>
      <c r="GQ29" s="336">
        <v>591</v>
      </c>
      <c r="GR29" s="336">
        <v>0</v>
      </c>
      <c r="GS29" s="539">
        <v>-548</v>
      </c>
      <c r="GT29" s="336">
        <v>-985</v>
      </c>
      <c r="GU29" s="336">
        <v>138</v>
      </c>
      <c r="GV29" s="336">
        <v>579</v>
      </c>
      <c r="GW29" s="336">
        <v>0</v>
      </c>
      <c r="GX29" s="539">
        <v>-268</v>
      </c>
      <c r="GY29" s="336">
        <v>-2346</v>
      </c>
      <c r="GZ29" s="336">
        <v>360</v>
      </c>
      <c r="HA29" s="336">
        <v>1170</v>
      </c>
      <c r="HB29" s="336">
        <v>0</v>
      </c>
      <c r="HC29" s="539">
        <v>-816</v>
      </c>
    </row>
    <row r="30" spans="2:211" ht="14.25">
      <c r="B30" s="536" t="s">
        <v>744</v>
      </c>
      <c r="C30" s="336" t="s">
        <v>69</v>
      </c>
      <c r="D30" s="336" t="s">
        <v>69</v>
      </c>
      <c r="E30" s="336" t="s">
        <v>69</v>
      </c>
      <c r="F30" s="539" t="s">
        <v>69</v>
      </c>
      <c r="G30" s="336" t="s">
        <v>69</v>
      </c>
      <c r="H30" s="336" t="s">
        <v>69</v>
      </c>
      <c r="I30" s="336" t="s">
        <v>69</v>
      </c>
      <c r="J30" s="336" t="s">
        <v>69</v>
      </c>
      <c r="K30" s="539" t="s">
        <v>69</v>
      </c>
      <c r="L30" s="336" t="s">
        <v>69</v>
      </c>
      <c r="M30" s="336" t="s">
        <v>69</v>
      </c>
      <c r="N30" s="336" t="s">
        <v>69</v>
      </c>
      <c r="O30" s="336" t="s">
        <v>69</v>
      </c>
      <c r="P30" s="539" t="s">
        <v>69</v>
      </c>
      <c r="Q30" s="336" t="s">
        <v>69</v>
      </c>
      <c r="R30" s="336" t="s">
        <v>69</v>
      </c>
      <c r="S30" s="336" t="s">
        <v>69</v>
      </c>
      <c r="T30" s="336" t="s">
        <v>69</v>
      </c>
      <c r="U30" s="539" t="s">
        <v>69</v>
      </c>
      <c r="V30" s="336" t="s">
        <v>69</v>
      </c>
      <c r="W30" s="336" t="s">
        <v>69</v>
      </c>
      <c r="X30" s="336" t="s">
        <v>69</v>
      </c>
      <c r="Y30" s="336" t="s">
        <v>69</v>
      </c>
      <c r="Z30" s="539" t="s">
        <v>69</v>
      </c>
      <c r="AA30" s="336" t="s">
        <v>69</v>
      </c>
      <c r="AB30" s="336" t="s">
        <v>69</v>
      </c>
      <c r="AC30" s="336" t="s">
        <v>69</v>
      </c>
      <c r="AD30" s="336" t="s">
        <v>69</v>
      </c>
      <c r="AE30" s="539" t="s">
        <v>69</v>
      </c>
      <c r="AF30" s="336" t="s">
        <v>69</v>
      </c>
      <c r="AG30" s="336" t="s">
        <v>69</v>
      </c>
      <c r="AH30" s="336" t="s">
        <v>69</v>
      </c>
      <c r="AI30" s="336" t="s">
        <v>69</v>
      </c>
      <c r="AJ30" s="539" t="s">
        <v>69</v>
      </c>
      <c r="AK30" s="336" t="s">
        <v>69</v>
      </c>
      <c r="AL30" s="336" t="s">
        <v>69</v>
      </c>
      <c r="AM30" s="336" t="s">
        <v>69</v>
      </c>
      <c r="AN30" s="336" t="s">
        <v>69</v>
      </c>
      <c r="AO30" s="539" t="s">
        <v>69</v>
      </c>
      <c r="AP30" s="336" t="s">
        <v>69</v>
      </c>
      <c r="AQ30" s="336" t="s">
        <v>69</v>
      </c>
      <c r="AR30" s="336" t="s">
        <v>69</v>
      </c>
      <c r="AS30" s="336" t="s">
        <v>69</v>
      </c>
      <c r="AT30" s="539" t="s">
        <v>69</v>
      </c>
      <c r="AU30" s="336" t="s">
        <v>69</v>
      </c>
      <c r="AV30" s="336" t="s">
        <v>69</v>
      </c>
      <c r="AW30" s="336" t="s">
        <v>69</v>
      </c>
      <c r="AX30" s="336" t="s">
        <v>69</v>
      </c>
      <c r="AY30" s="539" t="s">
        <v>69</v>
      </c>
      <c r="AZ30" s="336" t="s">
        <v>69</v>
      </c>
      <c r="BA30" s="336" t="s">
        <v>69</v>
      </c>
      <c r="BB30" s="336" t="s">
        <v>69</v>
      </c>
      <c r="BC30" s="336" t="s">
        <v>69</v>
      </c>
      <c r="BD30" s="539" t="s">
        <v>69</v>
      </c>
      <c r="BE30" s="336" t="s">
        <v>69</v>
      </c>
      <c r="BF30" s="336" t="s">
        <v>69</v>
      </c>
      <c r="BG30" s="336" t="s">
        <v>69</v>
      </c>
      <c r="BH30" s="336" t="s">
        <v>69</v>
      </c>
      <c r="BI30" s="539" t="s">
        <v>69</v>
      </c>
      <c r="BJ30" s="336" t="s">
        <v>69</v>
      </c>
      <c r="BK30" s="336" t="s">
        <v>69</v>
      </c>
      <c r="BL30" s="336" t="s">
        <v>69</v>
      </c>
      <c r="BM30" s="336" t="s">
        <v>69</v>
      </c>
      <c r="BN30" s="539" t="s">
        <v>69</v>
      </c>
      <c r="BO30" s="336" t="s">
        <v>69</v>
      </c>
      <c r="BP30" s="336" t="s">
        <v>69</v>
      </c>
      <c r="BQ30" s="336" t="s">
        <v>69</v>
      </c>
      <c r="BR30" s="336" t="s">
        <v>69</v>
      </c>
      <c r="BS30" s="539" t="s">
        <v>69</v>
      </c>
      <c r="BT30" s="336">
        <v>1012</v>
      </c>
      <c r="BU30" s="336">
        <v>-110</v>
      </c>
      <c r="BV30" s="336">
        <v>-236</v>
      </c>
      <c r="BW30" s="336">
        <v>0</v>
      </c>
      <c r="BX30" s="539">
        <v>666</v>
      </c>
      <c r="BY30" s="336">
        <v>1186</v>
      </c>
      <c r="BZ30" s="336">
        <v>0</v>
      </c>
      <c r="CA30" s="336">
        <v>-564</v>
      </c>
      <c r="CB30" s="336">
        <v>0</v>
      </c>
      <c r="CC30" s="539">
        <v>622</v>
      </c>
      <c r="CD30" s="336">
        <v>2198</v>
      </c>
      <c r="CE30" s="336">
        <v>-110</v>
      </c>
      <c r="CF30" s="336">
        <v>-800</v>
      </c>
      <c r="CG30" s="336">
        <v>0</v>
      </c>
      <c r="CH30" s="539">
        <v>1288</v>
      </c>
      <c r="CI30" s="336">
        <v>1486</v>
      </c>
      <c r="CJ30" s="336">
        <v>-149</v>
      </c>
      <c r="CK30" s="336">
        <v>-637</v>
      </c>
      <c r="CL30" s="336">
        <v>0</v>
      </c>
      <c r="CM30" s="539">
        <v>700</v>
      </c>
      <c r="CN30" s="336">
        <v>3684</v>
      </c>
      <c r="CO30" s="336">
        <v>-259</v>
      </c>
      <c r="CP30" s="336">
        <v>-1437</v>
      </c>
      <c r="CQ30" s="336">
        <v>0</v>
      </c>
      <c r="CR30" s="539">
        <v>1988</v>
      </c>
      <c r="CS30" s="336">
        <v>1501</v>
      </c>
      <c r="CT30" s="336">
        <v>-20</v>
      </c>
      <c r="CU30" s="336">
        <v>-689</v>
      </c>
      <c r="CV30" s="336">
        <v>0</v>
      </c>
      <c r="CW30" s="336">
        <v>792</v>
      </c>
      <c r="CX30" s="336">
        <v>5185</v>
      </c>
      <c r="CY30" s="336">
        <v>-279</v>
      </c>
      <c r="CZ30" s="336">
        <v>-2126</v>
      </c>
      <c r="DA30" s="336">
        <v>0</v>
      </c>
      <c r="DB30" s="539">
        <v>2780</v>
      </c>
      <c r="DC30" s="336">
        <v>289</v>
      </c>
      <c r="DD30" s="336">
        <v>-77</v>
      </c>
      <c r="DE30" s="336">
        <v>-151</v>
      </c>
      <c r="DF30" s="336">
        <v>0</v>
      </c>
      <c r="DG30" s="539">
        <v>-180</v>
      </c>
      <c r="DH30" s="336">
        <v>19</v>
      </c>
      <c r="DI30" s="336">
        <v>664</v>
      </c>
      <c r="DJ30" s="336">
        <v>-357</v>
      </c>
      <c r="DK30" s="336">
        <v>1301</v>
      </c>
      <c r="DL30" s="539">
        <v>1868</v>
      </c>
      <c r="DM30" s="336">
        <v>308</v>
      </c>
      <c r="DN30" s="336">
        <v>587</v>
      </c>
      <c r="DO30" s="336">
        <v>-508</v>
      </c>
      <c r="DP30" s="336">
        <v>1301</v>
      </c>
      <c r="DQ30" s="539">
        <v>1688</v>
      </c>
      <c r="DR30" s="336">
        <v>1263</v>
      </c>
      <c r="DS30" s="336">
        <v>-99</v>
      </c>
      <c r="DT30" s="336">
        <v>-379</v>
      </c>
      <c r="DU30" s="336">
        <v>0</v>
      </c>
      <c r="DV30" s="539">
        <v>785</v>
      </c>
      <c r="DW30" s="336">
        <v>1571</v>
      </c>
      <c r="DX30" s="336">
        <v>488</v>
      </c>
      <c r="DY30" s="336">
        <v>-887</v>
      </c>
      <c r="DZ30" s="336">
        <v>1301</v>
      </c>
      <c r="EA30" s="539">
        <v>2473</v>
      </c>
      <c r="EB30" s="336">
        <v>959</v>
      </c>
      <c r="EC30" s="336">
        <v>-157</v>
      </c>
      <c r="ED30" s="336">
        <v>-169</v>
      </c>
      <c r="EE30" s="336">
        <v>0</v>
      </c>
      <c r="EF30" s="539">
        <v>633</v>
      </c>
      <c r="EG30" s="336">
        <v>2530</v>
      </c>
      <c r="EH30" s="336">
        <v>331</v>
      </c>
      <c r="EI30" s="336">
        <v>-1056</v>
      </c>
      <c r="EJ30" s="336">
        <v>1301</v>
      </c>
      <c r="EK30" s="539">
        <v>3106</v>
      </c>
      <c r="EL30" s="336">
        <v>1154</v>
      </c>
      <c r="EM30" s="336">
        <v>-117</v>
      </c>
      <c r="EN30" s="336">
        <v>-243</v>
      </c>
      <c r="EO30" s="336">
        <v>0</v>
      </c>
      <c r="EP30" s="539">
        <v>794</v>
      </c>
      <c r="EQ30" s="336">
        <v>1333</v>
      </c>
      <c r="ER30" s="336">
        <v>-134</v>
      </c>
      <c r="ES30" s="336">
        <v>-610</v>
      </c>
      <c r="ET30" s="336">
        <v>0</v>
      </c>
      <c r="EU30" s="336">
        <v>589</v>
      </c>
      <c r="EV30" s="336">
        <v>2487</v>
      </c>
      <c r="EW30" s="336">
        <v>-251</v>
      </c>
      <c r="EX30" s="336">
        <v>-853</v>
      </c>
      <c r="EY30" s="336">
        <v>0</v>
      </c>
      <c r="EZ30" s="539">
        <v>1383</v>
      </c>
      <c r="FA30" s="336">
        <v>1350</v>
      </c>
      <c r="FB30" s="336">
        <v>-158</v>
      </c>
      <c r="FC30" s="336">
        <v>-629</v>
      </c>
      <c r="FD30" s="336">
        <v>0</v>
      </c>
      <c r="FE30" s="539">
        <v>563</v>
      </c>
      <c r="FF30" s="336">
        <v>3837</v>
      </c>
      <c r="FG30" s="336">
        <v>-409</v>
      </c>
      <c r="FH30" s="336">
        <v>-1482</v>
      </c>
      <c r="FI30" s="336">
        <v>0</v>
      </c>
      <c r="FJ30" s="539">
        <v>1946</v>
      </c>
      <c r="FK30" s="336">
        <v>1597</v>
      </c>
      <c r="FL30" s="336">
        <v>-110</v>
      </c>
      <c r="FM30" s="336">
        <v>-701</v>
      </c>
      <c r="FN30" s="336">
        <v>0</v>
      </c>
      <c r="FO30" s="539">
        <v>786</v>
      </c>
      <c r="FP30" s="336">
        <v>5434</v>
      </c>
      <c r="FQ30" s="336">
        <v>-519</v>
      </c>
      <c r="FR30" s="336">
        <v>-2183</v>
      </c>
      <c r="FS30" s="336">
        <v>0</v>
      </c>
      <c r="FT30" s="539">
        <v>2732</v>
      </c>
      <c r="FU30" s="336">
        <v>1610</v>
      </c>
      <c r="FV30" s="336">
        <v>-177</v>
      </c>
      <c r="FW30" s="336">
        <v>-916</v>
      </c>
      <c r="FX30" s="336">
        <v>0</v>
      </c>
      <c r="FY30" s="539">
        <v>517</v>
      </c>
      <c r="FZ30" s="336">
        <v>1258</v>
      </c>
      <c r="GA30" s="336">
        <v>-225</v>
      </c>
      <c r="GB30" s="336">
        <v>-477</v>
      </c>
      <c r="GC30" s="336">
        <v>0</v>
      </c>
      <c r="GD30" s="539">
        <v>556</v>
      </c>
      <c r="GE30" s="336">
        <v>2868</v>
      </c>
      <c r="GF30" s="336">
        <v>-402</v>
      </c>
      <c r="GG30" s="336">
        <v>-1393</v>
      </c>
      <c r="GH30" s="336">
        <v>0</v>
      </c>
      <c r="GI30" s="539">
        <v>1073</v>
      </c>
      <c r="GJ30" s="336">
        <v>186</v>
      </c>
      <c r="GK30" s="336">
        <v>56</v>
      </c>
      <c r="GL30" s="336">
        <v>542</v>
      </c>
      <c r="GM30" s="336">
        <v>0</v>
      </c>
      <c r="GN30" s="539">
        <v>784</v>
      </c>
      <c r="GO30" s="336">
        <v>3054</v>
      </c>
      <c r="GP30" s="336">
        <v>-346</v>
      </c>
      <c r="GQ30" s="336">
        <v>-851</v>
      </c>
      <c r="GR30" s="336">
        <v>0</v>
      </c>
      <c r="GS30" s="539">
        <v>1857</v>
      </c>
      <c r="GT30" s="336">
        <v>2205</v>
      </c>
      <c r="GU30" s="336">
        <v>-369</v>
      </c>
      <c r="GV30" s="336">
        <v>-899</v>
      </c>
      <c r="GW30" s="336">
        <v>0</v>
      </c>
      <c r="GX30" s="539">
        <v>937</v>
      </c>
      <c r="GY30" s="336">
        <v>5259</v>
      </c>
      <c r="GZ30" s="336">
        <v>-715</v>
      </c>
      <c r="HA30" s="336">
        <v>-1750</v>
      </c>
      <c r="HB30" s="336">
        <v>0</v>
      </c>
      <c r="HC30" s="539">
        <v>2794</v>
      </c>
    </row>
    <row r="31" spans="2:211" ht="14.25">
      <c r="B31" s="536" t="s">
        <v>745</v>
      </c>
      <c r="C31" s="336" t="s">
        <v>69</v>
      </c>
      <c r="D31" s="336" t="s">
        <v>69</v>
      </c>
      <c r="E31" s="336" t="s">
        <v>69</v>
      </c>
      <c r="F31" s="539" t="s">
        <v>69</v>
      </c>
      <c r="G31" s="336" t="s">
        <v>69</v>
      </c>
      <c r="H31" s="336" t="s">
        <v>69</v>
      </c>
      <c r="I31" s="336" t="s">
        <v>69</v>
      </c>
      <c r="J31" s="336" t="s">
        <v>69</v>
      </c>
      <c r="K31" s="539" t="s">
        <v>69</v>
      </c>
      <c r="L31" s="336" t="s">
        <v>69</v>
      </c>
      <c r="M31" s="336" t="s">
        <v>69</v>
      </c>
      <c r="N31" s="336" t="s">
        <v>69</v>
      </c>
      <c r="O31" s="336" t="s">
        <v>69</v>
      </c>
      <c r="P31" s="539" t="s">
        <v>69</v>
      </c>
      <c r="Q31" s="336" t="s">
        <v>69</v>
      </c>
      <c r="R31" s="336" t="s">
        <v>69</v>
      </c>
      <c r="S31" s="336" t="s">
        <v>69</v>
      </c>
      <c r="T31" s="336" t="s">
        <v>69</v>
      </c>
      <c r="U31" s="539" t="s">
        <v>69</v>
      </c>
      <c r="V31" s="336" t="s">
        <v>69</v>
      </c>
      <c r="W31" s="336" t="s">
        <v>69</v>
      </c>
      <c r="X31" s="336" t="s">
        <v>69</v>
      </c>
      <c r="Y31" s="336" t="s">
        <v>69</v>
      </c>
      <c r="Z31" s="539" t="s">
        <v>69</v>
      </c>
      <c r="AA31" s="336" t="s">
        <v>69</v>
      </c>
      <c r="AB31" s="336" t="s">
        <v>69</v>
      </c>
      <c r="AC31" s="336" t="s">
        <v>69</v>
      </c>
      <c r="AD31" s="336" t="s">
        <v>69</v>
      </c>
      <c r="AE31" s="539" t="s">
        <v>69</v>
      </c>
      <c r="AF31" s="336" t="s">
        <v>69</v>
      </c>
      <c r="AG31" s="336" t="s">
        <v>69</v>
      </c>
      <c r="AH31" s="336" t="s">
        <v>69</v>
      </c>
      <c r="AI31" s="336" t="s">
        <v>69</v>
      </c>
      <c r="AJ31" s="539" t="s">
        <v>69</v>
      </c>
      <c r="AK31" s="336" t="s">
        <v>69</v>
      </c>
      <c r="AL31" s="336" t="s">
        <v>69</v>
      </c>
      <c r="AM31" s="336" t="s">
        <v>69</v>
      </c>
      <c r="AN31" s="336" t="s">
        <v>69</v>
      </c>
      <c r="AO31" s="539" t="s">
        <v>69</v>
      </c>
      <c r="AP31" s="336" t="s">
        <v>69</v>
      </c>
      <c r="AQ31" s="336" t="s">
        <v>69</v>
      </c>
      <c r="AR31" s="336" t="s">
        <v>69</v>
      </c>
      <c r="AS31" s="336" t="s">
        <v>69</v>
      </c>
      <c r="AT31" s="539" t="s">
        <v>69</v>
      </c>
      <c r="AU31" s="336" t="s">
        <v>69</v>
      </c>
      <c r="AV31" s="336" t="s">
        <v>69</v>
      </c>
      <c r="AW31" s="336" t="s">
        <v>69</v>
      </c>
      <c r="AX31" s="336" t="s">
        <v>69</v>
      </c>
      <c r="AY31" s="539" t="s">
        <v>69</v>
      </c>
      <c r="AZ31" s="336" t="s">
        <v>69</v>
      </c>
      <c r="BA31" s="336" t="s">
        <v>69</v>
      </c>
      <c r="BB31" s="336" t="s">
        <v>69</v>
      </c>
      <c r="BC31" s="336" t="s">
        <v>69</v>
      </c>
      <c r="BD31" s="539" t="s">
        <v>69</v>
      </c>
      <c r="BE31" s="336" t="s">
        <v>69</v>
      </c>
      <c r="BF31" s="336" t="s">
        <v>69</v>
      </c>
      <c r="BG31" s="336" t="s">
        <v>69</v>
      </c>
      <c r="BH31" s="336" t="s">
        <v>69</v>
      </c>
      <c r="BI31" s="539" t="s">
        <v>69</v>
      </c>
      <c r="BJ31" s="336" t="s">
        <v>69</v>
      </c>
      <c r="BK31" s="336" t="s">
        <v>69</v>
      </c>
      <c r="BL31" s="336" t="s">
        <v>69</v>
      </c>
      <c r="BM31" s="336" t="s">
        <v>69</v>
      </c>
      <c r="BN31" s="539" t="s">
        <v>69</v>
      </c>
      <c r="BO31" s="336" t="s">
        <v>69</v>
      </c>
      <c r="BP31" s="336" t="s">
        <v>69</v>
      </c>
      <c r="BQ31" s="336" t="s">
        <v>69</v>
      </c>
      <c r="BR31" s="336" t="s">
        <v>69</v>
      </c>
      <c r="BS31" s="539" t="s">
        <v>69</v>
      </c>
      <c r="BT31" s="336" t="s">
        <v>69</v>
      </c>
      <c r="BU31" s="336" t="s">
        <v>69</v>
      </c>
      <c r="BV31" s="336" t="s">
        <v>69</v>
      </c>
      <c r="BW31" s="336" t="s">
        <v>69</v>
      </c>
      <c r="BX31" s="539" t="s">
        <v>69</v>
      </c>
      <c r="BY31" s="336">
        <v>0</v>
      </c>
      <c r="BZ31" s="336">
        <v>0</v>
      </c>
      <c r="CA31" s="336">
        <v>0</v>
      </c>
      <c r="CB31" s="336">
        <v>0</v>
      </c>
      <c r="CC31" s="539">
        <v>0</v>
      </c>
      <c r="CD31" s="336">
        <v>0</v>
      </c>
      <c r="CE31" s="336">
        <v>0</v>
      </c>
      <c r="CF31" s="336">
        <v>0</v>
      </c>
      <c r="CG31" s="336">
        <v>0</v>
      </c>
      <c r="CH31" s="336">
        <v>0</v>
      </c>
      <c r="CI31" s="336">
        <v>0</v>
      </c>
      <c r="CJ31" s="336">
        <v>0</v>
      </c>
      <c r="CK31" s="336">
        <v>0</v>
      </c>
      <c r="CL31" s="336">
        <v>0</v>
      </c>
      <c r="CM31" s="539">
        <v>0</v>
      </c>
      <c r="CN31" s="336">
        <v>0</v>
      </c>
      <c r="CO31" s="336">
        <v>0</v>
      </c>
      <c r="CP31" s="336">
        <v>0</v>
      </c>
      <c r="CQ31" s="336">
        <v>0</v>
      </c>
      <c r="CR31" s="539">
        <v>0</v>
      </c>
      <c r="CS31" s="336">
        <v>0</v>
      </c>
      <c r="CT31" s="336">
        <v>0</v>
      </c>
      <c r="CU31" s="336">
        <v>0</v>
      </c>
      <c r="CV31" s="336">
        <v>0</v>
      </c>
      <c r="CW31" s="336">
        <v>0</v>
      </c>
      <c r="CX31" s="336">
        <v>0</v>
      </c>
      <c r="CY31" s="336">
        <v>0</v>
      </c>
      <c r="CZ31" s="336">
        <v>0</v>
      </c>
      <c r="DA31" s="336">
        <v>0</v>
      </c>
      <c r="DB31" s="539">
        <v>0</v>
      </c>
      <c r="DC31" s="336">
        <v>0</v>
      </c>
      <c r="DD31" s="336">
        <v>0</v>
      </c>
      <c r="DE31" s="336">
        <v>0</v>
      </c>
      <c r="DF31" s="336">
        <v>0</v>
      </c>
      <c r="DG31" s="539">
        <v>0</v>
      </c>
      <c r="DH31" s="336">
        <v>-4</v>
      </c>
      <c r="DI31" s="336">
        <v>4</v>
      </c>
      <c r="DJ31" s="336">
        <v>0</v>
      </c>
      <c r="DK31" s="336">
        <v>0</v>
      </c>
      <c r="DL31" s="539">
        <v>0</v>
      </c>
      <c r="DM31" s="336">
        <v>-4</v>
      </c>
      <c r="DN31" s="336">
        <v>4</v>
      </c>
      <c r="DO31" s="336">
        <v>0</v>
      </c>
      <c r="DP31" s="336">
        <v>0</v>
      </c>
      <c r="DQ31" s="539">
        <v>0</v>
      </c>
      <c r="DR31" s="336">
        <v>-9</v>
      </c>
      <c r="DS31" s="336">
        <v>9</v>
      </c>
      <c r="DT31" s="336">
        <v>0</v>
      </c>
      <c r="DU31" s="336">
        <v>0</v>
      </c>
      <c r="DV31" s="539">
        <v>0</v>
      </c>
      <c r="DW31" s="336">
        <v>-13</v>
      </c>
      <c r="DX31" s="336">
        <v>13</v>
      </c>
      <c r="DY31" s="336">
        <v>0</v>
      </c>
      <c r="DZ31" s="336">
        <v>0</v>
      </c>
      <c r="EA31" s="539">
        <v>0</v>
      </c>
      <c r="EB31" s="336">
        <v>13</v>
      </c>
      <c r="EC31" s="336">
        <v>-13</v>
      </c>
      <c r="ED31" s="336">
        <v>0</v>
      </c>
      <c r="EE31" s="336">
        <v>0</v>
      </c>
      <c r="EF31" s="539">
        <v>0</v>
      </c>
      <c r="EG31" s="336">
        <v>0</v>
      </c>
      <c r="EH31" s="336">
        <v>0</v>
      </c>
      <c r="EI31" s="336">
        <v>0</v>
      </c>
      <c r="EJ31" s="336">
        <v>0</v>
      </c>
      <c r="EK31" s="539">
        <v>0</v>
      </c>
      <c r="EL31" s="336">
        <v>0</v>
      </c>
      <c r="EM31" s="336">
        <v>0</v>
      </c>
      <c r="EN31" s="336">
        <v>0</v>
      </c>
      <c r="EO31" s="336">
        <v>0</v>
      </c>
      <c r="EP31" s="539">
        <v>0</v>
      </c>
      <c r="EQ31" s="336">
        <v>0</v>
      </c>
      <c r="ER31" s="336">
        <v>0</v>
      </c>
      <c r="ES31" s="336">
        <v>0</v>
      </c>
      <c r="ET31" s="336">
        <v>0</v>
      </c>
      <c r="EU31" s="336">
        <v>0</v>
      </c>
      <c r="EV31" s="336">
        <v>0</v>
      </c>
      <c r="EW31" s="336">
        <v>0</v>
      </c>
      <c r="EX31" s="336">
        <v>0</v>
      </c>
      <c r="EY31" s="336">
        <v>0</v>
      </c>
      <c r="EZ31" s="539">
        <v>0</v>
      </c>
      <c r="FA31" s="336">
        <v>0</v>
      </c>
      <c r="FB31" s="336">
        <v>0</v>
      </c>
      <c r="FC31" s="336">
        <v>0</v>
      </c>
      <c r="FD31" s="336">
        <v>0</v>
      </c>
      <c r="FE31" s="539">
        <v>0</v>
      </c>
      <c r="FF31" s="336"/>
      <c r="FG31" s="336"/>
      <c r="FH31" s="336"/>
      <c r="FI31" s="336"/>
      <c r="FJ31" s="539"/>
      <c r="FK31" s="336">
        <v>0</v>
      </c>
      <c r="FL31" s="336">
        <v>0</v>
      </c>
      <c r="FM31" s="336">
        <v>0</v>
      </c>
      <c r="FN31" s="336">
        <v>0</v>
      </c>
      <c r="FO31" s="539">
        <v>0</v>
      </c>
      <c r="FP31" s="336" t="s">
        <v>69</v>
      </c>
      <c r="FQ31" s="336" t="s">
        <v>69</v>
      </c>
      <c r="FR31" s="336" t="s">
        <v>69</v>
      </c>
      <c r="FS31" s="336">
        <v>0</v>
      </c>
      <c r="FT31" s="539"/>
      <c r="FU31" s="336">
        <v>0</v>
      </c>
      <c r="FV31" s="336">
        <v>0</v>
      </c>
      <c r="FW31" s="336">
        <v>0</v>
      </c>
      <c r="FX31" s="336">
        <v>0</v>
      </c>
      <c r="FY31" s="539">
        <v>0</v>
      </c>
      <c r="FZ31" s="336">
        <v>0</v>
      </c>
      <c r="GA31" s="336">
        <v>0</v>
      </c>
      <c r="GB31" s="336">
        <v>0</v>
      </c>
      <c r="GC31" s="336">
        <v>0</v>
      </c>
      <c r="GD31" s="539">
        <v>0</v>
      </c>
      <c r="GE31" s="336">
        <v>0</v>
      </c>
      <c r="GF31" s="336">
        <v>0</v>
      </c>
      <c r="GG31" s="336">
        <v>0</v>
      </c>
      <c r="GH31" s="336">
        <v>0</v>
      </c>
      <c r="GI31" s="539">
        <v>0</v>
      </c>
      <c r="GJ31" s="336">
        <v>0</v>
      </c>
      <c r="GK31" s="336">
        <v>0</v>
      </c>
      <c r="GL31" s="336">
        <v>0</v>
      </c>
      <c r="GM31" s="336">
        <v>0</v>
      </c>
      <c r="GN31" s="539">
        <v>0</v>
      </c>
      <c r="GO31" s="336"/>
      <c r="GP31" s="336"/>
      <c r="GQ31" s="336"/>
      <c r="GR31" s="336"/>
      <c r="GS31" s="539"/>
      <c r="GT31" s="336">
        <v>0</v>
      </c>
      <c r="GU31" s="336">
        <v>0</v>
      </c>
      <c r="GV31" s="336">
        <v>0</v>
      </c>
      <c r="GW31" s="336">
        <v>0</v>
      </c>
      <c r="GX31" s="539">
        <v>0</v>
      </c>
      <c r="GY31" s="336">
        <v>0</v>
      </c>
      <c r="GZ31" s="336">
        <v>0</v>
      </c>
      <c r="HA31" s="336">
        <v>0</v>
      </c>
      <c r="HB31" s="336">
        <v>0</v>
      </c>
      <c r="HC31" s="539">
        <v>0</v>
      </c>
    </row>
    <row r="32" spans="2:211" ht="14.25">
      <c r="B32" s="540" t="s">
        <v>746</v>
      </c>
      <c r="C32" s="335">
        <v>1007</v>
      </c>
      <c r="D32" s="335">
        <v>-96</v>
      </c>
      <c r="E32" s="337" t="s">
        <v>69</v>
      </c>
      <c r="F32" s="539">
        <v>911</v>
      </c>
      <c r="G32" s="336">
        <f>L32-C32</f>
        <v>698</v>
      </c>
      <c r="H32" s="336">
        <f>M32-D32</f>
        <v>-89</v>
      </c>
      <c r="I32" s="336">
        <f>N32</f>
        <v>-171</v>
      </c>
      <c r="J32" s="336">
        <v>0</v>
      </c>
      <c r="K32" s="539">
        <f>P32-F32</f>
        <v>438</v>
      </c>
      <c r="L32" s="336">
        <v>1705</v>
      </c>
      <c r="M32" s="336">
        <v>-185</v>
      </c>
      <c r="N32" s="336">
        <v>-171</v>
      </c>
      <c r="O32" s="336">
        <v>0</v>
      </c>
      <c r="P32" s="539">
        <v>1349</v>
      </c>
      <c r="Q32" s="336">
        <f>V32-L32</f>
        <v>1194</v>
      </c>
      <c r="R32" s="336">
        <f>W32-M32</f>
        <v>-193</v>
      </c>
      <c r="S32" s="336">
        <f>X32-N32</f>
        <v>-471</v>
      </c>
      <c r="T32" s="336">
        <f>Y32-O32</f>
        <v>0</v>
      </c>
      <c r="U32" s="539">
        <f>Z32-P32</f>
        <v>530</v>
      </c>
      <c r="V32" s="336">
        <v>2899</v>
      </c>
      <c r="W32" s="336">
        <v>-378</v>
      </c>
      <c r="X32" s="336">
        <v>-642</v>
      </c>
      <c r="Y32" s="336">
        <v>0</v>
      </c>
      <c r="Z32" s="539">
        <v>1879</v>
      </c>
      <c r="AA32" s="336">
        <f>AF32-V32</f>
        <v>1286</v>
      </c>
      <c r="AB32" s="336">
        <f>AG32-W32</f>
        <v>-153</v>
      </c>
      <c r="AC32" s="336">
        <f>AH32-X32</f>
        <v>-511</v>
      </c>
      <c r="AD32" s="336">
        <v>0</v>
      </c>
      <c r="AE32" s="539">
        <f>AJ32-Z32</f>
        <v>622</v>
      </c>
      <c r="AF32" s="336">
        <v>4185</v>
      </c>
      <c r="AG32" s="336">
        <v>-531</v>
      </c>
      <c r="AH32" s="336">
        <v>-1153</v>
      </c>
      <c r="AI32" s="336" t="s">
        <v>69</v>
      </c>
      <c r="AJ32" s="539">
        <v>2501</v>
      </c>
      <c r="AK32" s="336">
        <v>976</v>
      </c>
      <c r="AL32" s="336">
        <v>-172</v>
      </c>
      <c r="AM32" s="336">
        <v>-291</v>
      </c>
      <c r="AN32" s="336">
        <v>0</v>
      </c>
      <c r="AO32" s="539">
        <v>513</v>
      </c>
      <c r="AP32" s="336">
        <v>1309</v>
      </c>
      <c r="AQ32" s="336">
        <v>-207</v>
      </c>
      <c r="AR32" s="336">
        <v>-482</v>
      </c>
      <c r="AS32" s="336">
        <v>0</v>
      </c>
      <c r="AT32" s="539">
        <v>620</v>
      </c>
      <c r="AU32" s="336">
        <v>2285</v>
      </c>
      <c r="AV32" s="336">
        <v>-379</v>
      </c>
      <c r="AW32" s="336">
        <v>-773</v>
      </c>
      <c r="AX32" s="336">
        <v>0</v>
      </c>
      <c r="AY32" s="539">
        <v>1133</v>
      </c>
      <c r="AZ32" s="336">
        <f>BE32-AU32</f>
        <v>1592</v>
      </c>
      <c r="BA32" s="336">
        <f>BF32-AV32</f>
        <v>-176</v>
      </c>
      <c r="BB32" s="336">
        <f>BG32-AW32</f>
        <v>-568</v>
      </c>
      <c r="BC32" s="336">
        <f>BH32-AX32</f>
        <v>0</v>
      </c>
      <c r="BD32" s="539">
        <f>BI32-AY32</f>
        <v>848</v>
      </c>
      <c r="BE32" s="336">
        <v>3877</v>
      </c>
      <c r="BF32" s="336">
        <v>-555</v>
      </c>
      <c r="BG32" s="336">
        <v>-1341</v>
      </c>
      <c r="BH32" s="336">
        <v>0</v>
      </c>
      <c r="BI32" s="539">
        <v>1981</v>
      </c>
      <c r="BJ32" s="336">
        <v>1491</v>
      </c>
      <c r="BK32" s="336">
        <v>-197</v>
      </c>
      <c r="BL32" s="336">
        <v>-716</v>
      </c>
      <c r="BM32" s="336">
        <v>0</v>
      </c>
      <c r="BN32" s="539">
        <v>578</v>
      </c>
      <c r="BO32" s="336">
        <v>5368</v>
      </c>
      <c r="BP32" s="336">
        <v>-752</v>
      </c>
      <c r="BQ32" s="336">
        <v>-2057</v>
      </c>
      <c r="BR32" s="336">
        <v>0</v>
      </c>
      <c r="BS32" s="539">
        <v>2559</v>
      </c>
      <c r="BT32" s="336">
        <v>1012</v>
      </c>
      <c r="BU32" s="336">
        <v>-110</v>
      </c>
      <c r="BV32" s="336">
        <v>-236</v>
      </c>
      <c r="BW32" s="336">
        <v>0</v>
      </c>
      <c r="BX32" s="539">
        <v>666</v>
      </c>
      <c r="BY32" s="336">
        <v>1186</v>
      </c>
      <c r="BZ32" s="336">
        <v>0</v>
      </c>
      <c r="CA32" s="336">
        <v>-564</v>
      </c>
      <c r="CB32" s="336">
        <v>0</v>
      </c>
      <c r="CC32" s="539">
        <v>622</v>
      </c>
      <c r="CD32" s="336">
        <v>2198</v>
      </c>
      <c r="CE32" s="336">
        <v>-110</v>
      </c>
      <c r="CF32" s="336">
        <v>-800</v>
      </c>
      <c r="CG32" s="336">
        <v>0</v>
      </c>
      <c r="CH32" s="539">
        <v>1288</v>
      </c>
      <c r="CI32" s="336">
        <v>1486</v>
      </c>
      <c r="CJ32" s="336">
        <v>-149</v>
      </c>
      <c r="CK32" s="336">
        <v>-637</v>
      </c>
      <c r="CL32" s="336">
        <v>0</v>
      </c>
      <c r="CM32" s="539">
        <v>700</v>
      </c>
      <c r="CN32" s="336">
        <v>3684</v>
      </c>
      <c r="CO32" s="336">
        <v>-259</v>
      </c>
      <c r="CP32" s="336">
        <v>-1437</v>
      </c>
      <c r="CQ32" s="336">
        <v>0</v>
      </c>
      <c r="CR32" s="539">
        <v>1988</v>
      </c>
      <c r="CS32" s="336">
        <v>1501</v>
      </c>
      <c r="CT32" s="336">
        <v>-20</v>
      </c>
      <c r="CU32" s="336">
        <v>-689</v>
      </c>
      <c r="CV32" s="336">
        <v>0</v>
      </c>
      <c r="CW32" s="336">
        <v>792</v>
      </c>
      <c r="CX32" s="336">
        <v>5185</v>
      </c>
      <c r="CY32" s="336">
        <v>-279</v>
      </c>
      <c r="CZ32" s="336">
        <v>-2126</v>
      </c>
      <c r="DA32" s="336">
        <v>0</v>
      </c>
      <c r="DB32" s="539">
        <v>2780</v>
      </c>
      <c r="DC32" s="336">
        <v>289</v>
      </c>
      <c r="DD32" s="336">
        <v>-77</v>
      </c>
      <c r="DE32" s="336">
        <v>-151</v>
      </c>
      <c r="DF32" s="336">
        <v>516</v>
      </c>
      <c r="DG32" s="539">
        <v>577</v>
      </c>
      <c r="DH32" s="336">
        <v>15</v>
      </c>
      <c r="DI32" s="336">
        <v>668</v>
      </c>
      <c r="DJ32" s="336">
        <v>-357</v>
      </c>
      <c r="DK32" s="336">
        <v>785</v>
      </c>
      <c r="DL32" s="539">
        <v>1111</v>
      </c>
      <c r="DM32" s="336">
        <v>304</v>
      </c>
      <c r="DN32" s="336">
        <v>591</v>
      </c>
      <c r="DO32" s="336">
        <v>-508</v>
      </c>
      <c r="DP32" s="336">
        <v>1301</v>
      </c>
      <c r="DQ32" s="539">
        <v>1688</v>
      </c>
      <c r="DR32" s="336">
        <v>1254</v>
      </c>
      <c r="DS32" s="336">
        <v>-90</v>
      </c>
      <c r="DT32" s="336">
        <v>-379</v>
      </c>
      <c r="DU32" s="336">
        <v>0</v>
      </c>
      <c r="DV32" s="539">
        <v>785</v>
      </c>
      <c r="DW32" s="336">
        <v>1558</v>
      </c>
      <c r="DX32" s="336">
        <v>501</v>
      </c>
      <c r="DY32" s="336">
        <v>-887</v>
      </c>
      <c r="DZ32" s="336">
        <v>1301</v>
      </c>
      <c r="EA32" s="539">
        <v>2473</v>
      </c>
      <c r="EB32" s="336">
        <v>972</v>
      </c>
      <c r="EC32" s="336">
        <v>-170</v>
      </c>
      <c r="ED32" s="336">
        <v>-169</v>
      </c>
      <c r="EE32" s="336">
        <v>0</v>
      </c>
      <c r="EF32" s="539">
        <v>633</v>
      </c>
      <c r="EG32" s="336">
        <v>2530</v>
      </c>
      <c r="EH32" s="336">
        <v>331</v>
      </c>
      <c r="EI32" s="336">
        <v>-1056</v>
      </c>
      <c r="EJ32" s="336">
        <v>1301</v>
      </c>
      <c r="EK32" s="539">
        <v>3106</v>
      </c>
      <c r="EL32" s="336">
        <v>1154</v>
      </c>
      <c r="EM32" s="336">
        <v>-117</v>
      </c>
      <c r="EN32" s="336">
        <v>-243</v>
      </c>
      <c r="EO32" s="336">
        <v>0</v>
      </c>
      <c r="EP32" s="539">
        <v>794</v>
      </c>
      <c r="EQ32" s="336">
        <v>1333</v>
      </c>
      <c r="ER32" s="336">
        <v>-134</v>
      </c>
      <c r="ES32" s="336">
        <v>-610</v>
      </c>
      <c r="ET32" s="336">
        <v>0</v>
      </c>
      <c r="EU32" s="336">
        <v>589</v>
      </c>
      <c r="EV32" s="336">
        <v>2487</v>
      </c>
      <c r="EW32" s="336">
        <v>-251</v>
      </c>
      <c r="EX32" s="336">
        <v>-853</v>
      </c>
      <c r="EY32" s="336">
        <v>0</v>
      </c>
      <c r="EZ32" s="539">
        <v>1383</v>
      </c>
      <c r="FA32" s="336">
        <v>1350</v>
      </c>
      <c r="FB32" s="336">
        <v>-158</v>
      </c>
      <c r="FC32" s="336">
        <v>-629</v>
      </c>
      <c r="FD32" s="336">
        <v>0</v>
      </c>
      <c r="FE32" s="539">
        <v>563</v>
      </c>
      <c r="FF32" s="336">
        <v>3837</v>
      </c>
      <c r="FG32" s="336">
        <v>-409</v>
      </c>
      <c r="FH32" s="336">
        <v>-1482</v>
      </c>
      <c r="FI32" s="336">
        <v>0</v>
      </c>
      <c r="FJ32" s="539">
        <v>1946</v>
      </c>
      <c r="FK32" s="336">
        <v>1597</v>
      </c>
      <c r="FL32" s="336">
        <v>-110</v>
      </c>
      <c r="FM32" s="336">
        <v>-701</v>
      </c>
      <c r="FN32" s="336">
        <v>0</v>
      </c>
      <c r="FO32" s="539">
        <v>786</v>
      </c>
      <c r="FP32" s="336">
        <v>5434</v>
      </c>
      <c r="FQ32" s="336">
        <v>-519</v>
      </c>
      <c r="FR32" s="336">
        <v>-2183</v>
      </c>
      <c r="FS32" s="336">
        <v>0</v>
      </c>
      <c r="FT32" s="539">
        <v>2732</v>
      </c>
      <c r="FU32" s="336">
        <v>1610</v>
      </c>
      <c r="FV32" s="336">
        <v>-177</v>
      </c>
      <c r="FW32" s="336">
        <v>-916</v>
      </c>
      <c r="FX32" s="336">
        <v>0</v>
      </c>
      <c r="FY32" s="539">
        <v>517</v>
      </c>
      <c r="FZ32" s="336">
        <v>1258</v>
      </c>
      <c r="GA32" s="336">
        <v>-225</v>
      </c>
      <c r="GB32" s="336">
        <v>-477</v>
      </c>
      <c r="GC32" s="336">
        <v>0</v>
      </c>
      <c r="GD32" s="539">
        <v>556</v>
      </c>
      <c r="GE32" s="336">
        <v>2868</v>
      </c>
      <c r="GF32" s="336">
        <v>-402</v>
      </c>
      <c r="GG32" s="336">
        <v>-1393</v>
      </c>
      <c r="GH32" s="336">
        <v>0</v>
      </c>
      <c r="GI32" s="539">
        <v>1073</v>
      </c>
      <c r="GJ32" s="336">
        <v>186</v>
      </c>
      <c r="GK32" s="336">
        <v>56</v>
      </c>
      <c r="GL32" s="336">
        <v>542</v>
      </c>
      <c r="GM32" s="336">
        <v>0</v>
      </c>
      <c r="GN32" s="539">
        <v>784</v>
      </c>
      <c r="GO32" s="336">
        <v>3054</v>
      </c>
      <c r="GP32" s="336">
        <v>-346</v>
      </c>
      <c r="GQ32" s="336">
        <v>-851</v>
      </c>
      <c r="GR32" s="336">
        <v>0</v>
      </c>
      <c r="GS32" s="539">
        <v>1857</v>
      </c>
      <c r="GT32" s="336">
        <v>2205</v>
      </c>
      <c r="GU32" s="336">
        <v>-369</v>
      </c>
      <c r="GV32" s="336">
        <v>-899</v>
      </c>
      <c r="GW32" s="336">
        <v>0</v>
      </c>
      <c r="GX32" s="539">
        <v>937</v>
      </c>
      <c r="GY32" s="336">
        <v>5259</v>
      </c>
      <c r="GZ32" s="336">
        <v>-715</v>
      </c>
      <c r="HA32" s="336">
        <v>-1750</v>
      </c>
      <c r="HB32" s="336">
        <v>0</v>
      </c>
      <c r="HC32" s="539">
        <v>2794</v>
      </c>
    </row>
    <row r="33" spans="2:6" ht="14.25">
      <c r="B33" s="542"/>
      <c r="C33" s="543"/>
      <c r="D33" s="543"/>
      <c r="E33" s="544"/>
      <c r="F33" s="543"/>
    </row>
    <row r="34" spans="2:211" s="545" customFormat="1" ht="14.25">
      <c r="B34" s="546" t="s">
        <v>368</v>
      </c>
      <c r="C34" s="547">
        <f>F32+(29.8%*-D32)</f>
        <v>939.608</v>
      </c>
      <c r="D34" s="547"/>
      <c r="E34" s="547"/>
      <c r="F34" s="548"/>
      <c r="G34" s="548">
        <f>K32+(29.22%*-H32)+(20%*-I32)</f>
        <v>498.2058</v>
      </c>
      <c r="H34" s="549"/>
      <c r="I34" s="550"/>
      <c r="J34" s="550"/>
      <c r="K34" s="548"/>
      <c r="L34" s="548">
        <f>P32+(30.5%*-N32)+(20%*-M32)</f>
        <v>1438.155</v>
      </c>
      <c r="M34" s="549"/>
      <c r="N34" s="550"/>
      <c r="O34" s="550"/>
      <c r="P34" s="548"/>
      <c r="Q34" s="548">
        <v>683</v>
      </c>
      <c r="R34" s="549"/>
      <c r="S34" s="550"/>
      <c r="T34" s="550"/>
      <c r="U34" s="548"/>
      <c r="V34" s="548">
        <f>Z32+(30%*-W32)+(20%*-X32)</f>
        <v>2120.8</v>
      </c>
      <c r="W34" s="549"/>
      <c r="X34" s="550"/>
      <c r="Y34" s="550"/>
      <c r="Z34" s="548"/>
      <c r="AA34" s="548">
        <f>AE32+(32.2%*-AB32)+(20.03%*-AC32)</f>
        <v>773.6193</v>
      </c>
      <c r="AB34" s="549"/>
      <c r="AC34" s="550"/>
      <c r="AD34" s="550"/>
      <c r="AE34" s="548"/>
      <c r="AF34" s="548">
        <f>AJ32+(30.7%*-AG32)+(20%*-AH32)</f>
        <v>2894.6169999999997</v>
      </c>
      <c r="AG34" s="549"/>
      <c r="AH34" s="550"/>
      <c r="AI34" s="550"/>
      <c r="AJ34" s="548"/>
      <c r="AK34" s="548">
        <f>AO32+(32.2%*-AL32)+(20%*-AM32)</f>
        <v>626.5840000000001</v>
      </c>
      <c r="AL34" s="549"/>
      <c r="AM34" s="550"/>
      <c r="AN34" s="550"/>
      <c r="AO34" s="548"/>
      <c r="AP34" s="548">
        <f>AT32+(31.9%*-AQ32)+(20.03%*-AR32)</f>
        <v>782.5776000000001</v>
      </c>
      <c r="AQ34" s="549"/>
      <c r="AR34" s="550"/>
      <c r="AS34" s="550"/>
      <c r="AT34" s="548"/>
      <c r="AU34" s="551">
        <f>AY32+(32.27%*-AV32)+(20%*-AW32)</f>
        <v>1409.9033</v>
      </c>
      <c r="AV34" s="550"/>
      <c r="AW34" s="550"/>
      <c r="AX34" s="550"/>
      <c r="AY34" s="548"/>
      <c r="AZ34" s="548">
        <f>BD32+(31.5%*-BA32)+(20%*-BB32)</f>
        <v>1017.0400000000001</v>
      </c>
      <c r="BA34" s="549"/>
      <c r="BB34" s="550"/>
      <c r="BC34" s="550"/>
      <c r="BD34" s="548"/>
      <c r="BE34" s="551">
        <f>BI32+(32%*-BF32)+(20%*-BG32)</f>
        <v>2426.7999999999997</v>
      </c>
      <c r="BF34" s="549"/>
      <c r="BG34" s="550"/>
      <c r="BH34" s="550"/>
      <c r="BI34" s="548"/>
      <c r="BJ34" s="551">
        <f>BN32+(33%*-BK32)+(20.03%*-BL32)</f>
        <v>786.4248</v>
      </c>
      <c r="BK34" s="549"/>
      <c r="BL34" s="550"/>
      <c r="BM34" s="550"/>
      <c r="BN34" s="548"/>
      <c r="BO34" s="551">
        <f>BS32+(32.2%*-BP32)+(20.03%*-BQ32)</f>
        <v>3213.1611000000003</v>
      </c>
      <c r="BP34" s="549"/>
      <c r="BQ34" s="550"/>
      <c r="BR34" s="550"/>
      <c r="BS34" s="548"/>
      <c r="BT34" s="551">
        <f>BX32+(31%*-BU32)+(20.03%*-BV32)</f>
        <v>747.3708</v>
      </c>
      <c r="BU34" s="549"/>
      <c r="BV34" s="550"/>
      <c r="BW34" s="550"/>
      <c r="BX34" s="548"/>
      <c r="BY34" s="551">
        <f>CC32+(30.9%*-BZ32)+(19.9%*-CA32)</f>
        <v>734.236</v>
      </c>
      <c r="BZ34" s="549"/>
      <c r="CA34" s="550"/>
      <c r="CB34" s="550"/>
      <c r="CC34" s="548"/>
      <c r="CD34" s="551">
        <f>CH32+(30%*-CE32)+(20.03%*-CF32)</f>
        <v>1481.24</v>
      </c>
      <c r="CE34" s="551"/>
      <c r="CF34" s="549"/>
      <c r="CG34" s="550"/>
      <c r="CH34" s="548"/>
      <c r="CI34" s="551">
        <v>879</v>
      </c>
      <c r="CJ34" s="552"/>
      <c r="CK34" s="549"/>
      <c r="CL34" s="550"/>
      <c r="CM34" s="548"/>
      <c r="CN34" s="551">
        <f>CR32+(32.5%*-CO32)+(20.03%*-CP32)</f>
        <v>2360.0061</v>
      </c>
      <c r="CO34" s="551"/>
      <c r="CP34" s="549"/>
      <c r="CQ34" s="550"/>
      <c r="CR34" s="548"/>
      <c r="CS34" s="551">
        <f>CW32+(30%*-CT32)+(19.9%*-CU32)</f>
        <v>935.111</v>
      </c>
      <c r="CT34" s="551"/>
      <c r="CU34" s="549"/>
      <c r="CV34" s="550"/>
      <c r="CW34" s="548"/>
      <c r="CX34" s="551">
        <f>DB32+(32.1%*-CY32)+(20.03%*-CZ32)</f>
        <v>3295.3968000000004</v>
      </c>
      <c r="CY34" s="551"/>
      <c r="CZ34" s="549"/>
      <c r="DA34" s="550"/>
      <c r="DB34" s="548"/>
      <c r="DC34" s="551">
        <f>DG32+(32.1%*-DD32)+(20.03%*-DE32)-DF32</f>
        <v>115.96230000000003</v>
      </c>
      <c r="DD34" s="551"/>
      <c r="DE34" s="549"/>
      <c r="DF34" s="550"/>
      <c r="DG34" s="548"/>
      <c r="DH34" s="551">
        <f>DL32+(31.8%*-DI32)+(20.03%*-DJ32)-DK32</f>
        <v>185.08310000000006</v>
      </c>
      <c r="DI34" s="551"/>
      <c r="DJ34" s="549"/>
      <c r="DK34" s="550"/>
      <c r="DL34" s="548"/>
      <c r="DM34" s="551">
        <f>DQ32+(31.8%*-DN32)+(20.03%*-DO32)-DP32</f>
        <v>300.8144</v>
      </c>
      <c r="DN34" s="551"/>
      <c r="DO34" s="549"/>
      <c r="DP34" s="550"/>
      <c r="DQ34" s="548"/>
      <c r="DR34" s="551">
        <f>DV32+(31.8%*-DS32)+(20.03%*-DT32)-DU32</f>
        <v>889.5337</v>
      </c>
      <c r="DS34" s="551"/>
      <c r="DT34" s="549"/>
      <c r="DU34" s="550"/>
      <c r="DV34" s="548"/>
      <c r="DW34" s="551">
        <f>EA32+(31.7%*-DX32)+(20.03%*-DY32)-DZ32</f>
        <v>1190.8491</v>
      </c>
      <c r="DX34" s="551"/>
      <c r="DY34" s="549"/>
      <c r="DZ34" s="550"/>
      <c r="EA34" s="548"/>
      <c r="EB34" s="551">
        <f>EF32+(31.7%*-EC32)+(20.03%*-ED32)-EE32</f>
        <v>720.7407</v>
      </c>
      <c r="EC34" s="551"/>
      <c r="ED34" s="549"/>
      <c r="EE34" s="550"/>
      <c r="EF34" s="548"/>
      <c r="EG34" s="551">
        <f>EK32+(31.7%*-EH32)+(20.03%*-EI32)-EJ32</f>
        <v>1911.5897999999997</v>
      </c>
      <c r="EH34" s="551"/>
      <c r="EI34" s="549"/>
      <c r="EJ34" s="550"/>
      <c r="EK34" s="548"/>
      <c r="EL34" s="551">
        <f>EP32+(31.8%*-EM32)+(20.03%*-EN32)-EO32</f>
        <v>879.8789</v>
      </c>
      <c r="EM34" s="551"/>
      <c r="EN34" s="549"/>
      <c r="EO34" s="550"/>
      <c r="EP34" s="548"/>
      <c r="EQ34" s="551">
        <f>EU32+(31.8%*-ER32)+(20.03%*-ES32)-ET32</f>
        <v>753.795</v>
      </c>
      <c r="ER34" s="551"/>
      <c r="ES34" s="549"/>
      <c r="ET34" s="550"/>
      <c r="EU34" s="548"/>
      <c r="EV34" s="551">
        <f>EZ32+(31.8%*-EW32)+(20.03%*-EX32)-EY32</f>
        <v>1633.6739</v>
      </c>
      <c r="EW34" s="551"/>
      <c r="EX34" s="549"/>
      <c r="EY34" s="550"/>
      <c r="EZ34" s="548"/>
      <c r="FA34" s="551">
        <f>FE32+(31.8%*-FB32)+(20.03%*-FC32)-FD32</f>
        <v>739.2327</v>
      </c>
      <c r="FB34" s="551"/>
      <c r="FC34" s="549"/>
      <c r="FD34" s="550"/>
      <c r="FE34" s="548"/>
      <c r="FF34" s="551">
        <f>FJ32+(31.8%*-FG32)+(20.03%*-FH32)-FI32</f>
        <v>2372.9066</v>
      </c>
      <c r="FG34" s="551"/>
      <c r="FH34" s="549"/>
      <c r="FI34" s="550"/>
      <c r="FJ34" s="548"/>
      <c r="FK34" s="551">
        <f>FO32+(32.9%*-FL32)+(20.03%*-FM32)-FN32</f>
        <v>962.6003000000001</v>
      </c>
      <c r="FL34" s="551"/>
      <c r="FM34" s="549"/>
      <c r="FN34" s="550"/>
      <c r="FO34" s="548"/>
      <c r="FP34" s="551">
        <f>FT32+(32.1%*-FQ32)+(20.03%*-FR32)-FS32</f>
        <v>3335.8539</v>
      </c>
      <c r="FQ34" s="551"/>
      <c r="FR34" s="549"/>
      <c r="FS34" s="550"/>
      <c r="FT34" s="548"/>
      <c r="FU34" s="551">
        <f>FY32+(32.3%*-FV32)+(20.03%*-FW32)-FX32</f>
        <v>757.6458</v>
      </c>
      <c r="FV34" s="551"/>
      <c r="FW34" s="549"/>
      <c r="FX34" s="550"/>
      <c r="FY34" s="548"/>
      <c r="FZ34" s="551">
        <f>GD32+(31.5%*-GA32)+(20.01%*-GB32)-GC32</f>
        <v>722.3227</v>
      </c>
      <c r="GA34" s="551"/>
      <c r="GB34" s="549"/>
      <c r="GC34" s="550"/>
      <c r="GD34" s="548"/>
      <c r="GE34" s="551">
        <f>GI32+(31.9%*-GF32)+(20.01%*-GG32)-GH32</f>
        <v>1479.9773</v>
      </c>
      <c r="GF34" s="551"/>
      <c r="GG34" s="549"/>
      <c r="GH34" s="550"/>
      <c r="GI34" s="548"/>
      <c r="GJ34" s="551">
        <f>GO34-GE34</f>
        <v>659.8317000000002</v>
      </c>
      <c r="GK34" s="551"/>
      <c r="GL34" s="549"/>
      <c r="GM34" s="550"/>
      <c r="GN34" s="548"/>
      <c r="GO34" s="551">
        <f>GS32+(32.3%*-GP32)+(20.1%*-GQ32)-GR32</f>
        <v>2139.809</v>
      </c>
      <c r="GP34" s="551"/>
      <c r="GQ34" s="549"/>
      <c r="GR34" s="550"/>
      <c r="GS34" s="548"/>
      <c r="GT34" s="551">
        <f>GY34-GO34</f>
        <v>1234.0259999999998</v>
      </c>
      <c r="GU34" s="551"/>
      <c r="GV34" s="549"/>
      <c r="GW34" s="550"/>
      <c r="GX34" s="548"/>
      <c r="GY34" s="551">
        <f>HC32+(31.9%*-GZ32)+(20.1%*-HA32)-HB32</f>
        <v>3373.835</v>
      </c>
      <c r="GZ34" s="551"/>
      <c r="HA34" s="549"/>
      <c r="HB34" s="550"/>
      <c r="HC34" s="548"/>
    </row>
    <row r="35" spans="2:211" s="553" customFormat="1" ht="18" customHeight="1">
      <c r="B35" s="160" t="s">
        <v>369</v>
      </c>
      <c r="C35" s="543">
        <f>$C$32-C34</f>
        <v>67.39200000000005</v>
      </c>
      <c r="D35" s="543"/>
      <c r="E35" s="543"/>
      <c r="F35" s="554"/>
      <c r="G35" s="554">
        <f>$G$32-G34</f>
        <v>199.7942</v>
      </c>
      <c r="H35" s="555"/>
      <c r="I35" s="556"/>
      <c r="J35" s="556"/>
      <c r="K35" s="554"/>
      <c r="L35" s="554">
        <f>L32-L34</f>
        <v>266.845</v>
      </c>
      <c r="M35" s="555"/>
      <c r="N35" s="556"/>
      <c r="O35" s="556"/>
      <c r="P35" s="554"/>
      <c r="Q35" s="554">
        <f>Q32-Q34</f>
        <v>511</v>
      </c>
      <c r="R35" s="555"/>
      <c r="S35" s="556"/>
      <c r="T35" s="556"/>
      <c r="U35" s="554"/>
      <c r="V35" s="554">
        <f>V32-V34</f>
        <v>778.1999999999998</v>
      </c>
      <c r="W35" s="555"/>
      <c r="X35" s="556"/>
      <c r="Y35" s="556"/>
      <c r="Z35" s="554"/>
      <c r="AA35" s="554">
        <f>AA32-AA34</f>
        <v>512.3807</v>
      </c>
      <c r="AB35" s="555"/>
      <c r="AC35" s="556"/>
      <c r="AD35" s="556"/>
      <c r="AE35" s="554"/>
      <c r="AF35" s="554">
        <f>AF32-AF34</f>
        <v>1290.3830000000003</v>
      </c>
      <c r="AG35" s="555"/>
      <c r="AH35" s="556"/>
      <c r="AI35" s="556"/>
      <c r="AJ35" s="554"/>
      <c r="AK35" s="554">
        <f>AK32-AK34</f>
        <v>349.41599999999994</v>
      </c>
      <c r="AL35" s="555"/>
      <c r="AM35" s="556"/>
      <c r="AN35" s="556"/>
      <c r="AO35" s="554"/>
      <c r="AP35" s="554">
        <f>AP32-AP34</f>
        <v>526.4223999999999</v>
      </c>
      <c r="AQ35" s="555"/>
      <c r="AR35" s="556"/>
      <c r="AS35" s="556"/>
      <c r="AT35" s="554"/>
      <c r="AU35" s="552">
        <f>AU32-AU34</f>
        <v>875.0967</v>
      </c>
      <c r="AV35" s="557"/>
      <c r="AW35" s="556"/>
      <c r="AX35" s="556"/>
      <c r="AY35" s="554"/>
      <c r="AZ35" s="554">
        <f>AZ32-AZ34</f>
        <v>574.9599999999999</v>
      </c>
      <c r="BA35" s="555"/>
      <c r="BB35" s="556"/>
      <c r="BC35" s="556"/>
      <c r="BD35" s="554"/>
      <c r="BE35" s="552">
        <f>BE32-BE34</f>
        <v>1450.2000000000003</v>
      </c>
      <c r="BF35" s="555"/>
      <c r="BG35" s="556"/>
      <c r="BH35" s="556"/>
      <c r="BI35" s="554"/>
      <c r="BJ35" s="552">
        <f>BJ32-BJ34</f>
        <v>704.5752</v>
      </c>
      <c r="BK35" s="555"/>
      <c r="BL35" s="556"/>
      <c r="BM35" s="556"/>
      <c r="BN35" s="554"/>
      <c r="BO35" s="552">
        <f>BO32-BO34</f>
        <v>2154.8388999999997</v>
      </c>
      <c r="BP35" s="555"/>
      <c r="BQ35" s="556"/>
      <c r="BR35" s="556"/>
      <c r="BS35" s="554"/>
      <c r="BT35" s="552">
        <f>BT32-BT34</f>
        <v>264.62919999999997</v>
      </c>
      <c r="BU35" s="555"/>
      <c r="BV35" s="556"/>
      <c r="BW35" s="556"/>
      <c r="BX35" s="554"/>
      <c r="BY35" s="552">
        <f>BY32-BY34</f>
        <v>451.764</v>
      </c>
      <c r="BZ35" s="555"/>
      <c r="CA35" s="556"/>
      <c r="CB35" s="556"/>
      <c r="CC35" s="554"/>
      <c r="CD35" s="552">
        <f>CD32-CD34</f>
        <v>716.76</v>
      </c>
      <c r="CE35" s="552"/>
      <c r="CF35" s="555"/>
      <c r="CG35" s="556"/>
      <c r="CH35" s="554"/>
      <c r="CI35" s="552">
        <f>CI32-CI34</f>
        <v>607</v>
      </c>
      <c r="CK35" s="555"/>
      <c r="CL35" s="556"/>
      <c r="CM35" s="554"/>
      <c r="CN35" s="552">
        <f>CN32-CN34</f>
        <v>1323.9939</v>
      </c>
      <c r="CO35" s="552"/>
      <c r="CP35" s="555"/>
      <c r="CQ35" s="556"/>
      <c r="CR35" s="554"/>
      <c r="CS35" s="552">
        <f>CS32-CS34</f>
        <v>565.889</v>
      </c>
      <c r="CT35" s="552"/>
      <c r="CU35" s="555"/>
      <c r="CV35" s="556"/>
      <c r="CW35" s="554"/>
      <c r="CX35" s="552">
        <f>CX32-CX34</f>
        <v>1889.6031999999996</v>
      </c>
      <c r="CY35" s="552"/>
      <c r="CZ35" s="555"/>
      <c r="DA35" s="556"/>
      <c r="DB35" s="554"/>
      <c r="DC35" s="552">
        <f>DC32-DC34</f>
        <v>173.03769999999997</v>
      </c>
      <c r="DD35" s="552"/>
      <c r="DE35" s="555"/>
      <c r="DF35" s="556"/>
      <c r="DG35" s="554"/>
      <c r="DH35" s="552">
        <f>DH32-DH34</f>
        <v>-170.08310000000006</v>
      </c>
      <c r="DI35" s="552"/>
      <c r="DJ35" s="555"/>
      <c r="DK35" s="556"/>
      <c r="DL35" s="554"/>
      <c r="DM35" s="552">
        <f>DM32-DM34</f>
        <v>3.185600000000022</v>
      </c>
      <c r="DN35" s="552"/>
      <c r="DO35" s="555"/>
      <c r="DP35" s="556"/>
      <c r="DQ35" s="554"/>
      <c r="DR35" s="552">
        <f>DR32-DR34</f>
        <v>364.46630000000005</v>
      </c>
      <c r="DS35" s="552"/>
      <c r="DT35" s="555"/>
      <c r="DU35" s="556"/>
      <c r="DV35" s="554"/>
      <c r="DW35" s="552">
        <f>DW32-DW34</f>
        <v>367.1509000000001</v>
      </c>
      <c r="DX35" s="552"/>
      <c r="DY35" s="555"/>
      <c r="DZ35" s="556"/>
      <c r="EA35" s="554"/>
      <c r="EB35" s="552">
        <f>EB32-EB34</f>
        <v>251.25930000000005</v>
      </c>
      <c r="EC35" s="552"/>
      <c r="ED35" s="555"/>
      <c r="EE35" s="556"/>
      <c r="EF35" s="554"/>
      <c r="EG35" s="552">
        <f>EG32-EG34</f>
        <v>618.4102000000003</v>
      </c>
      <c r="EH35" s="552"/>
      <c r="EI35" s="555"/>
      <c r="EJ35" s="556"/>
      <c r="EK35" s="554"/>
      <c r="EL35" s="552">
        <f>EL32-EL34</f>
        <v>274.12109999999996</v>
      </c>
      <c r="EM35" s="552"/>
      <c r="EN35" s="555"/>
      <c r="EO35" s="556"/>
      <c r="EP35" s="554"/>
      <c r="EQ35" s="552">
        <f>EQ32-EQ34</f>
        <v>579.205</v>
      </c>
      <c r="ER35" s="552"/>
      <c r="ES35" s="555"/>
      <c r="ET35" s="556"/>
      <c r="EU35" s="554"/>
      <c r="EV35" s="552">
        <f>EV32-EV34</f>
        <v>853.3261</v>
      </c>
      <c r="EW35" s="552"/>
      <c r="EX35" s="555"/>
      <c r="EY35" s="556"/>
      <c r="EZ35" s="554"/>
      <c r="FA35" s="552">
        <f>FA32-FA34</f>
        <v>610.7673</v>
      </c>
      <c r="FB35" s="552"/>
      <c r="FC35" s="555"/>
      <c r="FD35" s="556"/>
      <c r="FE35" s="554"/>
      <c r="FF35" s="552">
        <f>FF32-FF34</f>
        <v>1464.0934000000002</v>
      </c>
      <c r="FG35" s="552"/>
      <c r="FH35" s="555"/>
      <c r="FI35" s="556"/>
      <c r="FJ35" s="554"/>
      <c r="FK35" s="552">
        <f>FK32-FK34</f>
        <v>634.3996999999999</v>
      </c>
      <c r="FL35" s="552"/>
      <c r="FM35" s="555"/>
      <c r="FN35" s="556"/>
      <c r="FO35" s="554"/>
      <c r="FP35" s="552">
        <f>FP32-FP34</f>
        <v>2098.1461</v>
      </c>
      <c r="FQ35" s="552"/>
      <c r="FR35" s="555"/>
      <c r="FS35" s="556"/>
      <c r="FT35" s="554"/>
      <c r="FU35" s="552">
        <f>FU32-FU34</f>
        <v>852.3542</v>
      </c>
      <c r="FV35" s="552"/>
      <c r="FW35" s="555"/>
      <c r="FX35" s="556"/>
      <c r="FY35" s="554"/>
      <c r="FZ35" s="552">
        <f>FZ32-FZ34</f>
        <v>535.6773</v>
      </c>
      <c r="GA35" s="552"/>
      <c r="GB35" s="555"/>
      <c r="GC35" s="556"/>
      <c r="GD35" s="554"/>
      <c r="GE35" s="552">
        <f>GE32-GE34</f>
        <v>1388.0227</v>
      </c>
      <c r="GF35" s="552"/>
      <c r="GG35" s="555"/>
      <c r="GH35" s="556"/>
      <c r="GI35" s="554"/>
      <c r="GJ35" s="552">
        <f>GO35-GE35</f>
        <v>-473.8317000000002</v>
      </c>
      <c r="GK35" s="552"/>
      <c r="GL35" s="555"/>
      <c r="GM35" s="556"/>
      <c r="GN35" s="554"/>
      <c r="GO35" s="552">
        <f>GO32-GO34</f>
        <v>914.1909999999998</v>
      </c>
      <c r="GP35" s="552"/>
      <c r="GQ35" s="555"/>
      <c r="GR35" s="556"/>
      <c r="GS35" s="554"/>
      <c r="GT35" s="552">
        <f>GY35-GO35</f>
        <v>970.9740000000002</v>
      </c>
      <c r="GU35" s="552"/>
      <c r="GV35" s="555"/>
      <c r="GW35" s="556"/>
      <c r="GX35" s="554"/>
      <c r="GY35" s="552">
        <f>GY32-GY34</f>
        <v>1885.165</v>
      </c>
      <c r="GZ35" s="552"/>
      <c r="HA35" s="555"/>
      <c r="HB35" s="556"/>
      <c r="HC35" s="554"/>
    </row>
    <row r="36" spans="2:211" ht="14.25">
      <c r="B36" s="558"/>
      <c r="C36" s="559"/>
      <c r="D36" s="559"/>
      <c r="E36" s="559"/>
      <c r="F36" s="559"/>
      <c r="G36" s="559"/>
      <c r="H36" s="15"/>
      <c r="I36" s="15"/>
      <c r="J36" s="15"/>
      <c r="K36" s="559"/>
      <c r="L36" s="559"/>
      <c r="M36" s="15"/>
      <c r="N36" s="15"/>
      <c r="O36" s="15"/>
      <c r="P36" s="559"/>
      <c r="Q36" s="559"/>
      <c r="R36" s="15"/>
      <c r="S36" s="15"/>
      <c r="T36" s="15"/>
      <c r="U36" s="559"/>
      <c r="V36" s="559"/>
      <c r="W36" s="15"/>
      <c r="X36" s="15"/>
      <c r="Y36" s="15"/>
      <c r="Z36" s="559"/>
      <c r="AA36" s="559"/>
      <c r="AB36" s="15"/>
      <c r="AC36" s="15"/>
      <c r="AD36" s="15"/>
      <c r="AE36" s="559"/>
      <c r="AF36" s="559"/>
      <c r="AG36" s="15"/>
      <c r="AH36" s="15"/>
      <c r="AI36" s="15"/>
      <c r="AJ36" s="559"/>
      <c r="AK36" s="559"/>
      <c r="AL36" s="15"/>
      <c r="AM36" s="15"/>
      <c r="AN36" s="15"/>
      <c r="AO36" s="559"/>
      <c r="AP36" s="559"/>
      <c r="AQ36" s="15"/>
      <c r="AR36" s="15"/>
      <c r="AS36" s="15"/>
      <c r="AT36" s="559"/>
      <c r="AU36" s="15"/>
      <c r="AV36" s="15"/>
      <c r="AW36" s="15"/>
      <c r="AX36" s="15"/>
      <c r="AY36" s="559"/>
      <c r="AZ36" s="559"/>
      <c r="BA36" s="15"/>
      <c r="BB36" s="15"/>
      <c r="BC36" s="15"/>
      <c r="BD36" s="559"/>
      <c r="BE36" s="15"/>
      <c r="BF36" s="15"/>
      <c r="BG36" s="15"/>
      <c r="BH36" s="15"/>
      <c r="BI36" s="559"/>
      <c r="BJ36" s="15"/>
      <c r="BK36" s="15"/>
      <c r="BL36" s="15"/>
      <c r="BM36" s="15"/>
      <c r="BN36" s="559"/>
      <c r="BO36" s="15"/>
      <c r="BP36" s="15"/>
      <c r="BQ36" s="15"/>
      <c r="BR36" s="15"/>
      <c r="BS36" s="559"/>
      <c r="BT36" s="15"/>
      <c r="BU36" s="15"/>
      <c r="BV36" s="15"/>
      <c r="BW36" s="15"/>
      <c r="BX36" s="559"/>
      <c r="BY36" s="15"/>
      <c r="BZ36" s="15"/>
      <c r="CA36" s="15"/>
      <c r="CB36" s="15"/>
      <c r="CC36" s="559"/>
      <c r="CD36" s="15"/>
      <c r="CE36" s="15"/>
      <c r="CF36" s="15"/>
      <c r="CG36" s="15"/>
      <c r="CH36" s="559"/>
      <c r="CI36" s="15"/>
      <c r="CJ36" s="15"/>
      <c r="CK36" s="15"/>
      <c r="CL36" s="15"/>
      <c r="CM36" s="559"/>
      <c r="CN36" s="15"/>
      <c r="CO36" s="15"/>
      <c r="CP36" s="15"/>
      <c r="CQ36" s="15"/>
      <c r="CR36" s="559"/>
      <c r="CS36" s="15"/>
      <c r="CT36" s="15"/>
      <c r="CU36" s="15"/>
      <c r="CV36" s="15"/>
      <c r="CW36" s="559"/>
      <c r="CX36" s="15"/>
      <c r="CY36" s="15"/>
      <c r="CZ36" s="15"/>
      <c r="DA36" s="15"/>
      <c r="DB36" s="559"/>
      <c r="DC36" s="15"/>
      <c r="DD36" s="15"/>
      <c r="DE36" s="15"/>
      <c r="DF36" s="15"/>
      <c r="DG36" s="559"/>
      <c r="DH36" s="15"/>
      <c r="DI36" s="15"/>
      <c r="DJ36" s="15"/>
      <c r="DK36" s="15"/>
      <c r="DL36" s="559"/>
      <c r="DM36" s="15"/>
      <c r="DN36" s="15"/>
      <c r="DO36" s="15"/>
      <c r="DP36" s="15"/>
      <c r="DQ36" s="559"/>
      <c r="DR36" s="15"/>
      <c r="DS36" s="15"/>
      <c r="DT36" s="15"/>
      <c r="DU36" s="15"/>
      <c r="DV36" s="559"/>
      <c r="DW36" s="15"/>
      <c r="DX36" s="15"/>
      <c r="DY36" s="15"/>
      <c r="DZ36" s="15"/>
      <c r="EA36" s="559"/>
      <c r="EB36" s="15"/>
      <c r="EC36" s="15"/>
      <c r="ED36" s="15"/>
      <c r="EE36" s="15"/>
      <c r="EF36" s="559"/>
      <c r="EG36" s="15"/>
      <c r="EH36" s="15"/>
      <c r="EI36" s="15"/>
      <c r="EJ36" s="15"/>
      <c r="EK36" s="559"/>
      <c r="EL36" s="15"/>
      <c r="EM36" s="15"/>
      <c r="EN36" s="15"/>
      <c r="EO36" s="15"/>
      <c r="EP36" s="559"/>
      <c r="EQ36" s="15"/>
      <c r="ER36" s="15"/>
      <c r="ES36" s="15"/>
      <c r="ET36" s="15"/>
      <c r="EU36" s="559"/>
      <c r="EV36" s="15"/>
      <c r="EW36" s="15"/>
      <c r="EX36" s="15"/>
      <c r="EY36" s="15"/>
      <c r="EZ36" s="559"/>
      <c r="FA36" s="15"/>
      <c r="FB36" s="15"/>
      <c r="FC36" s="15"/>
      <c r="FD36" s="15"/>
      <c r="FE36" s="559"/>
      <c r="FF36" s="15"/>
      <c r="FG36" s="15"/>
      <c r="FH36" s="15"/>
      <c r="FI36" s="15"/>
      <c r="FJ36" s="559"/>
      <c r="FK36" s="15"/>
      <c r="FL36" s="15"/>
      <c r="FM36" s="15"/>
      <c r="FN36" s="15"/>
      <c r="FO36" s="559"/>
      <c r="FP36" s="15"/>
      <c r="FQ36" s="15"/>
      <c r="FR36" s="15"/>
      <c r="FS36" s="15"/>
      <c r="FT36" s="559"/>
      <c r="FU36" s="15"/>
      <c r="FV36" s="15"/>
      <c r="FW36" s="15"/>
      <c r="FX36" s="15"/>
      <c r="FY36" s="559"/>
      <c r="FZ36" s="15"/>
      <c r="GA36" s="15"/>
      <c r="GB36" s="15"/>
      <c r="GC36" s="15"/>
      <c r="GD36" s="559"/>
      <c r="GE36" s="15"/>
      <c r="GF36" s="15"/>
      <c r="GG36" s="15"/>
      <c r="GH36" s="15"/>
      <c r="GI36" s="559"/>
      <c r="GJ36" s="15"/>
      <c r="GK36" s="15"/>
      <c r="GL36" s="15"/>
      <c r="GM36" s="15"/>
      <c r="GN36" s="559"/>
      <c r="GO36" s="15"/>
      <c r="GP36" s="15"/>
      <c r="GQ36" s="15"/>
      <c r="GR36" s="15"/>
      <c r="GS36" s="559"/>
      <c r="GT36" s="15"/>
      <c r="GU36" s="15"/>
      <c r="GV36" s="15"/>
      <c r="GW36" s="15"/>
      <c r="GX36" s="559"/>
      <c r="GY36" s="15"/>
      <c r="GZ36" s="15"/>
      <c r="HA36" s="15"/>
      <c r="HB36" s="15"/>
      <c r="HC36" s="559"/>
    </row>
    <row r="37" spans="2:211" ht="14.25">
      <c r="B37" s="560" t="s">
        <v>97</v>
      </c>
      <c r="C37" s="561">
        <f>C11+C12+C13+C14+C22</f>
        <v>1507</v>
      </c>
      <c r="D37" s="561">
        <f>-(D11+D12+D13+D14+D22)</f>
        <v>547</v>
      </c>
      <c r="E37" s="561"/>
      <c r="F37" s="562">
        <f>F11+F12+F13+F14+F22</f>
        <v>960</v>
      </c>
      <c r="G37" s="562">
        <f>G11+G12+G13+G14+G22</f>
        <v>1100</v>
      </c>
      <c r="H37" s="563">
        <f>-(H11+H13+H12+H14+H22)</f>
        <v>586</v>
      </c>
      <c r="I37" s="563">
        <f>-(I11+I12+I13+I14+I22)</f>
        <v>387</v>
      </c>
      <c r="J37" s="563"/>
      <c r="K37" s="562">
        <f>K11+K12+K13+K14+K22</f>
        <v>127</v>
      </c>
      <c r="L37" s="562">
        <f>L11+L12+L13+L14+L22</f>
        <v>2607</v>
      </c>
      <c r="M37" s="563">
        <f>-(M11+M12+M13+M14+M22)</f>
        <v>1133</v>
      </c>
      <c r="N37" s="563">
        <f>-(N11+N12+N13+N14+N22)</f>
        <v>387</v>
      </c>
      <c r="O37" s="563"/>
      <c r="P37" s="562">
        <f>P11+P12+P13+P14+P22</f>
        <v>1087</v>
      </c>
      <c r="Q37" s="562">
        <f>Q11+Q12+Q13+Q14+Q22</f>
        <v>2351</v>
      </c>
      <c r="R37" s="563">
        <f>-(R11+R12+R13+R14+R22)</f>
        <v>640</v>
      </c>
      <c r="S37" s="563">
        <f>-(S11+S12+S13+S14+S22)</f>
        <v>1183</v>
      </c>
      <c r="T37" s="563"/>
      <c r="U37" s="562">
        <f>U11+U12+U13+U14+U22</f>
        <v>528</v>
      </c>
      <c r="V37" s="562">
        <f>V11+V12+V13+V14+V22</f>
        <v>4958</v>
      </c>
      <c r="W37" s="563">
        <f>-(W11+W13+W12+W14+W22)</f>
        <v>1773</v>
      </c>
      <c r="X37" s="563">
        <f>-(X11+X12+X13+X14+X22)</f>
        <v>1570</v>
      </c>
      <c r="Y37" s="563"/>
      <c r="Z37" s="562">
        <f>Z11+Z12+Z13+Z14+Z22</f>
        <v>1615</v>
      </c>
      <c r="AA37" s="562">
        <f>AA11+AA12+AA13+AA14+AA22</f>
        <v>2163</v>
      </c>
      <c r="AB37" s="563">
        <f>-(AB11+AB13+AB12+AB14+AB22)</f>
        <v>627</v>
      </c>
      <c r="AC37" s="563">
        <f>-(AC11+AC12+AC13+AC14+AC22)</f>
        <v>1296</v>
      </c>
      <c r="AD37" s="563"/>
      <c r="AE37" s="562">
        <f>AE11+AE12+AE13+AE14+AE22</f>
        <v>240</v>
      </c>
      <c r="AF37" s="562">
        <f>AF11+AF12+AF14+AF13+AF22</f>
        <v>7121</v>
      </c>
      <c r="AG37" s="563">
        <f>-(AG11+AG13+AG12+AG14+AG22)</f>
        <v>2400</v>
      </c>
      <c r="AH37" s="563">
        <f>-(AH11+AH12+AH13+AH14+AH22)</f>
        <v>2866</v>
      </c>
      <c r="AI37" s="563"/>
      <c r="AJ37" s="562">
        <f>AJ11+AJ12+AJ13+AJ14+AJ22</f>
        <v>1855</v>
      </c>
      <c r="AK37" s="562">
        <f>AK11+AK12+AK13+AK14+AK22</f>
        <v>1726</v>
      </c>
      <c r="AL37" s="563">
        <f>-(AL11+AL13+AL12+AL14+AL22)</f>
        <v>516</v>
      </c>
      <c r="AM37" s="563">
        <f>-(AM11+AM12+AM13+AM14+AM22)</f>
        <v>1060</v>
      </c>
      <c r="AN37" s="563"/>
      <c r="AO37" s="562">
        <f>AO11+AO12+AO13+AO14+AO22</f>
        <v>150</v>
      </c>
      <c r="AP37" s="562">
        <f>AP11+AP12+AP13+AP14+AP22</f>
        <v>2095</v>
      </c>
      <c r="AQ37" s="563">
        <f>-(AQ11+AQ13+AQ12+AQ14+AQ22)</f>
        <v>621</v>
      </c>
      <c r="AR37" s="563">
        <f>-(AR11+AR12+AR13+AR14+AR22)</f>
        <v>1156</v>
      </c>
      <c r="AS37" s="563"/>
      <c r="AT37" s="562">
        <f>AT11+AT12+AT13+AT14+AT22</f>
        <v>318</v>
      </c>
      <c r="AU37" s="563">
        <f>AU11+AU12+AU13+AU14+AU22</f>
        <v>3821</v>
      </c>
      <c r="AV37" s="563">
        <f>-(AV11+AV13+AV12+AV14+AV22)</f>
        <v>1137</v>
      </c>
      <c r="AW37" s="563">
        <f>-(AW11+AW12+AW13+AW14+AW22)</f>
        <v>2216</v>
      </c>
      <c r="AX37" s="563"/>
      <c r="AY37" s="562">
        <f>AY11+AY12+AY13+AY14+AY22</f>
        <v>468</v>
      </c>
      <c r="AZ37" s="562">
        <f>AZ11+AZ12+AZ13+AZ14+AZ22</f>
        <v>2095</v>
      </c>
      <c r="BA37" s="563">
        <f>-(BA11+BA13+BA12+BA14+BA22)</f>
        <v>568</v>
      </c>
      <c r="BB37" s="563">
        <f>-(BB11+BB12+BB13+BB14+BB22)</f>
        <v>1155</v>
      </c>
      <c r="BC37" s="563"/>
      <c r="BD37" s="562">
        <f>BD11+BD12+BD13+BD14+BD22</f>
        <v>372</v>
      </c>
      <c r="BE37" s="563">
        <f>BE11+BE12+BE13+BE14+BE22</f>
        <v>5916</v>
      </c>
      <c r="BF37" s="563">
        <f>-(BF11+BF13+BF12+BF14+BF22)</f>
        <v>1705</v>
      </c>
      <c r="BG37" s="563">
        <f>-(BG11+BG12+BG13+BG14+BG22)</f>
        <v>3371</v>
      </c>
      <c r="BH37" s="563"/>
      <c r="BI37" s="562">
        <f>BI11+BI12+BI13+BI14+BI22</f>
        <v>840</v>
      </c>
      <c r="BJ37" s="563">
        <f>BJ11+BJ12+BJ13+BJ14+BJ22</f>
        <v>1933</v>
      </c>
      <c r="BK37" s="563"/>
      <c r="BL37" s="563"/>
      <c r="BM37" s="563"/>
      <c r="BN37" s="562">
        <f>BN11+BN12+BN13+BN14+BN22</f>
        <v>66</v>
      </c>
      <c r="BO37" s="563">
        <f>BO11+BO12+BO13+BO14+BO22</f>
        <v>7849</v>
      </c>
      <c r="BP37" s="563"/>
      <c r="BQ37" s="563"/>
      <c r="BR37" s="563"/>
      <c r="BS37" s="562">
        <f>BS11+BS12+BS13+BS14+BS22</f>
        <v>906</v>
      </c>
      <c r="BT37" s="563">
        <f>BT11+BT12+BT13+BT14+BT22</f>
        <v>2493</v>
      </c>
      <c r="BU37" s="563"/>
      <c r="BV37" s="563"/>
      <c r="BW37" s="563"/>
      <c r="BX37" s="562">
        <f>BX11+BX12+BX13+BX14+BX22</f>
        <v>631</v>
      </c>
      <c r="BY37" s="563">
        <f>BY11+BY12+BY13+BY14+BY22</f>
        <v>2055</v>
      </c>
      <c r="BZ37" s="563"/>
      <c r="CA37" s="563"/>
      <c r="CB37" s="563"/>
      <c r="CC37" s="562">
        <f>CC11+CC12+CC13+CC14+CC22</f>
        <v>406</v>
      </c>
      <c r="CD37" s="563">
        <f>CD11+CD12+CD13+CD14+CD22</f>
        <v>4548</v>
      </c>
      <c r="CE37" s="563"/>
      <c r="CF37" s="563"/>
      <c r="CG37" s="563"/>
      <c r="CH37" s="562">
        <f>CH11+CH12+CH13+CH14+CH22</f>
        <v>1037</v>
      </c>
      <c r="CI37" s="563">
        <f>CI11+CI12+CI13+CI14+CI22</f>
        <v>2214</v>
      </c>
      <c r="CJ37" s="563"/>
      <c r="CK37" s="563"/>
      <c r="CL37" s="563"/>
      <c r="CM37" s="562">
        <f>CM11+CM12+CM13+CM14+CM22</f>
        <v>416</v>
      </c>
      <c r="CN37" s="563">
        <f>CN11+CN12+CN13+CN14+CN22</f>
        <v>6762</v>
      </c>
      <c r="CO37" s="563"/>
      <c r="CP37" s="563"/>
      <c r="CQ37" s="563"/>
      <c r="CR37" s="562">
        <f>CR11+CR12+CR13+CR14+CR22</f>
        <v>1453</v>
      </c>
      <c r="CS37" s="563">
        <f>CS11+CS12+CS13+CS14+CS22</f>
        <v>2407</v>
      </c>
      <c r="CT37" s="563"/>
      <c r="CU37" s="563"/>
      <c r="CV37" s="563"/>
      <c r="CW37" s="562">
        <f>CW11+CW12+CW13+CW14+CW22</f>
        <v>553</v>
      </c>
      <c r="CX37" s="563">
        <f>CX11+CX12+CX13+CX14+CX22</f>
        <v>9169</v>
      </c>
      <c r="CY37" s="563"/>
      <c r="CZ37" s="563"/>
      <c r="DA37" s="563"/>
      <c r="DB37" s="562">
        <f>DB11+DB12+DB13+DB14+DB22</f>
        <v>2006</v>
      </c>
      <c r="DC37" s="563">
        <f>DC11+DC12+DC13+DC14+DC22</f>
        <v>1371</v>
      </c>
      <c r="DD37" s="563"/>
      <c r="DE37" s="563"/>
      <c r="DF37" s="563"/>
      <c r="DG37" s="562">
        <f>DG11+DG12+DG13+DG14+DG22</f>
        <v>-267</v>
      </c>
      <c r="DH37" s="563">
        <f>DH11+DH12+DH13+DH14+DH22</f>
        <v>1972</v>
      </c>
      <c r="DI37" s="563"/>
      <c r="DJ37" s="563"/>
      <c r="DK37" s="563"/>
      <c r="DL37" s="562">
        <f>DL11+DL12+DL13+DL14+DL22</f>
        <v>1122</v>
      </c>
      <c r="DM37" s="563">
        <f>DM11+DM12+DM13+DM14+DM22</f>
        <v>3343</v>
      </c>
      <c r="DN37" s="563"/>
      <c r="DO37" s="563"/>
      <c r="DP37" s="563"/>
      <c r="DQ37" s="562">
        <f>DQ11+DQ12+DQ13+DQ14+DQ22</f>
        <v>855</v>
      </c>
      <c r="DR37" s="563">
        <f>DR11+DR12+DR13+DR14+DR22</f>
        <v>1926</v>
      </c>
      <c r="DS37" s="563"/>
      <c r="DT37" s="563"/>
      <c r="DU37" s="563"/>
      <c r="DV37" s="562">
        <f>DV11+DV12+DV13+DV14+DV22</f>
        <v>504</v>
      </c>
      <c r="DW37" s="563">
        <f>DW11+DW12+DW13+DW14+DW22</f>
        <v>5269</v>
      </c>
      <c r="DX37" s="563"/>
      <c r="DY37" s="563"/>
      <c r="DZ37" s="563"/>
      <c r="EA37" s="562">
        <f>EA11+EA12+EA13+EA14+EA22</f>
        <v>1359</v>
      </c>
      <c r="EB37" s="563">
        <f>EB11+EB12+EB13+EB14+EB22</f>
        <v>2083</v>
      </c>
      <c r="EC37" s="563"/>
      <c r="ED37" s="563"/>
      <c r="EE37" s="563"/>
      <c r="EF37" s="562">
        <f>EF11+EF12+EF13+EF14+EF22</f>
        <v>751</v>
      </c>
      <c r="EG37" s="563">
        <f>EG11+EG12+EG13+EG14+EG22</f>
        <v>7352</v>
      </c>
      <c r="EH37" s="563"/>
      <c r="EI37" s="563"/>
      <c r="EJ37" s="563"/>
      <c r="EK37" s="562">
        <f>EK11+EK12+EK13+EK14+EK22</f>
        <v>2110</v>
      </c>
      <c r="EL37" s="563">
        <f>EL11+EL12+EL13+EL14+EL22</f>
        <v>2406</v>
      </c>
      <c r="EM37" s="563"/>
      <c r="EN37" s="563"/>
      <c r="EO37" s="563"/>
      <c r="EP37" s="562">
        <f>EP11+EP12+EP13+EP14+EP22</f>
        <v>740</v>
      </c>
      <c r="EQ37" s="563">
        <f>EQ11+EQ12+EQ13+EQ14+EQ22</f>
        <v>2349</v>
      </c>
      <c r="ER37" s="563"/>
      <c r="ES37" s="563"/>
      <c r="ET37" s="563"/>
      <c r="EU37" s="562">
        <f>EU11+EU12+EU13+EU14+EU22</f>
        <v>623</v>
      </c>
      <c r="EV37" s="563">
        <f>EV11+EV12+EV13+EV14+EV22</f>
        <v>4755</v>
      </c>
      <c r="EW37" s="563"/>
      <c r="EX37" s="563"/>
      <c r="EY37" s="563"/>
      <c r="EZ37" s="562">
        <f>EZ11+EZ12+EZ13+EZ14+EZ22</f>
        <v>1363</v>
      </c>
      <c r="FA37" s="563">
        <f>FA11+FA12+FA13+FA14+FA22</f>
        <v>2035</v>
      </c>
      <c r="FB37" s="563"/>
      <c r="FC37" s="563"/>
      <c r="FD37" s="563"/>
      <c r="FE37" s="562">
        <f>FE11+FE12+FE13+FE14+FE22</f>
        <v>308</v>
      </c>
      <c r="FF37" s="563">
        <f>FF11+FF12+FF13+FF14+FF22</f>
        <v>6790</v>
      </c>
      <c r="FG37" s="563"/>
      <c r="FH37" s="563"/>
      <c r="FI37" s="563"/>
      <c r="FJ37" s="562">
        <f>FJ11+FJ12+FJ13+FJ14+FJ22</f>
        <v>1671</v>
      </c>
      <c r="FK37" s="563">
        <f>FK11+FK12+FK13+FK14+FK22</f>
        <v>2347</v>
      </c>
      <c r="FL37" s="563"/>
      <c r="FM37" s="563"/>
      <c r="FN37" s="563"/>
      <c r="FO37" s="562">
        <f>FO11+FO12+FO13+FO14+FO22</f>
        <v>453</v>
      </c>
      <c r="FP37" s="563">
        <f>FP11+FP12+FP13+FP14+FP22</f>
        <v>9137</v>
      </c>
      <c r="FQ37" s="563"/>
      <c r="FR37" s="563"/>
      <c r="FS37" s="563"/>
      <c r="FT37" s="562">
        <f>FT11+FT12+FT13+FT14+FT22</f>
        <v>2124</v>
      </c>
      <c r="FU37" s="563">
        <f>FU11+FU12+FU13+FU14+FU22</f>
        <v>2800</v>
      </c>
      <c r="FV37" s="563"/>
      <c r="FW37" s="563"/>
      <c r="FX37" s="563"/>
      <c r="FY37" s="562">
        <f>FY11+FY12+FY13+FY14+FY22</f>
        <v>136</v>
      </c>
      <c r="FZ37" s="563">
        <f>FZ11+FZ12+FZ13+FZ14+FZ22</f>
        <v>2641</v>
      </c>
      <c r="GA37" s="563"/>
      <c r="GB37" s="563"/>
      <c r="GC37" s="563"/>
      <c r="GD37" s="562">
        <f>GD11+GD12+GD13+GD14+GD22</f>
        <v>-121</v>
      </c>
      <c r="GE37" s="563">
        <f>GE11+GE12+GE13+GE14+GE22</f>
        <v>5441</v>
      </c>
      <c r="GF37" s="563"/>
      <c r="GG37" s="563"/>
      <c r="GH37" s="563"/>
      <c r="GI37" s="562">
        <f>GI11+GI12+GI13+GI14+GI22</f>
        <v>15</v>
      </c>
      <c r="GJ37" s="563">
        <f>GJ11+GJ12+GJ13+GJ14+GJ22</f>
        <v>739</v>
      </c>
      <c r="GK37" s="563"/>
      <c r="GL37" s="563"/>
      <c r="GM37" s="563"/>
      <c r="GN37" s="562">
        <f>GN11+GN12+GN13+GN14+GN22</f>
        <v>257</v>
      </c>
      <c r="GO37" s="563">
        <f>GO11+GO12+GO13+GO14+GO22</f>
        <v>6180</v>
      </c>
      <c r="GP37" s="563"/>
      <c r="GQ37" s="563"/>
      <c r="GR37" s="563"/>
      <c r="GS37" s="562">
        <f>GS11+GS12+GS13+GS14+GS22</f>
        <v>272</v>
      </c>
      <c r="GT37" s="563">
        <f>GT11+GT12+GT13+GT14+GT22</f>
        <v>4236</v>
      </c>
      <c r="GU37" s="563"/>
      <c r="GV37" s="563"/>
      <c r="GW37" s="563"/>
      <c r="GX37" s="562">
        <f>GX11+GX12+GX13+GX14+GX22</f>
        <v>1085</v>
      </c>
      <c r="GY37" s="563">
        <f>GY11+GY12+GY13+GY14+GY22</f>
        <v>10416</v>
      </c>
      <c r="GZ37" s="563"/>
      <c r="HA37" s="563"/>
      <c r="HB37" s="563"/>
      <c r="HC37" s="562">
        <f>HC11+HC12+HC13+HC14+HC22</f>
        <v>1357</v>
      </c>
    </row>
    <row r="38" spans="2:31" ht="14.25">
      <c r="B38" s="233"/>
      <c r="C38" s="564"/>
      <c r="D38" s="564"/>
      <c r="E38" s="564"/>
      <c r="F38" s="564"/>
      <c r="G38" s="233"/>
      <c r="H38" s="233"/>
      <c r="I38" s="233"/>
      <c r="J38" s="233"/>
      <c r="K38" s="233"/>
      <c r="L38" s="233"/>
      <c r="M38" s="233"/>
      <c r="N38" s="233"/>
      <c r="O38" s="233"/>
      <c r="P38" s="233"/>
      <c r="Q38" s="233"/>
      <c r="R38" s="233"/>
      <c r="S38" s="233"/>
      <c r="T38" s="233"/>
      <c r="U38" s="233"/>
      <c r="AA38" s="233"/>
      <c r="AB38" s="233"/>
      <c r="AC38" s="233"/>
      <c r="AD38" s="233"/>
      <c r="AE38" s="233"/>
    </row>
    <row r="39" spans="3:99" ht="14.25">
      <c r="C39" s="41"/>
      <c r="D39" s="41"/>
      <c r="E39" s="41"/>
      <c r="F39" s="41"/>
      <c r="CU39" s="565"/>
    </row>
    <row r="40" spans="3:99" ht="14.25">
      <c r="C40" s="41"/>
      <c r="D40" s="41"/>
      <c r="E40" s="41"/>
      <c r="F40" s="41"/>
      <c r="AW40" s="566"/>
      <c r="CU40" s="567"/>
    </row>
    <row r="41" spans="3:99" ht="14.25">
      <c r="C41" s="41"/>
      <c r="D41" s="41"/>
      <c r="E41" s="41"/>
      <c r="F41" s="41"/>
      <c r="K41" s="568"/>
      <c r="CU41" s="567"/>
    </row>
    <row r="42" spans="3:99" ht="14.25">
      <c r="C42" s="41"/>
      <c r="D42" s="41"/>
      <c r="E42" s="41"/>
      <c r="F42" s="41"/>
      <c r="V42" s="41"/>
      <c r="Z42" s="41"/>
      <c r="CU42" s="567"/>
    </row>
    <row r="43" spans="3:99" ht="14.25">
      <c r="C43" s="41"/>
      <c r="D43" s="41"/>
      <c r="E43" s="41"/>
      <c r="F43" s="41"/>
      <c r="AU43" s="566"/>
      <c r="CF43" s="567"/>
      <c r="CU43" s="567"/>
    </row>
    <row r="44" spans="3:99" ht="14.25">
      <c r="C44" s="41"/>
      <c r="D44" s="41"/>
      <c r="E44" s="41"/>
      <c r="F44" s="41"/>
      <c r="V44" s="41"/>
      <c r="Z44" s="41"/>
      <c r="CF44" s="567"/>
      <c r="CU44" s="567"/>
    </row>
    <row r="45" spans="3:99" ht="14.25">
      <c r="C45" s="41"/>
      <c r="D45" s="41"/>
      <c r="E45" s="41"/>
      <c r="F45" s="41"/>
      <c r="CF45" s="567"/>
      <c r="CU45" s="567"/>
    </row>
    <row r="46" spans="3:99" ht="14.25">
      <c r="C46" s="41"/>
      <c r="D46" s="41"/>
      <c r="E46" s="41"/>
      <c r="F46" s="41"/>
      <c r="V46" s="41"/>
      <c r="Z46" s="41"/>
      <c r="CF46" s="567"/>
      <c r="CU46" s="567"/>
    </row>
    <row r="47" spans="84:99" ht="14.25">
      <c r="CF47" s="567"/>
      <c r="CU47" s="567"/>
    </row>
    <row r="48" spans="22:99" ht="14.25">
      <c r="V48" s="41"/>
      <c r="CF48" s="567"/>
      <c r="CU48" s="567"/>
    </row>
    <row r="49" spans="22:99" ht="14.25">
      <c r="V49" s="41"/>
      <c r="W49" s="41"/>
      <c r="X49" s="41"/>
      <c r="Z49" s="41"/>
      <c r="CF49" s="567"/>
      <c r="CU49" s="567"/>
    </row>
    <row r="50" spans="84:99" ht="14.25">
      <c r="CF50" s="567"/>
      <c r="CU50" s="567"/>
    </row>
    <row r="51" spans="84:99" ht="14.25">
      <c r="CF51" s="567"/>
      <c r="CU51" s="567"/>
    </row>
    <row r="52" spans="84:99" ht="14.25">
      <c r="CF52" s="567"/>
      <c r="CU52" s="567"/>
    </row>
    <row r="53" spans="84:99" ht="14.25">
      <c r="CF53" s="567"/>
      <c r="CU53" s="567"/>
    </row>
    <row r="54" spans="84:99" ht="14.25">
      <c r="CF54" s="567"/>
      <c r="CU54" s="567"/>
    </row>
    <row r="55" spans="22:99" ht="14.25">
      <c r="V55" s="41"/>
      <c r="Z55" s="41"/>
      <c r="CF55" s="567"/>
      <c r="CU55" s="567"/>
    </row>
    <row r="56" spans="84:99" ht="14.25">
      <c r="CF56" s="567"/>
      <c r="CU56" s="567"/>
    </row>
    <row r="57" spans="22:99" ht="14.25">
      <c r="V57" s="41"/>
      <c r="Z57" s="41"/>
      <c r="CF57" s="567"/>
      <c r="CU57" s="567"/>
    </row>
    <row r="58" spans="84:99" ht="14.25">
      <c r="CF58" s="567"/>
      <c r="CU58" s="567"/>
    </row>
    <row r="59" ht="14.25">
      <c r="CU59" s="567"/>
    </row>
    <row r="60" ht="14.25">
      <c r="CU60" s="567"/>
    </row>
    <row r="61" spans="22:99" ht="14.25">
      <c r="V61" s="41"/>
      <c r="Z61" s="41"/>
      <c r="CF61" s="567"/>
      <c r="CU61" s="567"/>
    </row>
    <row r="62" spans="22:99" ht="14.25">
      <c r="V62" s="41"/>
      <c r="W62" s="41"/>
      <c r="X62" s="41"/>
      <c r="Z62" s="41"/>
      <c r="CF62" s="567"/>
      <c r="CU62" s="567"/>
    </row>
    <row r="63" spans="22:99" ht="14.25">
      <c r="V63" s="41"/>
      <c r="Z63" s="41"/>
      <c r="CF63" s="567"/>
      <c r="CU63" s="567"/>
    </row>
    <row r="64" spans="22:99" ht="14.25">
      <c r="V64" s="41"/>
      <c r="Z64" s="41"/>
      <c r="CF64" s="567"/>
      <c r="CU64" s="567"/>
    </row>
    <row r="65" spans="84:99" ht="14.25">
      <c r="CF65" s="567"/>
      <c r="CU65" s="567"/>
    </row>
    <row r="66" spans="22:99" ht="14.25">
      <c r="V66" s="41"/>
      <c r="Z66" s="41"/>
      <c r="CF66" s="567"/>
      <c r="CU66" s="567"/>
    </row>
    <row r="67" ht="14.25">
      <c r="CF67" s="567"/>
    </row>
    <row r="68" spans="22:99" ht="14.25">
      <c r="V68" s="41"/>
      <c r="Z68" s="41"/>
      <c r="CF68" s="567"/>
      <c r="CU68" s="547"/>
    </row>
    <row r="69" spans="84:99" ht="14.25">
      <c r="CF69" s="567"/>
      <c r="CU69" s="543"/>
    </row>
    <row r="70" ht="14.25">
      <c r="CU70" s="559"/>
    </row>
    <row r="71" ht="14.25">
      <c r="CU71" s="561"/>
    </row>
  </sheetData>
  <mergeCells count="43">
    <mergeCell ref="GY2:HC2"/>
    <mergeCell ref="FU2:FY2"/>
    <mergeCell ref="FZ2:GD2"/>
    <mergeCell ref="GE2:GI2"/>
    <mergeCell ref="GJ2:GN2"/>
    <mergeCell ref="GO2:GS2"/>
    <mergeCell ref="GT2:GX2"/>
    <mergeCell ref="FP2:FT2"/>
    <mergeCell ref="DM2:DQ2"/>
    <mergeCell ref="DR2:DV2"/>
    <mergeCell ref="DW2:EA2"/>
    <mergeCell ref="EB2:EF2"/>
    <mergeCell ref="EG2:EK2"/>
    <mergeCell ref="EL2:EP2"/>
    <mergeCell ref="EQ2:EU2"/>
    <mergeCell ref="EV2:EZ2"/>
    <mergeCell ref="FA2:FE2"/>
    <mergeCell ref="FF2:FJ2"/>
    <mergeCell ref="FK2:FO2"/>
    <mergeCell ref="DH2:DL2"/>
    <mergeCell ref="BE2:BI2"/>
    <mergeCell ref="BJ2:BN2"/>
    <mergeCell ref="BO2:BS2"/>
    <mergeCell ref="BT2:BX2"/>
    <mergeCell ref="BY2:CC2"/>
    <mergeCell ref="CD2:CH2"/>
    <mergeCell ref="CI2:CM2"/>
    <mergeCell ref="CN2:CR2"/>
    <mergeCell ref="CS2:CW2"/>
    <mergeCell ref="CX2:DB2"/>
    <mergeCell ref="DC2:DG2"/>
    <mergeCell ref="AZ2:BD2"/>
    <mergeCell ref="B2:B3"/>
    <mergeCell ref="C2:F2"/>
    <mergeCell ref="G2:K2"/>
    <mergeCell ref="L2:P2"/>
    <mergeCell ref="Q2:U2"/>
    <mergeCell ref="V2:Z2"/>
    <mergeCell ref="AA2:AE2"/>
    <mergeCell ref="AF2:AJ2"/>
    <mergeCell ref="AK2:AO2"/>
    <mergeCell ref="AP2:AT2"/>
    <mergeCell ref="AU2:AY2"/>
  </mergeCells>
  <printOptions/>
  <pageMargins left="0.25" right="0.25" top="0.75" bottom="0.75" header="0.3" footer="0.3"/>
  <pageSetup fitToHeight="1" fitToWidth="1" horizontalDpi="600" verticalDpi="600" orientation="landscape" paperSize="9" scale="3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0A00-1F4D-4C11-B341-6EAD68AEDADB}">
  <sheetPr>
    <tabColor theme="1" tint="0.49998000264167786"/>
    <pageSetUpPr fitToPage="1"/>
  </sheetPr>
  <dimension ref="A1:CK28"/>
  <sheetViews>
    <sheetView showGridLines="0" workbookViewId="0" topLeftCell="A1">
      <pane xSplit="1" ySplit="1" topLeftCell="B2" activePane="bottomRight" state="frozen"/>
      <selection pane="topLeft" activeCell="AM39" sqref="AM39"/>
      <selection pane="topRight" activeCell="AM39" sqref="AM39"/>
      <selection pane="bottomLeft" activeCell="AM39" sqref="AM39"/>
      <selection pane="bottomRight" activeCell="AM39" sqref="AM39"/>
    </sheetView>
  </sheetViews>
  <sheetFormatPr defaultColWidth="9.00390625" defaultRowHeight="14.25"/>
  <cols>
    <col min="1" max="1" width="27.00390625" style="439" customWidth="1"/>
    <col min="2" max="2" width="1.12109375" style="439" customWidth="1"/>
    <col min="3" max="21" width="8.50390625" style="439" customWidth="1"/>
    <col min="22" max="22" width="8.50390625" style="465" customWidth="1"/>
    <col min="23" max="30" width="8.50390625" style="439" customWidth="1"/>
    <col min="31" max="31" width="2.375" style="444" customWidth="1"/>
    <col min="32" max="38" width="8.75390625" style="439" customWidth="1"/>
    <col min="39" max="39" width="9.25390625" style="439" customWidth="1"/>
    <col min="40" max="40" width="8.50390625" style="439" customWidth="1"/>
    <col min="41" max="50" width="8.75390625" style="439" customWidth="1"/>
    <col min="51" max="51" width="8.75390625" style="465" customWidth="1"/>
    <col min="52" max="59" width="8.75390625" style="439" customWidth="1"/>
    <col min="60" max="60" width="2.875" style="444" customWidth="1"/>
    <col min="61" max="61" width="9.75390625" style="439" customWidth="1"/>
    <col min="62" max="65" width="8.75390625" style="439" customWidth="1"/>
    <col min="66" max="66" width="7.50390625" style="439" customWidth="1"/>
    <col min="67" max="67" width="9.00390625" style="439" customWidth="1"/>
    <col min="68" max="68" width="8.50390625" style="439" customWidth="1"/>
    <col min="69" max="69" width="7.00390625" style="439" customWidth="1"/>
    <col min="70" max="70" width="7.625" style="439" customWidth="1"/>
    <col min="71" max="71" width="9.00390625" style="439" customWidth="1"/>
    <col min="72" max="73" width="8.375" style="439" customWidth="1"/>
    <col min="74" max="16384" width="9.00390625" style="439" customWidth="1"/>
  </cols>
  <sheetData>
    <row r="1" spans="1:70" ht="22.5" customHeight="1">
      <c r="A1" s="434" t="s">
        <v>575</v>
      </c>
      <c r="B1" s="435"/>
      <c r="C1" s="678" t="s">
        <v>576</v>
      </c>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9"/>
      <c r="AF1" s="678" t="s">
        <v>577</v>
      </c>
      <c r="AG1" s="678"/>
      <c r="AH1" s="678"/>
      <c r="AI1" s="678"/>
      <c r="AJ1" s="678"/>
      <c r="AK1" s="678"/>
      <c r="AL1" s="678"/>
      <c r="AM1" s="678"/>
      <c r="AN1" s="678"/>
      <c r="AO1" s="436"/>
      <c r="AP1" s="436"/>
      <c r="AQ1" s="436"/>
      <c r="AR1" s="436"/>
      <c r="AS1" s="436"/>
      <c r="AT1" s="436"/>
      <c r="AU1" s="436"/>
      <c r="AV1" s="436"/>
      <c r="AW1" s="436"/>
      <c r="AX1" s="436"/>
      <c r="AY1" s="437"/>
      <c r="AZ1" s="436"/>
      <c r="BA1" s="436"/>
      <c r="BB1" s="436"/>
      <c r="BC1" s="436"/>
      <c r="BD1" s="436"/>
      <c r="BE1" s="436"/>
      <c r="BF1" s="436"/>
      <c r="BG1" s="436"/>
      <c r="BH1" s="438"/>
      <c r="BI1" s="678" t="s">
        <v>578</v>
      </c>
      <c r="BJ1" s="678"/>
      <c r="BK1" s="678"/>
      <c r="BL1" s="678"/>
      <c r="BM1" s="678"/>
      <c r="BN1" s="678"/>
      <c r="BO1" s="678"/>
      <c r="BP1" s="678"/>
      <c r="BQ1" s="678"/>
      <c r="BR1" s="678"/>
    </row>
    <row r="2" spans="1:88" ht="33.75" customHeight="1">
      <c r="A2" s="440" t="s">
        <v>579</v>
      </c>
      <c r="B2" s="440"/>
      <c r="C2" s="441" t="s">
        <v>580</v>
      </c>
      <c r="D2" s="442" t="s">
        <v>581</v>
      </c>
      <c r="E2" s="441" t="s">
        <v>582</v>
      </c>
      <c r="F2" s="441" t="s">
        <v>583</v>
      </c>
      <c r="G2" s="441" t="s">
        <v>584</v>
      </c>
      <c r="H2" s="441" t="s">
        <v>203</v>
      </c>
      <c r="I2" s="441" t="s">
        <v>585</v>
      </c>
      <c r="J2" s="441" t="s">
        <v>586</v>
      </c>
      <c r="K2" s="441" t="s">
        <v>587</v>
      </c>
      <c r="L2" s="441" t="s">
        <v>588</v>
      </c>
      <c r="M2" s="441" t="s">
        <v>589</v>
      </c>
      <c r="N2" s="441" t="s">
        <v>590</v>
      </c>
      <c r="O2" s="441" t="s">
        <v>591</v>
      </c>
      <c r="P2" s="441" t="s">
        <v>592</v>
      </c>
      <c r="Q2" s="441" t="s">
        <v>593</v>
      </c>
      <c r="R2" s="441" t="s">
        <v>594</v>
      </c>
      <c r="S2" s="441" t="s">
        <v>409</v>
      </c>
      <c r="T2" s="441" t="s">
        <v>595</v>
      </c>
      <c r="U2" s="441" t="s">
        <v>596</v>
      </c>
      <c r="V2" s="441" t="s">
        <v>597</v>
      </c>
      <c r="W2" s="441" t="s">
        <v>598</v>
      </c>
      <c r="X2" s="441" t="s">
        <v>599</v>
      </c>
      <c r="Y2" s="441" t="s">
        <v>600</v>
      </c>
      <c r="Z2" s="441" t="s">
        <v>601</v>
      </c>
      <c r="AA2" s="441" t="s">
        <v>602</v>
      </c>
      <c r="AB2" s="441" t="s">
        <v>603</v>
      </c>
      <c r="AC2" s="441" t="s">
        <v>604</v>
      </c>
      <c r="AD2" s="441" t="s">
        <v>605</v>
      </c>
      <c r="AE2" s="443" t="s">
        <v>606</v>
      </c>
      <c r="AF2" s="441" t="s">
        <v>580</v>
      </c>
      <c r="AG2" s="441" t="s">
        <v>581</v>
      </c>
      <c r="AH2" s="441" t="s">
        <v>582</v>
      </c>
      <c r="AI2" s="441" t="s">
        <v>583</v>
      </c>
      <c r="AJ2" s="441" t="s">
        <v>584</v>
      </c>
      <c r="AK2" s="441" t="s">
        <v>203</v>
      </c>
      <c r="AL2" s="441" t="s">
        <v>585</v>
      </c>
      <c r="AM2" s="441" t="s">
        <v>586</v>
      </c>
      <c r="AN2" s="441" t="s">
        <v>587</v>
      </c>
      <c r="AO2" s="441" t="s">
        <v>588</v>
      </c>
      <c r="AP2" s="441" t="s">
        <v>589</v>
      </c>
      <c r="AQ2" s="441" t="s">
        <v>590</v>
      </c>
      <c r="AR2" s="441" t="s">
        <v>591</v>
      </c>
      <c r="AS2" s="441" t="s">
        <v>592</v>
      </c>
      <c r="AT2" s="441" t="s">
        <v>593</v>
      </c>
      <c r="AU2" s="441" t="s">
        <v>594</v>
      </c>
      <c r="AV2" s="441" t="s">
        <v>409</v>
      </c>
      <c r="AW2" s="441" t="s">
        <v>595</v>
      </c>
      <c r="AX2" s="441" t="s">
        <v>596</v>
      </c>
      <c r="AY2" s="441" t="s">
        <v>597</v>
      </c>
      <c r="AZ2" s="441" t="s">
        <v>598</v>
      </c>
      <c r="BA2" s="441" t="s">
        <v>599</v>
      </c>
      <c r="BB2" s="441" t="s">
        <v>600</v>
      </c>
      <c r="BC2" s="441" t="s">
        <v>601</v>
      </c>
      <c r="BD2" s="441" t="s">
        <v>602</v>
      </c>
      <c r="BE2" s="441" t="s">
        <v>603</v>
      </c>
      <c r="BF2" s="441" t="s">
        <v>604</v>
      </c>
      <c r="BG2" s="441" t="s">
        <v>605</v>
      </c>
      <c r="BI2" s="436" t="s">
        <v>259</v>
      </c>
      <c r="BJ2" s="436" t="s">
        <v>607</v>
      </c>
      <c r="BK2" s="436" t="s">
        <v>608</v>
      </c>
      <c r="BL2" s="436" t="s">
        <v>609</v>
      </c>
      <c r="BM2" s="436" t="s">
        <v>262</v>
      </c>
      <c r="BN2" s="436" t="s">
        <v>610</v>
      </c>
      <c r="BO2" s="436" t="s">
        <v>611</v>
      </c>
      <c r="BP2" s="436" t="s">
        <v>612</v>
      </c>
      <c r="BQ2" s="436" t="s">
        <v>294</v>
      </c>
      <c r="BR2" s="436" t="s">
        <v>613</v>
      </c>
      <c r="BS2" s="436" t="s">
        <v>614</v>
      </c>
      <c r="BT2" s="436" t="s">
        <v>615</v>
      </c>
      <c r="BU2" s="436" t="s">
        <v>363</v>
      </c>
      <c r="BV2" s="436" t="s">
        <v>616</v>
      </c>
      <c r="BW2" s="436" t="s">
        <v>617</v>
      </c>
      <c r="BX2" s="436" t="s">
        <v>618</v>
      </c>
      <c r="BY2" s="436" t="s">
        <v>408</v>
      </c>
      <c r="BZ2" s="436" t="s">
        <v>619</v>
      </c>
      <c r="CA2" s="436" t="s">
        <v>620</v>
      </c>
      <c r="CB2" s="436" t="s">
        <v>445</v>
      </c>
      <c r="CC2" s="436" t="s">
        <v>621</v>
      </c>
      <c r="CD2" s="436" t="s">
        <v>622</v>
      </c>
      <c r="CE2" s="436" t="s">
        <v>623</v>
      </c>
      <c r="CF2" s="436" t="s">
        <v>624</v>
      </c>
      <c r="CG2" s="436" t="s">
        <v>469</v>
      </c>
      <c r="CH2" s="436" t="s">
        <v>473</v>
      </c>
      <c r="CI2" s="436" t="s">
        <v>483</v>
      </c>
      <c r="CJ2" s="436" t="s">
        <v>492</v>
      </c>
    </row>
    <row r="3" spans="1:89" s="455" customFormat="1" ht="16.5" customHeight="1">
      <c r="A3" s="445" t="s">
        <v>625</v>
      </c>
      <c r="B3" s="446"/>
      <c r="C3" s="447">
        <v>2622</v>
      </c>
      <c r="D3" s="447">
        <v>2713</v>
      </c>
      <c r="E3" s="448">
        <v>2467.339</v>
      </c>
      <c r="F3" s="447">
        <v>3204.661</v>
      </c>
      <c r="G3" s="447">
        <v>3283</v>
      </c>
      <c r="H3" s="447">
        <v>3316</v>
      </c>
      <c r="I3" s="447">
        <v>2803</v>
      </c>
      <c r="J3" s="447">
        <v>3404</v>
      </c>
      <c r="K3" s="447">
        <v>3355</v>
      </c>
      <c r="L3" s="447">
        <v>3516</v>
      </c>
      <c r="M3" s="447">
        <v>2885.2457929499997</v>
      </c>
      <c r="N3" s="447">
        <v>3741.7542070500003</v>
      </c>
      <c r="O3" s="447">
        <v>3358</v>
      </c>
      <c r="P3" s="447">
        <v>3326</v>
      </c>
      <c r="Q3" s="447">
        <v>2981</v>
      </c>
      <c r="R3" s="447">
        <v>4054</v>
      </c>
      <c r="S3" s="447">
        <v>3435</v>
      </c>
      <c r="T3" s="447">
        <v>3023</v>
      </c>
      <c r="U3" s="447">
        <v>2891</v>
      </c>
      <c r="V3" s="447">
        <v>3921</v>
      </c>
      <c r="W3" s="447">
        <v>3398</v>
      </c>
      <c r="X3" s="447">
        <v>3454</v>
      </c>
      <c r="Y3" s="447">
        <v>3179</v>
      </c>
      <c r="Z3" s="447">
        <v>4162</v>
      </c>
      <c r="AA3" s="447">
        <v>3590</v>
      </c>
      <c r="AB3" s="447">
        <v>3752</v>
      </c>
      <c r="AC3" s="447">
        <v>3554</v>
      </c>
      <c r="AD3" s="447">
        <v>4717</v>
      </c>
      <c r="AE3" s="449"/>
      <c r="AF3" s="450">
        <v>180</v>
      </c>
      <c r="AG3" s="450">
        <v>329</v>
      </c>
      <c r="AH3" s="450">
        <v>83.04600000000005</v>
      </c>
      <c r="AI3" s="450">
        <v>295.95399999999995</v>
      </c>
      <c r="AJ3" s="450">
        <v>446</v>
      </c>
      <c r="AK3" s="451">
        <v>445</v>
      </c>
      <c r="AL3" s="451">
        <v>233</v>
      </c>
      <c r="AM3" s="447">
        <v>394</v>
      </c>
      <c r="AN3" s="447">
        <v>525</v>
      </c>
      <c r="AO3" s="447">
        <v>510</v>
      </c>
      <c r="AP3" s="447">
        <v>599.0000000000002</v>
      </c>
      <c r="AQ3" s="447">
        <v>358.9999999999998</v>
      </c>
      <c r="AR3" s="447">
        <v>475</v>
      </c>
      <c r="AS3" s="447">
        <v>357</v>
      </c>
      <c r="AT3" s="447">
        <v>471</v>
      </c>
      <c r="AU3" s="447">
        <v>473</v>
      </c>
      <c r="AV3" s="447">
        <v>527</v>
      </c>
      <c r="AW3" s="447">
        <v>476</v>
      </c>
      <c r="AX3" s="447">
        <v>411</v>
      </c>
      <c r="AY3" s="447">
        <v>570</v>
      </c>
      <c r="AZ3" s="447">
        <v>387</v>
      </c>
      <c r="BA3" s="447">
        <v>427</v>
      </c>
      <c r="BB3" s="447">
        <v>341</v>
      </c>
      <c r="BC3" s="447">
        <v>390</v>
      </c>
      <c r="BD3" s="447">
        <v>368</v>
      </c>
      <c r="BE3" s="447">
        <v>504</v>
      </c>
      <c r="BF3" s="447">
        <v>541</v>
      </c>
      <c r="BG3" s="447">
        <v>366</v>
      </c>
      <c r="BH3" s="449"/>
      <c r="BI3" s="452">
        <v>0.9508822126847878</v>
      </c>
      <c r="BJ3" s="453">
        <v>0.931213351375733</v>
      </c>
      <c r="BK3" s="453">
        <v>0.955</v>
      </c>
      <c r="BL3" s="453">
        <v>0.95</v>
      </c>
      <c r="BM3" s="452">
        <v>0.861</v>
      </c>
      <c r="BN3" s="453">
        <v>0.8652197701987963</v>
      </c>
      <c r="BO3" s="453">
        <v>0.9005992245329574</v>
      </c>
      <c r="BP3" s="454">
        <v>0.893</v>
      </c>
      <c r="BQ3" s="454">
        <v>0.853</v>
      </c>
      <c r="BR3" s="454">
        <v>0.868</v>
      </c>
      <c r="BS3" s="454">
        <v>0.8570817744521646</v>
      </c>
      <c r="BT3" s="454">
        <v>0.8660957259484553</v>
      </c>
      <c r="BU3" s="454">
        <v>0.8702093397745572</v>
      </c>
      <c r="BV3" s="454">
        <v>0.8924833491912464</v>
      </c>
      <c r="BW3" s="454">
        <v>0.902</v>
      </c>
      <c r="BX3" s="454">
        <v>0.849</v>
      </c>
      <c r="BY3" s="454">
        <v>0.8743992310157</v>
      </c>
      <c r="BZ3" s="454">
        <v>0.8681458003169572</v>
      </c>
      <c r="CA3" s="454">
        <v>0.918</v>
      </c>
      <c r="CB3" s="454">
        <v>0.876</v>
      </c>
      <c r="CC3" s="454">
        <v>0.8905622489959839</v>
      </c>
      <c r="CD3" s="454">
        <v>0.8706563706563707</v>
      </c>
      <c r="CE3" s="454">
        <v>0.925601750547046</v>
      </c>
      <c r="CF3" s="454">
        <v>0.8771544970228768</v>
      </c>
      <c r="CG3" s="454">
        <v>0.900126422250316</v>
      </c>
      <c r="CH3" s="454">
        <v>0.8766756032171582</v>
      </c>
      <c r="CI3" s="454">
        <v>0.8994800693240901</v>
      </c>
      <c r="CJ3" s="454">
        <v>0.9143189079291316</v>
      </c>
      <c r="CK3" s="454"/>
    </row>
    <row r="4" spans="1:89" s="455" customFormat="1" ht="14.25">
      <c r="A4" s="446" t="s">
        <v>626</v>
      </c>
      <c r="B4" s="446"/>
      <c r="C4" s="447">
        <v>2147</v>
      </c>
      <c r="D4" s="447">
        <v>2158</v>
      </c>
      <c r="E4" s="448">
        <v>2034.281</v>
      </c>
      <c r="F4" s="447">
        <v>2493.719</v>
      </c>
      <c r="G4" s="447">
        <v>2653</v>
      </c>
      <c r="H4" s="447">
        <v>2565</v>
      </c>
      <c r="I4" s="447">
        <v>2290</v>
      </c>
      <c r="J4" s="447">
        <v>2560</v>
      </c>
      <c r="K4" s="447">
        <v>2729</v>
      </c>
      <c r="L4" s="447">
        <v>2621</v>
      </c>
      <c r="M4" s="447">
        <v>2352.14453434</v>
      </c>
      <c r="N4" s="447">
        <v>2698.85546566</v>
      </c>
      <c r="O4" s="447">
        <v>2687</v>
      </c>
      <c r="P4" s="447">
        <v>2586</v>
      </c>
      <c r="Q4" s="447">
        <v>2392</v>
      </c>
      <c r="R4" s="447">
        <v>2738</v>
      </c>
      <c r="S4" s="447">
        <v>2762</v>
      </c>
      <c r="T4" s="447">
        <v>2470</v>
      </c>
      <c r="U4" s="447">
        <v>2370</v>
      </c>
      <c r="V4" s="447">
        <v>2642</v>
      </c>
      <c r="W4" s="447">
        <v>2722</v>
      </c>
      <c r="X4" s="447">
        <v>2655</v>
      </c>
      <c r="Y4" s="447">
        <v>2573</v>
      </c>
      <c r="Z4" s="447">
        <v>2960</v>
      </c>
      <c r="AA4" s="447">
        <v>2900</v>
      </c>
      <c r="AB4" s="447">
        <v>2820</v>
      </c>
      <c r="AC4" s="447">
        <v>2767</v>
      </c>
      <c r="AD4" s="447">
        <v>3096</v>
      </c>
      <c r="AE4" s="456"/>
      <c r="AF4" s="450">
        <v>68</v>
      </c>
      <c r="AG4" s="450">
        <v>239</v>
      </c>
      <c r="AH4" s="450">
        <v>85.29500000000002</v>
      </c>
      <c r="AI4" s="450">
        <v>266.705</v>
      </c>
      <c r="AJ4" s="450">
        <v>395</v>
      </c>
      <c r="AK4" s="451">
        <v>329</v>
      </c>
      <c r="AL4" s="451">
        <v>227</v>
      </c>
      <c r="AM4" s="447">
        <v>376</v>
      </c>
      <c r="AN4" s="447">
        <v>385</v>
      </c>
      <c r="AO4" s="447">
        <v>433</v>
      </c>
      <c r="AP4" s="447">
        <v>491.0000000000002</v>
      </c>
      <c r="AQ4" s="447">
        <v>415.9999999999998</v>
      </c>
      <c r="AR4" s="447">
        <v>390</v>
      </c>
      <c r="AS4" s="447">
        <v>256</v>
      </c>
      <c r="AT4" s="447">
        <v>422.9999999999998</v>
      </c>
      <c r="AU4" s="447">
        <v>380.0000000000002</v>
      </c>
      <c r="AV4" s="447">
        <v>421</v>
      </c>
      <c r="AW4" s="447">
        <v>408</v>
      </c>
      <c r="AX4" s="447">
        <v>366</v>
      </c>
      <c r="AY4" s="447">
        <v>476</v>
      </c>
      <c r="AZ4" s="447">
        <v>326</v>
      </c>
      <c r="BA4" s="447">
        <v>359</v>
      </c>
      <c r="BB4" s="447">
        <v>234</v>
      </c>
      <c r="BC4" s="447">
        <v>332</v>
      </c>
      <c r="BD4" s="447">
        <v>284</v>
      </c>
      <c r="BE4" s="447">
        <v>396</v>
      </c>
      <c r="BF4" s="447">
        <v>390</v>
      </c>
      <c r="BG4" s="447">
        <v>427.0000000000001</v>
      </c>
      <c r="BH4" s="456"/>
      <c r="BI4" s="452">
        <v>0.9965357967667436</v>
      </c>
      <c r="BJ4" s="453">
        <v>0.9541460735859418</v>
      </c>
      <c r="BK4" s="453">
        <v>0.966</v>
      </c>
      <c r="BL4" s="453">
        <v>0.954</v>
      </c>
      <c r="BM4" s="452">
        <v>0.849</v>
      </c>
      <c r="BN4" s="453">
        <v>0.8673604960141719</v>
      </c>
      <c r="BO4" s="453">
        <v>0.8963848562482208</v>
      </c>
      <c r="BP4" s="454">
        <v>0.886</v>
      </c>
      <c r="BQ4" s="454">
        <v>0.865</v>
      </c>
      <c r="BR4" s="454">
        <v>0.869</v>
      </c>
      <c r="BS4" s="454">
        <v>0.8551905387647831</v>
      </c>
      <c r="BT4" s="454">
        <v>0.8517899291896145</v>
      </c>
      <c r="BU4" s="454">
        <v>0.8686102236421726</v>
      </c>
      <c r="BV4" s="454">
        <v>0.8956573000589507</v>
      </c>
      <c r="BW4" s="454">
        <v>0.884</v>
      </c>
      <c r="BX4" s="454">
        <v>0.85</v>
      </c>
      <c r="BY4" s="454">
        <v>0.8682539682539683</v>
      </c>
      <c r="BZ4" s="454">
        <v>0.8600855033035367</v>
      </c>
      <c r="CA4" s="454">
        <v>0.899</v>
      </c>
      <c r="CB4" s="454">
        <v>0.866</v>
      </c>
      <c r="CC4" s="454">
        <v>0.8864484044757563</v>
      </c>
      <c r="CD4" s="454">
        <v>0.8688589540412045</v>
      </c>
      <c r="CE4" s="454">
        <v>0.934949961508853</v>
      </c>
      <c r="CF4" s="454">
        <v>0.8692962103634957</v>
      </c>
      <c r="CG4" s="454">
        <v>0.9055425448868072</v>
      </c>
      <c r="CH4" s="454">
        <v>0.8817321688500728</v>
      </c>
      <c r="CI4" s="454">
        <v>0.9103740296400846</v>
      </c>
      <c r="CJ4" s="454">
        <v>0.8664987405541561</v>
      </c>
      <c r="CK4" s="454"/>
    </row>
    <row r="5" spans="1:89" s="465" customFormat="1" ht="14.25">
      <c r="A5" s="457" t="s">
        <v>627</v>
      </c>
      <c r="B5" s="457"/>
      <c r="C5" s="458">
        <v>771.9504177</v>
      </c>
      <c r="D5" s="458">
        <v>929.6465452700003</v>
      </c>
      <c r="E5" s="459">
        <v>918.1863018399998</v>
      </c>
      <c r="F5" s="458">
        <v>1029.2602624600004</v>
      </c>
      <c r="G5" s="447">
        <v>1123.29492139</v>
      </c>
      <c r="H5" s="458">
        <v>1224.70507861</v>
      </c>
      <c r="I5" s="458">
        <v>1119.0198028000002</v>
      </c>
      <c r="J5" s="458">
        <v>1148.8914031900006</v>
      </c>
      <c r="K5" s="458">
        <v>1155.54838671</v>
      </c>
      <c r="L5" s="458">
        <v>1210.45161329</v>
      </c>
      <c r="M5" s="458">
        <v>1128.2926669899996</v>
      </c>
      <c r="N5" s="458">
        <v>1157.7073330100004</v>
      </c>
      <c r="O5" s="458">
        <v>1104</v>
      </c>
      <c r="P5" s="458">
        <v>1118</v>
      </c>
      <c r="Q5" s="458">
        <v>1072</v>
      </c>
      <c r="R5" s="458">
        <v>1118</v>
      </c>
      <c r="S5" s="458">
        <v>1088</v>
      </c>
      <c r="T5" s="458">
        <v>1026</v>
      </c>
      <c r="U5" s="458">
        <v>1039</v>
      </c>
      <c r="V5" s="458">
        <v>1073</v>
      </c>
      <c r="W5" s="458">
        <v>1045</v>
      </c>
      <c r="X5" s="458">
        <v>1038</v>
      </c>
      <c r="Y5" s="458">
        <v>1056</v>
      </c>
      <c r="Z5" s="458">
        <v>1064</v>
      </c>
      <c r="AA5" s="458">
        <v>1033</v>
      </c>
      <c r="AB5" s="458">
        <v>1061</v>
      </c>
      <c r="AC5" s="458">
        <v>1081</v>
      </c>
      <c r="AD5" s="458">
        <v>1102</v>
      </c>
      <c r="AE5" s="456"/>
      <c r="AF5" s="460">
        <v>-55.253819950000114</v>
      </c>
      <c r="AG5" s="460">
        <v>-34.81587633999987</v>
      </c>
      <c r="AH5" s="460">
        <v>-89.22469661999963</v>
      </c>
      <c r="AI5" s="460">
        <v>44.34097898000015</v>
      </c>
      <c r="AJ5" s="460">
        <v>124.03953256000005</v>
      </c>
      <c r="AK5" s="461">
        <v>25.960467439999945</v>
      </c>
      <c r="AL5" s="461">
        <v>115.16119935000046</v>
      </c>
      <c r="AM5" s="458">
        <v>131.5174327599991</v>
      </c>
      <c r="AN5" s="458">
        <v>25.015845759999838</v>
      </c>
      <c r="AO5" s="458">
        <v>110.98415424000017</v>
      </c>
      <c r="AP5" s="458">
        <v>117.52003223999971</v>
      </c>
      <c r="AQ5" s="458">
        <v>86.56632023000019</v>
      </c>
      <c r="AR5" s="458">
        <v>95.11605506000012</v>
      </c>
      <c r="AS5" s="458">
        <v>76.00901755000055</v>
      </c>
      <c r="AT5" s="458">
        <v>85.69709490999949</v>
      </c>
      <c r="AU5" s="458">
        <v>78.0259186400001</v>
      </c>
      <c r="AV5" s="458">
        <v>42.812320360000214</v>
      </c>
      <c r="AW5" s="458">
        <v>175.34558730999981</v>
      </c>
      <c r="AX5" s="458">
        <v>79.46159880000005</v>
      </c>
      <c r="AY5" s="458">
        <v>20.725316460000613</v>
      </c>
      <c r="AZ5" s="458">
        <v>64.07147431000003</v>
      </c>
      <c r="BA5" s="458">
        <v>80.75008049000003</v>
      </c>
      <c r="BB5" s="458">
        <v>66.73196724999983</v>
      </c>
      <c r="BC5" s="458">
        <v>20.555014580000005</v>
      </c>
      <c r="BD5" s="458">
        <v>75.36432115999978</v>
      </c>
      <c r="BE5" s="458">
        <v>43.796833110000094</v>
      </c>
      <c r="BF5" s="458">
        <v>41.38011170999975</v>
      </c>
      <c r="BG5" s="458">
        <v>48.1250874800007</v>
      </c>
      <c r="BH5" s="456"/>
      <c r="BI5" s="462">
        <v>1.1127</v>
      </c>
      <c r="BJ5" s="463">
        <v>1.0716</v>
      </c>
      <c r="BK5" s="463">
        <v>1.09</v>
      </c>
      <c r="BL5" s="463">
        <v>1.057</v>
      </c>
      <c r="BM5" s="462">
        <v>0.901</v>
      </c>
      <c r="BN5" s="463">
        <v>0.9366</v>
      </c>
      <c r="BO5" s="463">
        <v>0.9262</v>
      </c>
      <c r="BP5" s="464">
        <v>0.914</v>
      </c>
      <c r="BQ5" s="464">
        <v>0.982</v>
      </c>
      <c r="BR5" s="464">
        <v>0.948</v>
      </c>
      <c r="BS5" s="464">
        <v>0.9331</v>
      </c>
      <c r="BT5" s="464">
        <v>0.9289</v>
      </c>
      <c r="BU5" s="464">
        <v>0.9299</v>
      </c>
      <c r="BV5" s="464">
        <v>0.9339999999999999</v>
      </c>
      <c r="BW5" s="464">
        <v>0.948</v>
      </c>
      <c r="BX5" s="464">
        <v>0.917</v>
      </c>
      <c r="BY5" s="464">
        <v>0.9669</v>
      </c>
      <c r="BZ5" s="464">
        <v>0.8430109997648639</v>
      </c>
      <c r="CA5" s="464">
        <v>0.925</v>
      </c>
      <c r="CB5" s="464">
        <v>0.961</v>
      </c>
      <c r="CC5" s="464">
        <v>0.9490000000000001</v>
      </c>
      <c r="CD5" s="464">
        <v>0.928883136830956</v>
      </c>
      <c r="CE5" s="464">
        <v>0.9419315828152666</v>
      </c>
      <c r="CF5" s="464">
        <v>0.976512848428223</v>
      </c>
      <c r="CG5" s="464">
        <v>0.9358796286700028</v>
      </c>
      <c r="CH5" s="464">
        <v>0.957015739276118</v>
      </c>
      <c r="CI5" s="464">
        <v>0.97097757540572</v>
      </c>
      <c r="CJ5" s="464">
        <v>0.9664022207837147</v>
      </c>
      <c r="CK5" s="464"/>
    </row>
    <row r="6" spans="1:89" ht="14.25">
      <c r="A6" s="457" t="s">
        <v>628</v>
      </c>
      <c r="B6" s="457"/>
      <c r="C6" s="458">
        <v>507.12633838000005</v>
      </c>
      <c r="D6" s="458">
        <v>535.53492809</v>
      </c>
      <c r="E6" s="459">
        <v>505.82977708999994</v>
      </c>
      <c r="F6" s="458">
        <v>615.4732254599999</v>
      </c>
      <c r="G6" s="447">
        <v>644.4254822800001</v>
      </c>
      <c r="H6" s="458">
        <v>595.5745177199999</v>
      </c>
      <c r="I6" s="458">
        <v>548.85537544</v>
      </c>
      <c r="J6" s="458">
        <v>634.0264670000004</v>
      </c>
      <c r="K6" s="458">
        <v>652.08298092</v>
      </c>
      <c r="L6" s="458">
        <v>624.91701908</v>
      </c>
      <c r="M6" s="458">
        <v>590.3561797799998</v>
      </c>
      <c r="N6" s="458">
        <v>660.6438202200002</v>
      </c>
      <c r="O6" s="458">
        <v>663</v>
      </c>
      <c r="P6" s="458">
        <v>635</v>
      </c>
      <c r="Q6" s="458">
        <v>603</v>
      </c>
      <c r="R6" s="458">
        <v>678</v>
      </c>
      <c r="S6" s="458">
        <v>665</v>
      </c>
      <c r="T6" s="458">
        <v>578</v>
      </c>
      <c r="U6" s="458">
        <v>599</v>
      </c>
      <c r="V6" s="458">
        <v>676</v>
      </c>
      <c r="W6" s="458">
        <v>675</v>
      </c>
      <c r="X6" s="458">
        <v>635</v>
      </c>
      <c r="Y6" s="458">
        <v>649</v>
      </c>
      <c r="Z6" s="458">
        <v>730</v>
      </c>
      <c r="AA6" s="458">
        <v>753</v>
      </c>
      <c r="AB6" s="458">
        <v>749</v>
      </c>
      <c r="AC6" s="458">
        <v>767</v>
      </c>
      <c r="AD6" s="458">
        <v>822</v>
      </c>
      <c r="AE6" s="456"/>
      <c r="AF6" s="460">
        <v>45.381716190000006</v>
      </c>
      <c r="AG6" s="460">
        <v>-11.38966247999997</v>
      </c>
      <c r="AH6" s="460">
        <v>-3.8004013200000486</v>
      </c>
      <c r="AI6" s="460">
        <v>-23.479754199999824</v>
      </c>
      <c r="AJ6" s="460">
        <v>-5.094761399999994</v>
      </c>
      <c r="AK6" s="461">
        <v>26.094761399999996</v>
      </c>
      <c r="AL6" s="461">
        <v>57.82791984999968</v>
      </c>
      <c r="AM6" s="458">
        <v>39.15767998000017</v>
      </c>
      <c r="AN6" s="458">
        <v>44.026901910000085</v>
      </c>
      <c r="AO6" s="458">
        <v>75.97309808999992</v>
      </c>
      <c r="AP6" s="458">
        <v>103.27139711999973</v>
      </c>
      <c r="AQ6" s="458">
        <v>65.53580026000014</v>
      </c>
      <c r="AR6" s="458">
        <v>49.706392820000055</v>
      </c>
      <c r="AS6" s="458">
        <v>36.442894540000005</v>
      </c>
      <c r="AT6" s="458">
        <v>52.99562637999957</v>
      </c>
      <c r="AU6" s="458">
        <v>52.05285370000008</v>
      </c>
      <c r="AV6" s="458">
        <v>57.76850528999987</v>
      </c>
      <c r="AW6" s="458">
        <v>92.79402027000003</v>
      </c>
      <c r="AX6" s="458">
        <v>57.03691569999984</v>
      </c>
      <c r="AY6" s="458">
        <v>90.94672655000065</v>
      </c>
      <c r="AZ6" s="458">
        <v>54.67786127999997</v>
      </c>
      <c r="BA6" s="458">
        <v>58.852223409999894</v>
      </c>
      <c r="BB6" s="458">
        <v>38.9992834300004</v>
      </c>
      <c r="BC6" s="458">
        <v>77.48539114000022</v>
      </c>
      <c r="BD6" s="458">
        <v>69.46653629999985</v>
      </c>
      <c r="BE6" s="458">
        <v>71.30310760000042</v>
      </c>
      <c r="BF6" s="458">
        <v>72.32695177999966</v>
      </c>
      <c r="BG6" s="458">
        <v>87.68936237000062</v>
      </c>
      <c r="BH6" s="456"/>
      <c r="BI6" s="462">
        <v>0.8926999999999999</v>
      </c>
      <c r="BJ6" s="463">
        <v>0.9516</v>
      </c>
      <c r="BK6" s="466">
        <v>0.969</v>
      </c>
      <c r="BL6" s="466">
        <v>0.992</v>
      </c>
      <c r="BM6" s="462">
        <v>1.028</v>
      </c>
      <c r="BN6" s="463">
        <v>0.9838</v>
      </c>
      <c r="BO6" s="463">
        <v>0.9544</v>
      </c>
      <c r="BP6" s="464">
        <v>0.945</v>
      </c>
      <c r="BQ6" s="464">
        <v>0.921</v>
      </c>
      <c r="BR6" s="464">
        <v>0.897</v>
      </c>
      <c r="BS6" s="464">
        <v>0.872</v>
      </c>
      <c r="BT6" s="464">
        <v>0.8755000000000001</v>
      </c>
      <c r="BU6" s="464">
        <v>0.9182</v>
      </c>
      <c r="BV6" s="464">
        <v>0.9272</v>
      </c>
      <c r="BW6" s="464">
        <v>0.921</v>
      </c>
      <c r="BX6" s="464">
        <v>0.901</v>
      </c>
      <c r="BY6" s="464">
        <v>0.9026000000000001</v>
      </c>
      <c r="BZ6" s="464">
        <v>0.8436933103472264</v>
      </c>
      <c r="CA6" s="464">
        <v>0.913</v>
      </c>
      <c r="CB6" s="464">
        <v>0.848</v>
      </c>
      <c r="CC6" s="464">
        <v>0.9103</v>
      </c>
      <c r="CD6" s="464">
        <v>0.904885122883312</v>
      </c>
      <c r="CE6" s="464">
        <v>0.9376356457054692</v>
      </c>
      <c r="CF6" s="464">
        <v>0.8766278841812423</v>
      </c>
      <c r="CG6" s="464">
        <v>0.8911908422136231</v>
      </c>
      <c r="CH6" s="464">
        <v>0.8885482529605501</v>
      </c>
      <c r="CI6" s="464">
        <v>0.89518332286509</v>
      </c>
      <c r="CJ6" s="464">
        <v>0.8793681820826377</v>
      </c>
      <c r="CK6" s="464"/>
    </row>
    <row r="7" spans="1:89" ht="14.25">
      <c r="A7" s="457" t="s">
        <v>629</v>
      </c>
      <c r="B7" s="457"/>
      <c r="C7" s="458">
        <v>867.8168423499999</v>
      </c>
      <c r="D7" s="458">
        <v>691.70318092</v>
      </c>
      <c r="E7" s="459">
        <v>611.4871329300004</v>
      </c>
      <c r="F7" s="458">
        <v>848.4508819199996</v>
      </c>
      <c r="G7" s="447">
        <v>886.6170994400001</v>
      </c>
      <c r="H7" s="458">
        <v>743.3829005599999</v>
      </c>
      <c r="I7" s="458">
        <v>623.73364908</v>
      </c>
      <c r="J7" s="458">
        <v>776.3280275199999</v>
      </c>
      <c r="K7" s="458">
        <v>921.3072318799999</v>
      </c>
      <c r="L7" s="458">
        <v>785.6927681200001</v>
      </c>
      <c r="M7" s="458">
        <v>633.4956875699999</v>
      </c>
      <c r="N7" s="458">
        <v>880.5043124300001</v>
      </c>
      <c r="O7" s="458">
        <v>920</v>
      </c>
      <c r="P7" s="458">
        <v>833</v>
      </c>
      <c r="Q7" s="458">
        <v>717</v>
      </c>
      <c r="R7" s="458">
        <v>942</v>
      </c>
      <c r="S7" s="458">
        <v>1009</v>
      </c>
      <c r="T7" s="458">
        <v>866</v>
      </c>
      <c r="U7" s="458">
        <v>732</v>
      </c>
      <c r="V7" s="458">
        <v>893</v>
      </c>
      <c r="W7" s="458">
        <v>1002</v>
      </c>
      <c r="X7" s="458">
        <v>982</v>
      </c>
      <c r="Y7" s="458">
        <v>868</v>
      </c>
      <c r="Z7" s="458">
        <v>1166</v>
      </c>
      <c r="AA7" s="458">
        <v>1114</v>
      </c>
      <c r="AB7" s="458">
        <v>1010</v>
      </c>
      <c r="AC7" s="458">
        <v>919</v>
      </c>
      <c r="AD7" s="458">
        <v>1172</v>
      </c>
      <c r="AE7" s="467"/>
      <c r="AF7" s="460">
        <v>2.8982200700000904</v>
      </c>
      <c r="AG7" s="460">
        <v>193.49558997</v>
      </c>
      <c r="AH7" s="460">
        <v>125.3842928700004</v>
      </c>
      <c r="AI7" s="460">
        <v>170.97270962999917</v>
      </c>
      <c r="AJ7" s="460">
        <v>240.52586863999997</v>
      </c>
      <c r="AK7" s="461">
        <v>201.47413136000003</v>
      </c>
      <c r="AL7" s="461">
        <v>-29.574667580000153</v>
      </c>
      <c r="AM7" s="458">
        <v>152.70055944000023</v>
      </c>
      <c r="AN7" s="458">
        <v>240.14561450999992</v>
      </c>
      <c r="AO7" s="458">
        <v>152.85438549000008</v>
      </c>
      <c r="AP7" s="458">
        <v>217.9136548800003</v>
      </c>
      <c r="AQ7" s="458">
        <v>187.72671579999968</v>
      </c>
      <c r="AR7" s="458">
        <v>180.4402108100001</v>
      </c>
      <c r="AS7" s="458">
        <v>87.63487378999992</v>
      </c>
      <c r="AT7" s="458">
        <v>197.85065180999948</v>
      </c>
      <c r="AU7" s="458">
        <v>210.93078082000096</v>
      </c>
      <c r="AV7" s="458">
        <v>209.23660119000004</v>
      </c>
      <c r="AW7" s="458">
        <v>86.54561970999993</v>
      </c>
      <c r="AX7" s="458">
        <v>124.55584727000064</v>
      </c>
      <c r="AY7" s="458">
        <v>305.4700104299987</v>
      </c>
      <c r="AZ7" s="458">
        <v>153.05430036999988</v>
      </c>
      <c r="BA7" s="458">
        <v>190.0987853799999</v>
      </c>
      <c r="BB7" s="458">
        <v>64.99576904999952</v>
      </c>
      <c r="BC7" s="458">
        <v>184.61590043000115</v>
      </c>
      <c r="BD7" s="458">
        <v>86.77272460999991</v>
      </c>
      <c r="BE7" s="458">
        <v>193.8144079700001</v>
      </c>
      <c r="BF7" s="458">
        <v>144.07884360999952</v>
      </c>
      <c r="BG7" s="458">
        <v>194.91340129999986</v>
      </c>
      <c r="BH7" s="467"/>
      <c r="BI7" s="462">
        <v>0.9554999999999999</v>
      </c>
      <c r="BJ7" s="466">
        <v>0.8410000000000001</v>
      </c>
      <c r="BK7" s="468">
        <v>0.839</v>
      </c>
      <c r="BL7" s="468">
        <v>0.817</v>
      </c>
      <c r="BM7" s="462">
        <v>0.646</v>
      </c>
      <c r="BN7" s="466">
        <v>0.6848000000000001</v>
      </c>
      <c r="BO7" s="466">
        <v>0.8124</v>
      </c>
      <c r="BP7" s="464">
        <v>0.803</v>
      </c>
      <c r="BQ7" s="464">
        <v>0.64</v>
      </c>
      <c r="BR7" s="464">
        <v>0.728</v>
      </c>
      <c r="BS7" s="464">
        <v>0.7294</v>
      </c>
      <c r="BT7" s="464">
        <v>0.7206</v>
      </c>
      <c r="BU7" s="464">
        <v>0.7337999999999999</v>
      </c>
      <c r="BV7" s="464">
        <v>0.8154</v>
      </c>
      <c r="BW7" s="464">
        <v>0.776</v>
      </c>
      <c r="BX7" s="464">
        <v>0.714</v>
      </c>
      <c r="BY7" s="464">
        <v>0.7051000000000001</v>
      </c>
      <c r="BZ7" s="464">
        <v>0.8927379739205097</v>
      </c>
      <c r="CA7" s="464">
        <v>0.859</v>
      </c>
      <c r="CB7" s="464">
        <v>0.754</v>
      </c>
      <c r="CC7" s="464">
        <v>0.7841</v>
      </c>
      <c r="CD7" s="464">
        <v>0.769198025138595</v>
      </c>
      <c r="CE7" s="464">
        <v>0.9252834493707003</v>
      </c>
      <c r="CF7" s="464">
        <v>0.7327351455355329</v>
      </c>
      <c r="CG7" s="464">
        <v>0.880326470893482</v>
      </c>
      <c r="CH7" s="464">
        <v>0.7995546296497122</v>
      </c>
      <c r="CI7" s="464">
        <v>0.8594828882661071</v>
      </c>
      <c r="CJ7" s="464">
        <v>0.745859990152667</v>
      </c>
      <c r="CK7" s="464"/>
    </row>
    <row r="8" spans="1:89" ht="21">
      <c r="A8" s="457" t="s">
        <v>630</v>
      </c>
      <c r="B8" s="457"/>
      <c r="C8" s="469" t="s">
        <v>631</v>
      </c>
      <c r="D8" s="469" t="s">
        <v>631</v>
      </c>
      <c r="E8" s="469" t="s">
        <v>631</v>
      </c>
      <c r="F8" s="469" t="s">
        <v>631</v>
      </c>
      <c r="G8" s="469" t="s">
        <v>631</v>
      </c>
      <c r="H8" s="469" t="s">
        <v>631</v>
      </c>
      <c r="I8" s="469" t="s">
        <v>631</v>
      </c>
      <c r="J8" s="469" t="s">
        <v>631</v>
      </c>
      <c r="K8" s="469" t="s">
        <v>631</v>
      </c>
      <c r="L8" s="469" t="s">
        <v>631</v>
      </c>
      <c r="M8" s="469" t="s">
        <v>631</v>
      </c>
      <c r="N8" s="469" t="s">
        <v>631</v>
      </c>
      <c r="O8" s="469">
        <v>0</v>
      </c>
      <c r="P8" s="458">
        <v>0</v>
      </c>
      <c r="Q8" s="458">
        <v>0</v>
      </c>
      <c r="R8" s="458">
        <v>0</v>
      </c>
      <c r="S8" s="458">
        <v>0</v>
      </c>
      <c r="T8" s="458">
        <v>0</v>
      </c>
      <c r="U8" s="458">
        <v>0</v>
      </c>
      <c r="V8" s="458">
        <v>0</v>
      </c>
      <c r="W8" s="458">
        <v>0</v>
      </c>
      <c r="X8" s="458">
        <v>0</v>
      </c>
      <c r="Y8" s="458">
        <v>0</v>
      </c>
      <c r="Z8" s="458">
        <v>0</v>
      </c>
      <c r="AA8" s="458">
        <v>0</v>
      </c>
      <c r="AB8" s="458">
        <v>0</v>
      </c>
      <c r="AC8" s="458">
        <v>0</v>
      </c>
      <c r="AD8" s="458">
        <v>0</v>
      </c>
      <c r="AE8" s="449"/>
      <c r="AF8" s="470">
        <v>74.97388369000002</v>
      </c>
      <c r="AG8" s="460">
        <v>90.7099488499998</v>
      </c>
      <c r="AH8" s="460">
        <v>53.935805069999404</v>
      </c>
      <c r="AI8" s="460">
        <v>74.87106559000033</v>
      </c>
      <c r="AJ8" s="470">
        <v>35</v>
      </c>
      <c r="AK8" s="461">
        <v>76</v>
      </c>
      <c r="AL8" s="461">
        <v>83.58554838000015</v>
      </c>
      <c r="AM8" s="469">
        <v>52.624327820000474</v>
      </c>
      <c r="AN8" s="469">
        <v>75.81163782000016</v>
      </c>
      <c r="AO8" s="469">
        <v>93.18836217999984</v>
      </c>
      <c r="AP8" s="469">
        <v>52.29491576000032</v>
      </c>
      <c r="AQ8" s="469">
        <v>76.17116370999997</v>
      </c>
      <c r="AR8" s="469">
        <v>64.73734130999972</v>
      </c>
      <c r="AS8" s="469">
        <v>55.91321411999954</v>
      </c>
      <c r="AT8" s="458">
        <v>86.45662690000137</v>
      </c>
      <c r="AU8" s="458">
        <v>38.990446839998924</v>
      </c>
      <c r="AV8" s="458">
        <v>111.18257315999983</v>
      </c>
      <c r="AW8" s="458">
        <v>53.314772710000284</v>
      </c>
      <c r="AX8" s="458">
        <v>104.94563822999953</v>
      </c>
      <c r="AY8" s="458">
        <v>58.85794655999996</v>
      </c>
      <c r="AZ8" s="458">
        <v>54.196364040000105</v>
      </c>
      <c r="BA8" s="458">
        <v>29.298910720000208</v>
      </c>
      <c r="BB8" s="458">
        <v>63.27298027000023</v>
      </c>
      <c r="BC8" s="458">
        <v>49.34369384999866</v>
      </c>
      <c r="BD8" s="458">
        <v>52.39641793000048</v>
      </c>
      <c r="BE8" s="458">
        <v>87.0856513199994</v>
      </c>
      <c r="BF8" s="458">
        <v>132.21409290000105</v>
      </c>
      <c r="BG8" s="458">
        <v>96.27214884999893</v>
      </c>
      <c r="BH8" s="449"/>
      <c r="BI8" s="471" t="s">
        <v>631</v>
      </c>
      <c r="BJ8" s="472" t="s">
        <v>631</v>
      </c>
      <c r="BK8" s="463" t="s">
        <v>631</v>
      </c>
      <c r="BL8" s="463" t="s">
        <v>631</v>
      </c>
      <c r="BM8" s="471" t="s">
        <v>631</v>
      </c>
      <c r="BN8" s="472" t="s">
        <v>631</v>
      </c>
      <c r="BO8" s="472" t="s">
        <v>631</v>
      </c>
      <c r="BP8" s="473" t="s">
        <v>631</v>
      </c>
      <c r="BQ8" s="473" t="s">
        <v>631</v>
      </c>
      <c r="BR8" s="473" t="s">
        <v>631</v>
      </c>
      <c r="BS8" s="473" t="s">
        <v>631</v>
      </c>
      <c r="BT8" s="473" t="s">
        <v>631</v>
      </c>
      <c r="BU8" s="473" t="s">
        <v>631</v>
      </c>
      <c r="BV8" s="473" t="s">
        <v>631</v>
      </c>
      <c r="BW8" s="473" t="s">
        <v>631</v>
      </c>
      <c r="BX8" s="473" t="s">
        <v>631</v>
      </c>
      <c r="BY8" s="473" t="s">
        <v>631</v>
      </c>
      <c r="BZ8" s="473" t="s">
        <v>631</v>
      </c>
      <c r="CA8" s="473" t="s">
        <v>631</v>
      </c>
      <c r="CB8" s="473" t="s">
        <v>631</v>
      </c>
      <c r="CC8" s="473" t="s">
        <v>631</v>
      </c>
      <c r="CD8" s="473" t="s">
        <v>631</v>
      </c>
      <c r="CE8" s="473" t="s">
        <v>631</v>
      </c>
      <c r="CF8" s="473" t="s">
        <v>631</v>
      </c>
      <c r="CG8" s="473" t="s">
        <v>631</v>
      </c>
      <c r="CH8" s="473" t="s">
        <v>631</v>
      </c>
      <c r="CI8" s="473" t="s">
        <v>631</v>
      </c>
      <c r="CJ8" s="473" t="s">
        <v>631</v>
      </c>
      <c r="CK8" s="473"/>
    </row>
    <row r="9" spans="1:89" s="455" customFormat="1" ht="14.25">
      <c r="A9" s="446" t="s">
        <v>632</v>
      </c>
      <c r="B9" s="446"/>
      <c r="C9" s="447">
        <v>475</v>
      </c>
      <c r="D9" s="447">
        <v>555</v>
      </c>
      <c r="E9" s="474">
        <v>433.058</v>
      </c>
      <c r="F9" s="447">
        <v>710.942</v>
      </c>
      <c r="G9" s="447">
        <v>630</v>
      </c>
      <c r="H9" s="447">
        <v>751</v>
      </c>
      <c r="I9" s="447">
        <v>513</v>
      </c>
      <c r="J9" s="447">
        <v>844</v>
      </c>
      <c r="K9" s="447">
        <v>626</v>
      </c>
      <c r="L9" s="447">
        <v>895</v>
      </c>
      <c r="M9" s="447">
        <v>533.1012586100001</v>
      </c>
      <c r="N9" s="447">
        <v>1042.89874139</v>
      </c>
      <c r="O9" s="447">
        <v>671</v>
      </c>
      <c r="P9" s="447">
        <v>740</v>
      </c>
      <c r="Q9" s="447">
        <v>589</v>
      </c>
      <c r="R9" s="447">
        <v>1316</v>
      </c>
      <c r="S9" s="447">
        <v>673</v>
      </c>
      <c r="T9" s="447">
        <v>553</v>
      </c>
      <c r="U9" s="447">
        <v>521</v>
      </c>
      <c r="V9" s="447">
        <v>1279</v>
      </c>
      <c r="W9" s="447">
        <v>676</v>
      </c>
      <c r="X9" s="447">
        <v>799</v>
      </c>
      <c r="Y9" s="447">
        <v>606</v>
      </c>
      <c r="Z9" s="447">
        <v>1202</v>
      </c>
      <c r="AA9" s="447">
        <v>690</v>
      </c>
      <c r="AB9" s="447">
        <v>932</v>
      </c>
      <c r="AC9" s="447">
        <v>787</v>
      </c>
      <c r="AD9" s="447">
        <v>1621</v>
      </c>
      <c r="AE9" s="456"/>
      <c r="AF9" s="450">
        <v>112</v>
      </c>
      <c r="AG9" s="450">
        <v>90</v>
      </c>
      <c r="AH9" s="450">
        <v>-2.2489999999999952</v>
      </c>
      <c r="AI9" s="450">
        <v>29.248999999999995</v>
      </c>
      <c r="AJ9" s="450">
        <v>51</v>
      </c>
      <c r="AK9" s="451">
        <v>116</v>
      </c>
      <c r="AL9" s="451">
        <v>6</v>
      </c>
      <c r="AM9" s="447">
        <v>18</v>
      </c>
      <c r="AN9" s="447">
        <v>140</v>
      </c>
      <c r="AO9" s="447">
        <v>77</v>
      </c>
      <c r="AP9" s="447">
        <v>108</v>
      </c>
      <c r="AQ9" s="447">
        <v>-57</v>
      </c>
      <c r="AR9" s="447">
        <v>85</v>
      </c>
      <c r="AS9" s="447">
        <v>101</v>
      </c>
      <c r="AT9" s="447">
        <v>47.99999999999997</v>
      </c>
      <c r="AU9" s="447">
        <v>93.00000000000003</v>
      </c>
      <c r="AV9" s="447">
        <v>106</v>
      </c>
      <c r="AW9" s="447">
        <v>68</v>
      </c>
      <c r="AX9" s="447">
        <v>45</v>
      </c>
      <c r="AY9" s="447">
        <v>93.99999999999994</v>
      </c>
      <c r="AZ9" s="447">
        <v>60.99999999999999</v>
      </c>
      <c r="BA9" s="447">
        <v>68</v>
      </c>
      <c r="BB9" s="447">
        <v>107</v>
      </c>
      <c r="BC9" s="447">
        <v>58</v>
      </c>
      <c r="BD9" s="447">
        <v>84</v>
      </c>
      <c r="BE9" s="447">
        <v>108</v>
      </c>
      <c r="BF9" s="447">
        <v>151</v>
      </c>
      <c r="BG9" s="447">
        <v>-61</v>
      </c>
      <c r="BH9" s="456"/>
      <c r="BI9" s="452">
        <v>0.7342465753424657</v>
      </c>
      <c r="BJ9" s="453">
        <v>0.8257575757575758</v>
      </c>
      <c r="BK9" s="453">
        <v>0.902</v>
      </c>
      <c r="BL9" s="453">
        <v>0.931</v>
      </c>
      <c r="BM9" s="452">
        <v>0.918</v>
      </c>
      <c r="BN9" s="453">
        <v>0.8552223371251293</v>
      </c>
      <c r="BO9" s="453">
        <v>0.9205387205387205</v>
      </c>
      <c r="BP9" s="454">
        <v>0.927</v>
      </c>
      <c r="BQ9" s="454">
        <v>0.801</v>
      </c>
      <c r="BR9" s="454">
        <v>0.864</v>
      </c>
      <c r="BS9" s="454">
        <v>0.8653295128939829</v>
      </c>
      <c r="BT9" s="454">
        <v>0.9286328460877042</v>
      </c>
      <c r="BU9" s="454">
        <v>0.8768718801996672</v>
      </c>
      <c r="BV9" s="454">
        <v>0.8792111750205424</v>
      </c>
      <c r="BW9" s="454">
        <v>0.977</v>
      </c>
      <c r="BX9" s="454">
        <v>0.847</v>
      </c>
      <c r="BY9" s="454">
        <v>0.9001663893510815</v>
      </c>
      <c r="BZ9" s="454">
        <v>0.9037800687285223</v>
      </c>
      <c r="CA9" s="454">
        <v>0.998</v>
      </c>
      <c r="CB9" s="454">
        <v>0.92</v>
      </c>
      <c r="CC9" s="454">
        <v>0.9078260869565218</v>
      </c>
      <c r="CD9" s="454">
        <v>0.8784246575342465</v>
      </c>
      <c r="CE9" s="454">
        <v>0.8851913477537436</v>
      </c>
      <c r="CF9" s="454">
        <v>0.9107438016528926</v>
      </c>
      <c r="CG9" s="454">
        <v>0.8770764119601329</v>
      </c>
      <c r="CH9" s="454">
        <v>0.8538587848932677</v>
      </c>
      <c r="CI9" s="454">
        <v>0.8503184713375797</v>
      </c>
      <c r="CJ9" s="454">
        <v>1.1144578313253013</v>
      </c>
      <c r="CK9" s="454"/>
    </row>
    <row r="10" spans="1:89" ht="14.25">
      <c r="A10" s="457" t="s">
        <v>627</v>
      </c>
      <c r="B10" s="457"/>
      <c r="C10" s="458">
        <v>103.06665504</v>
      </c>
      <c r="D10" s="458">
        <v>118.64092815999999</v>
      </c>
      <c r="E10" s="475">
        <v>123.31125779000001</v>
      </c>
      <c r="F10" s="458">
        <v>181.91043097999994</v>
      </c>
      <c r="G10" s="447">
        <v>168.36799086999997</v>
      </c>
      <c r="H10" s="458">
        <v>176.63200913000003</v>
      </c>
      <c r="I10" s="458">
        <v>173.22139401000004</v>
      </c>
      <c r="J10" s="458">
        <v>230.64274743</v>
      </c>
      <c r="K10" s="458">
        <v>193.96167033</v>
      </c>
      <c r="L10" s="458">
        <v>192.03832967</v>
      </c>
      <c r="M10" s="458">
        <v>187.23988844000007</v>
      </c>
      <c r="N10" s="458">
        <v>273.76011155999987</v>
      </c>
      <c r="O10" s="458">
        <v>205</v>
      </c>
      <c r="P10" s="458">
        <v>201</v>
      </c>
      <c r="Q10" s="458">
        <v>179</v>
      </c>
      <c r="R10" s="458">
        <v>231</v>
      </c>
      <c r="S10" s="458">
        <v>181</v>
      </c>
      <c r="T10" s="458">
        <v>153</v>
      </c>
      <c r="U10" s="458">
        <v>147</v>
      </c>
      <c r="V10" s="458">
        <v>197</v>
      </c>
      <c r="W10" s="458">
        <v>163</v>
      </c>
      <c r="X10" s="458">
        <v>152</v>
      </c>
      <c r="Y10" s="458">
        <v>148</v>
      </c>
      <c r="Z10" s="458">
        <v>184</v>
      </c>
      <c r="AA10" s="458">
        <v>144</v>
      </c>
      <c r="AB10" s="458">
        <v>146</v>
      </c>
      <c r="AC10" s="458">
        <v>143</v>
      </c>
      <c r="AD10" s="458">
        <v>189</v>
      </c>
      <c r="AE10" s="456"/>
      <c r="AF10" s="460">
        <v>-10.466917260000006</v>
      </c>
      <c r="AG10" s="460">
        <v>8.361299020000033</v>
      </c>
      <c r="AH10" s="460">
        <v>-42.59655148000009</v>
      </c>
      <c r="AI10" s="460">
        <v>0.4295557900001086</v>
      </c>
      <c r="AJ10" s="460">
        <v>-5.250557299999966</v>
      </c>
      <c r="AK10" s="461">
        <v>3.250557299999966</v>
      </c>
      <c r="AL10" s="461">
        <v>-9.700365900000131</v>
      </c>
      <c r="AM10" s="458">
        <v>13.049040009999818</v>
      </c>
      <c r="AN10" s="458">
        <v>7.209338349999976</v>
      </c>
      <c r="AO10" s="458">
        <v>-41.209338349999975</v>
      </c>
      <c r="AP10" s="458">
        <v>13.898362110000242</v>
      </c>
      <c r="AQ10" s="458">
        <v>-15.085003520000392</v>
      </c>
      <c r="AR10" s="458">
        <v>-1.6619261800000005</v>
      </c>
      <c r="AS10" s="458">
        <v>29.661926180000002</v>
      </c>
      <c r="AT10" s="458">
        <v>-9.334337000000076</v>
      </c>
      <c r="AU10" s="458">
        <v>15.598716519999947</v>
      </c>
      <c r="AV10" s="458">
        <v>8.274389690000023</v>
      </c>
      <c r="AW10" s="458">
        <v>24.43518374999998</v>
      </c>
      <c r="AX10" s="458">
        <v>14.647662389999965</v>
      </c>
      <c r="AY10" s="458">
        <v>2.489280400000041</v>
      </c>
      <c r="AZ10" s="458">
        <v>3.5807045700000133</v>
      </c>
      <c r="BA10" s="458">
        <v>14.655867580000038</v>
      </c>
      <c r="BB10" s="458">
        <v>9.909402150000009</v>
      </c>
      <c r="BC10" s="458">
        <v>5.969695099999864</v>
      </c>
      <c r="BD10" s="458">
        <v>4.796389379999989</v>
      </c>
      <c r="BE10" s="458">
        <v>6.895994480000026</v>
      </c>
      <c r="BF10" s="458">
        <v>-0.37845928000001017</v>
      </c>
      <c r="BG10" s="458">
        <v>1.662512689999982</v>
      </c>
      <c r="BH10" s="456"/>
      <c r="BI10" s="462">
        <v>1.1293</v>
      </c>
      <c r="BJ10" s="463">
        <v>1.0312999999999999</v>
      </c>
      <c r="BK10" s="463">
        <v>1.159</v>
      </c>
      <c r="BL10" s="463">
        <v>1.106</v>
      </c>
      <c r="BM10" s="462">
        <v>1.037</v>
      </c>
      <c r="BN10" s="463">
        <v>0.9829</v>
      </c>
      <c r="BO10" s="463">
        <v>1.006</v>
      </c>
      <c r="BP10" s="464">
        <v>0.978</v>
      </c>
      <c r="BQ10" s="464">
        <v>0.929</v>
      </c>
      <c r="BR10" s="464">
        <v>1.079</v>
      </c>
      <c r="BS10" s="464">
        <v>1.0246</v>
      </c>
      <c r="BT10" s="464">
        <v>1.0261</v>
      </c>
      <c r="BU10" s="464">
        <v>0.9937</v>
      </c>
      <c r="BV10" s="464">
        <v>0.9266</v>
      </c>
      <c r="BW10" s="464">
        <v>1.055</v>
      </c>
      <c r="BX10" s="464">
        <v>0.891</v>
      </c>
      <c r="BY10" s="464">
        <v>0.9695</v>
      </c>
      <c r="BZ10" s="464">
        <v>0.9046143589908221</v>
      </c>
      <c r="CA10" s="464">
        <v>0.956</v>
      </c>
      <c r="CB10" s="464">
        <v>0.989</v>
      </c>
      <c r="CC10" s="464">
        <v>0.9755</v>
      </c>
      <c r="CD10" s="464">
        <v>0.9428213216660768</v>
      </c>
      <c r="CE10" s="464">
        <v>0.9517477123994117</v>
      </c>
      <c r="CF10" s="464">
        <v>0.9927538028473096</v>
      </c>
      <c r="CG10" s="464">
        <v>0.9780448267117622</v>
      </c>
      <c r="CH10" s="464">
        <v>0.9747842947713474</v>
      </c>
      <c r="CI10" s="464">
        <v>1.0165913756437546</v>
      </c>
      <c r="CJ10" s="464">
        <v>0.9737574981146022</v>
      </c>
      <c r="CK10" s="464"/>
    </row>
    <row r="11" spans="1:89" ht="14.25">
      <c r="A11" s="457" t="s">
        <v>628</v>
      </c>
      <c r="B11" s="457"/>
      <c r="C11" s="458">
        <v>156.81028247999998</v>
      </c>
      <c r="D11" s="458">
        <v>178.11041210000005</v>
      </c>
      <c r="E11" s="475">
        <v>170.0959500499999</v>
      </c>
      <c r="F11" s="458">
        <v>204.89226363999998</v>
      </c>
      <c r="G11" s="447">
        <v>204.86205490999998</v>
      </c>
      <c r="H11" s="458">
        <v>216.13794509000002</v>
      </c>
      <c r="I11" s="458">
        <v>210.88795585000014</v>
      </c>
      <c r="J11" s="458">
        <v>234.05678371</v>
      </c>
      <c r="K11" s="458">
        <v>211.33040913000002</v>
      </c>
      <c r="L11" s="458">
        <v>211.66959086999998</v>
      </c>
      <c r="M11" s="458">
        <v>194.74666945</v>
      </c>
      <c r="N11" s="458">
        <v>262.25333055</v>
      </c>
      <c r="O11" s="458">
        <v>215</v>
      </c>
      <c r="P11" s="458">
        <v>210</v>
      </c>
      <c r="Q11" s="458">
        <v>180</v>
      </c>
      <c r="R11" s="458">
        <v>225</v>
      </c>
      <c r="S11" s="458">
        <v>179</v>
      </c>
      <c r="T11" s="458">
        <v>147</v>
      </c>
      <c r="U11" s="458">
        <v>148</v>
      </c>
      <c r="V11" s="458">
        <v>197</v>
      </c>
      <c r="W11" s="458">
        <v>171</v>
      </c>
      <c r="X11" s="458">
        <v>179</v>
      </c>
      <c r="Y11" s="458">
        <v>165</v>
      </c>
      <c r="Z11" s="458">
        <v>206</v>
      </c>
      <c r="AA11" s="458">
        <v>175</v>
      </c>
      <c r="AB11" s="458">
        <v>198</v>
      </c>
      <c r="AC11" s="458">
        <v>199</v>
      </c>
      <c r="AD11" s="458">
        <v>239</v>
      </c>
      <c r="AE11" s="456"/>
      <c r="AF11" s="460">
        <v>22.733083799999992</v>
      </c>
      <c r="AG11" s="460">
        <v>-8.155480490000008</v>
      </c>
      <c r="AH11" s="460">
        <v>17.53811302999995</v>
      </c>
      <c r="AI11" s="460">
        <v>-1.7296965199997434</v>
      </c>
      <c r="AJ11" s="460">
        <v>-0.26756345000001286</v>
      </c>
      <c r="AK11" s="461">
        <v>21.26756345000001</v>
      </c>
      <c r="AL11" s="461">
        <v>9.167752290000106</v>
      </c>
      <c r="AM11" s="458">
        <v>23.75314277999991</v>
      </c>
      <c r="AN11" s="458">
        <v>20.500736520000025</v>
      </c>
      <c r="AO11" s="458">
        <v>15.499263479999975</v>
      </c>
      <c r="AP11" s="458">
        <v>25.144176750000028</v>
      </c>
      <c r="AQ11" s="458">
        <v>31.68118503000006</v>
      </c>
      <c r="AR11" s="458">
        <v>14.564476310000043</v>
      </c>
      <c r="AS11" s="458">
        <v>12.435523689999957</v>
      </c>
      <c r="AT11" s="458">
        <v>13.31804062000014</v>
      </c>
      <c r="AU11" s="458">
        <v>22.96516385000006</v>
      </c>
      <c r="AV11" s="458">
        <v>22.65274855000002</v>
      </c>
      <c r="AW11" s="458">
        <v>13.304440000000021</v>
      </c>
      <c r="AX11" s="458">
        <v>21.794695060000123</v>
      </c>
      <c r="AY11" s="458">
        <v>9.895467869999933</v>
      </c>
      <c r="AZ11" s="458">
        <v>7.798429930000018</v>
      </c>
      <c r="BA11" s="458">
        <v>14.105193110000002</v>
      </c>
      <c r="BB11" s="458">
        <v>15.609810010000025</v>
      </c>
      <c r="BC11" s="458">
        <v>23.631957360000094</v>
      </c>
      <c r="BD11" s="458">
        <v>24.322307430000038</v>
      </c>
      <c r="BE11" s="458">
        <v>29.89652098999997</v>
      </c>
      <c r="BF11" s="458">
        <v>32.520504399999936</v>
      </c>
      <c r="BG11" s="458">
        <v>37.133990210000164</v>
      </c>
      <c r="BH11" s="456"/>
      <c r="BI11" s="462">
        <v>0.8246</v>
      </c>
      <c r="BJ11" s="463">
        <v>0.9528000000000001</v>
      </c>
      <c r="BK11" s="466">
        <v>0.943</v>
      </c>
      <c r="BL11" s="466">
        <v>0.967</v>
      </c>
      <c r="BM11" s="462">
        <v>1.057</v>
      </c>
      <c r="BN11" s="463">
        <v>0.9540000000000001</v>
      </c>
      <c r="BO11" s="463">
        <v>0.9538</v>
      </c>
      <c r="BP11" s="464">
        <v>0.929</v>
      </c>
      <c r="BQ11" s="464">
        <v>0.893</v>
      </c>
      <c r="BR11" s="464">
        <v>0.905</v>
      </c>
      <c r="BS11" s="464">
        <v>0.8961</v>
      </c>
      <c r="BT11" s="464">
        <v>0.8789</v>
      </c>
      <c r="BU11" s="464">
        <v>0.9266000000000001</v>
      </c>
      <c r="BV11" s="464">
        <v>0.9319000000000001</v>
      </c>
      <c r="BW11" s="464">
        <v>0.946</v>
      </c>
      <c r="BX11" s="464">
        <v>0.867</v>
      </c>
      <c r="BY11" s="464">
        <v>0.8949999999999999</v>
      </c>
      <c r="BZ11" s="464">
        <v>0.9351264824145404</v>
      </c>
      <c r="CA11" s="464">
        <v>0.904</v>
      </c>
      <c r="CB11" s="464">
        <v>0.882</v>
      </c>
      <c r="CC11" s="464">
        <v>0.9521999999999999</v>
      </c>
      <c r="CD11" s="464">
        <v>0.9271295389140602</v>
      </c>
      <c r="CE11" s="464">
        <v>0.9169786978272709</v>
      </c>
      <c r="CF11" s="464">
        <v>0.8953596550343601</v>
      </c>
      <c r="CG11" s="464">
        <v>0.8590962282070181</v>
      </c>
      <c r="CH11" s="464">
        <v>0.8433374943870084</v>
      </c>
      <c r="CI11" s="464">
        <v>0.8282847230279307</v>
      </c>
      <c r="CJ11" s="464">
        <v>0.8156046925140159</v>
      </c>
      <c r="CK11" s="464"/>
    </row>
    <row r="12" spans="1:89" ht="14.25">
      <c r="A12" s="457" t="s">
        <v>629</v>
      </c>
      <c r="B12" s="457"/>
      <c r="C12" s="458">
        <v>214.74443804999999</v>
      </c>
      <c r="D12" s="458">
        <v>258.05398148000006</v>
      </c>
      <c r="E12" s="475">
        <v>140.22401121999985</v>
      </c>
      <c r="F12" s="458">
        <v>323.89091539000015</v>
      </c>
      <c r="G12" s="447">
        <v>257.4843761499999</v>
      </c>
      <c r="H12" s="458">
        <v>357.5156238500001</v>
      </c>
      <c r="I12" s="458">
        <v>129.60867222000013</v>
      </c>
      <c r="J12" s="458">
        <v>378.84324679999975</v>
      </c>
      <c r="K12" s="458">
        <v>220.98091773999994</v>
      </c>
      <c r="L12" s="458">
        <v>491.01908226000006</v>
      </c>
      <c r="M12" s="458">
        <v>151.11470072000014</v>
      </c>
      <c r="N12" s="458">
        <v>506.88529927999986</v>
      </c>
      <c r="O12" s="458">
        <v>251</v>
      </c>
      <c r="P12" s="458">
        <v>329</v>
      </c>
      <c r="Q12" s="458">
        <v>230</v>
      </c>
      <c r="R12" s="458">
        <v>860</v>
      </c>
      <c r="S12" s="458">
        <v>313</v>
      </c>
      <c r="T12" s="458">
        <v>253</v>
      </c>
      <c r="U12" s="458">
        <v>226</v>
      </c>
      <c r="V12" s="458">
        <v>885</v>
      </c>
      <c r="W12" s="458">
        <v>342</v>
      </c>
      <c r="X12" s="458">
        <v>468</v>
      </c>
      <c r="Y12" s="458">
        <v>293</v>
      </c>
      <c r="Z12" s="458">
        <v>812</v>
      </c>
      <c r="AA12" s="458">
        <v>371</v>
      </c>
      <c r="AB12" s="458">
        <v>588</v>
      </c>
      <c r="AC12" s="458">
        <v>445</v>
      </c>
      <c r="AD12" s="458">
        <v>1193</v>
      </c>
      <c r="AE12" s="467"/>
      <c r="AF12" s="470">
        <v>77.44673547000005</v>
      </c>
      <c r="AG12" s="460">
        <v>59.666920570000116</v>
      </c>
      <c r="AH12" s="460">
        <v>11.545186729999784</v>
      </c>
      <c r="AI12" s="460">
        <v>2.0215035000000228</v>
      </c>
      <c r="AJ12" s="470">
        <v>49.181043590000044</v>
      </c>
      <c r="AK12" s="461">
        <v>69.81895640999996</v>
      </c>
      <c r="AL12" s="461">
        <v>-17.969383159999808</v>
      </c>
      <c r="AM12" s="458">
        <v>-29.188077100000484</v>
      </c>
      <c r="AN12" s="458">
        <v>88.83689965</v>
      </c>
      <c r="AO12" s="458">
        <v>74.16310035</v>
      </c>
      <c r="AP12" s="458">
        <v>51.820787040000084</v>
      </c>
      <c r="AQ12" s="458">
        <v>-95.53700146000008</v>
      </c>
      <c r="AR12" s="458">
        <v>53.44921218999999</v>
      </c>
      <c r="AS12" s="458">
        <v>40.55078781000001</v>
      </c>
      <c r="AT12" s="458">
        <v>19.424743000000035</v>
      </c>
      <c r="AU12" s="458">
        <v>42.19305629000004</v>
      </c>
      <c r="AV12" s="458">
        <v>39.00378232999995</v>
      </c>
      <c r="AW12" s="458">
        <v>23.336310210000036</v>
      </c>
      <c r="AX12" s="458">
        <v>-15.273297980000024</v>
      </c>
      <c r="AY12" s="458">
        <v>63.39983640999989</v>
      </c>
      <c r="AZ12" s="458">
        <v>33.57501457000007</v>
      </c>
      <c r="BA12" s="458">
        <v>41.55116204000007</v>
      </c>
      <c r="BB12" s="458">
        <v>56.412490759999926</v>
      </c>
      <c r="BC12" s="458">
        <v>15.408995020000049</v>
      </c>
      <c r="BD12" s="458">
        <v>35.51060898000008</v>
      </c>
      <c r="BE12" s="458">
        <v>49.82544840999994</v>
      </c>
      <c r="BF12" s="458">
        <v>75.99737411999992</v>
      </c>
      <c r="BG12" s="458">
        <v>-108.54510306</v>
      </c>
      <c r="BH12" s="467"/>
      <c r="BI12" s="462">
        <v>0.4371</v>
      </c>
      <c r="BJ12" s="466">
        <v>0.6066999999999999</v>
      </c>
      <c r="BK12" s="468">
        <v>0.706</v>
      </c>
      <c r="BL12" s="468">
        <v>0.773</v>
      </c>
      <c r="BM12" s="462">
        <v>0.674</v>
      </c>
      <c r="BN12" s="466">
        <v>0.6461</v>
      </c>
      <c r="BO12" s="466">
        <v>0.8105000000000001</v>
      </c>
      <c r="BP12" s="464">
        <v>0.875</v>
      </c>
      <c r="BQ12" s="464">
        <v>0.6</v>
      </c>
      <c r="BR12" s="464">
        <v>0.628</v>
      </c>
      <c r="BS12" s="464">
        <v>0.6859</v>
      </c>
      <c r="BT12" s="464">
        <v>0.8879999999999999</v>
      </c>
      <c r="BU12" s="464">
        <v>0.6979</v>
      </c>
      <c r="BV12" s="464">
        <v>0.7677</v>
      </c>
      <c r="BW12" s="464">
        <v>0.925</v>
      </c>
      <c r="BX12" s="464">
        <v>0.788</v>
      </c>
      <c r="BY12" s="464">
        <v>0.8300000000000001</v>
      </c>
      <c r="BZ12" s="464">
        <v>0.8769874305977292</v>
      </c>
      <c r="CA12" s="464">
        <v>1.112</v>
      </c>
      <c r="CB12" s="464">
        <v>0.897</v>
      </c>
      <c r="CC12" s="464">
        <v>0.8166</v>
      </c>
      <c r="CD12" s="464">
        <v>0.8013267256038792</v>
      </c>
      <c r="CE12" s="464">
        <v>0.8194044138456787</v>
      </c>
      <c r="CF12" s="464">
        <v>0.8585355344011799</v>
      </c>
      <c r="CG12" s="464">
        <v>0.8256127966717882</v>
      </c>
      <c r="CH12" s="464">
        <v>0.7935631508769232</v>
      </c>
      <c r="CI12" s="464">
        <v>0.7675705788632099</v>
      </c>
      <c r="CJ12" s="464">
        <v>1.3880797302404748</v>
      </c>
      <c r="CK12" s="464"/>
    </row>
    <row r="13" spans="1:89" ht="21">
      <c r="A13" s="457" t="s">
        <v>630</v>
      </c>
      <c r="B13" s="457"/>
      <c r="C13" s="469" t="s">
        <v>631</v>
      </c>
      <c r="D13" s="469" t="s">
        <v>631</v>
      </c>
      <c r="E13" s="469" t="s">
        <v>631</v>
      </c>
      <c r="F13" s="469" t="s">
        <v>631</v>
      </c>
      <c r="G13" s="469" t="s">
        <v>631</v>
      </c>
      <c r="H13" s="469" t="s">
        <v>631</v>
      </c>
      <c r="I13" s="469" t="s">
        <v>631</v>
      </c>
      <c r="J13" s="469" t="s">
        <v>631</v>
      </c>
      <c r="K13" s="469" t="s">
        <v>631</v>
      </c>
      <c r="L13" s="469" t="s">
        <v>631</v>
      </c>
      <c r="M13" s="469" t="s">
        <v>631</v>
      </c>
      <c r="N13" s="469" t="s">
        <v>631</v>
      </c>
      <c r="O13" s="469">
        <v>0</v>
      </c>
      <c r="P13" s="458">
        <v>0</v>
      </c>
      <c r="Q13" s="458">
        <v>0</v>
      </c>
      <c r="R13" s="458">
        <v>0</v>
      </c>
      <c r="S13" s="458">
        <v>0</v>
      </c>
      <c r="T13" s="458">
        <v>0</v>
      </c>
      <c r="U13" s="458">
        <v>0</v>
      </c>
      <c r="V13" s="458">
        <v>0</v>
      </c>
      <c r="W13" s="458">
        <v>0</v>
      </c>
      <c r="X13" s="458">
        <v>0</v>
      </c>
      <c r="Y13" s="458">
        <v>0</v>
      </c>
      <c r="Z13" s="458">
        <v>0</v>
      </c>
      <c r="AA13" s="458">
        <v>0</v>
      </c>
      <c r="AB13" s="458">
        <v>0</v>
      </c>
      <c r="AC13" s="458">
        <v>0</v>
      </c>
      <c r="AD13" s="458">
        <v>0</v>
      </c>
      <c r="AE13" s="449"/>
      <c r="AF13" s="470">
        <v>22.287097989999964</v>
      </c>
      <c r="AG13" s="460">
        <v>30.127260899999882</v>
      </c>
      <c r="AH13" s="460">
        <v>11.264251720000317</v>
      </c>
      <c r="AI13" s="460">
        <v>28.527637229999584</v>
      </c>
      <c r="AJ13" s="470">
        <v>7.337077159999936</v>
      </c>
      <c r="AK13" s="461">
        <v>21.662922840000064</v>
      </c>
      <c r="AL13" s="461">
        <v>24.501996769999835</v>
      </c>
      <c r="AM13" s="469">
        <v>10.385894310000722</v>
      </c>
      <c r="AN13" s="469">
        <v>23.453025479999994</v>
      </c>
      <c r="AO13" s="469">
        <v>28.546974520000006</v>
      </c>
      <c r="AP13" s="469">
        <v>17.136674099999652</v>
      </c>
      <c r="AQ13" s="469">
        <v>21.940819950000417</v>
      </c>
      <c r="AR13" s="469">
        <v>18.64823767999996</v>
      </c>
      <c r="AS13" s="469">
        <v>18.35176232000004</v>
      </c>
      <c r="AT13" s="458">
        <v>24.59155337999988</v>
      </c>
      <c r="AU13" s="458">
        <v>12.243063339999964</v>
      </c>
      <c r="AV13" s="458">
        <v>36.069079430000016</v>
      </c>
      <c r="AW13" s="458">
        <v>6.924066039999971</v>
      </c>
      <c r="AX13" s="458">
        <v>23.830940529999907</v>
      </c>
      <c r="AY13" s="458">
        <v>18.21541532000012</v>
      </c>
      <c r="AZ13" s="458">
        <v>16.045850929999894</v>
      </c>
      <c r="BA13" s="458">
        <v>-2.3122227300001086</v>
      </c>
      <c r="BB13" s="458">
        <v>25.06829708000005</v>
      </c>
      <c r="BC13" s="458">
        <v>12.989352519999954</v>
      </c>
      <c r="BD13" s="458">
        <v>19.37069420999989</v>
      </c>
      <c r="BE13" s="458">
        <v>21.382036120000073</v>
      </c>
      <c r="BF13" s="458">
        <v>42.86058076000015</v>
      </c>
      <c r="BG13" s="458">
        <v>8.748600159999881</v>
      </c>
      <c r="BH13" s="449"/>
      <c r="BI13" s="471" t="s">
        <v>631</v>
      </c>
      <c r="BJ13" s="472" t="s">
        <v>631</v>
      </c>
      <c r="BK13" s="463" t="s">
        <v>631</v>
      </c>
      <c r="BL13" s="463" t="s">
        <v>631</v>
      </c>
      <c r="BM13" s="471" t="s">
        <v>631</v>
      </c>
      <c r="BN13" s="472" t="s">
        <v>631</v>
      </c>
      <c r="BO13" s="472" t="s">
        <v>631</v>
      </c>
      <c r="BP13" s="473" t="s">
        <v>631</v>
      </c>
      <c r="BQ13" s="473" t="s">
        <v>631</v>
      </c>
      <c r="BR13" s="473" t="s">
        <v>631</v>
      </c>
      <c r="BS13" s="473" t="s">
        <v>631</v>
      </c>
      <c r="BT13" s="473" t="s">
        <v>631</v>
      </c>
      <c r="BU13" s="473" t="s">
        <v>631</v>
      </c>
      <c r="BV13" s="473" t="s">
        <v>631</v>
      </c>
      <c r="BW13" s="473" t="s">
        <v>631</v>
      </c>
      <c r="BX13" s="473" t="s">
        <v>631</v>
      </c>
      <c r="BY13" s="473" t="s">
        <v>631</v>
      </c>
      <c r="BZ13" s="473" t="s">
        <v>631</v>
      </c>
      <c r="CA13" s="473" t="s">
        <v>631</v>
      </c>
      <c r="CB13" s="473" t="s">
        <v>631</v>
      </c>
      <c r="CC13" s="473" t="s">
        <v>631</v>
      </c>
      <c r="CD13" s="473" t="s">
        <v>631</v>
      </c>
      <c r="CE13" s="473" t="s">
        <v>631</v>
      </c>
      <c r="CF13" s="473" t="s">
        <v>631</v>
      </c>
      <c r="CG13" s="473" t="s">
        <v>631</v>
      </c>
      <c r="CH13" s="473" t="s">
        <v>631</v>
      </c>
      <c r="CI13" s="473" t="s">
        <v>631</v>
      </c>
      <c r="CJ13" s="473" t="s">
        <v>631</v>
      </c>
      <c r="CK13" s="473"/>
    </row>
    <row r="14" spans="1:89" s="455" customFormat="1" ht="14.25">
      <c r="A14" s="445" t="s">
        <v>633</v>
      </c>
      <c r="B14" s="446"/>
      <c r="C14" s="447">
        <v>1935</v>
      </c>
      <c r="D14" s="447">
        <v>1993</v>
      </c>
      <c r="E14" s="474">
        <v>1999.8770000000004</v>
      </c>
      <c r="F14" s="447">
        <v>2021.1229999999996</v>
      </c>
      <c r="G14" s="447">
        <v>2122</v>
      </c>
      <c r="H14" s="447">
        <v>2099</v>
      </c>
      <c r="I14" s="447">
        <v>2120</v>
      </c>
      <c r="J14" s="447">
        <v>2178</v>
      </c>
      <c r="K14" s="447">
        <v>2068</v>
      </c>
      <c r="L14" s="447">
        <v>2065</v>
      </c>
      <c r="M14" s="447">
        <v>2037</v>
      </c>
      <c r="N14" s="447">
        <v>2067</v>
      </c>
      <c r="O14" s="447">
        <v>2060</v>
      </c>
      <c r="P14" s="447">
        <v>2105</v>
      </c>
      <c r="Q14" s="447">
        <v>2162</v>
      </c>
      <c r="R14" s="447">
        <v>2220</v>
      </c>
      <c r="S14" s="447">
        <v>2175</v>
      </c>
      <c r="T14" s="447">
        <v>2100</v>
      </c>
      <c r="U14" s="447">
        <v>2222</v>
      </c>
      <c r="V14" s="447">
        <v>2222</v>
      </c>
      <c r="W14" s="447">
        <v>2244</v>
      </c>
      <c r="X14" s="447">
        <v>2197</v>
      </c>
      <c r="Y14" s="447">
        <v>2191</v>
      </c>
      <c r="Z14" s="447">
        <v>2148</v>
      </c>
      <c r="AA14" s="447">
        <v>2063</v>
      </c>
      <c r="AB14" s="447">
        <v>2038</v>
      </c>
      <c r="AC14" s="447">
        <v>2185</v>
      </c>
      <c r="AD14" s="447">
        <v>2331</v>
      </c>
      <c r="AE14" s="449"/>
      <c r="AF14" s="450">
        <v>370</v>
      </c>
      <c r="AG14" s="450">
        <v>470</v>
      </c>
      <c r="AH14" s="450">
        <v>470.692</v>
      </c>
      <c r="AI14" s="450">
        <v>718.308</v>
      </c>
      <c r="AJ14" s="450">
        <v>304</v>
      </c>
      <c r="AK14" s="451">
        <v>473</v>
      </c>
      <c r="AL14" s="451">
        <v>498</v>
      </c>
      <c r="AM14" s="447">
        <v>384</v>
      </c>
      <c r="AN14" s="447">
        <v>341</v>
      </c>
      <c r="AO14" s="447">
        <v>461</v>
      </c>
      <c r="AP14" s="447">
        <v>513</v>
      </c>
      <c r="AQ14" s="447">
        <v>455</v>
      </c>
      <c r="AR14" s="447">
        <v>363</v>
      </c>
      <c r="AS14" s="447">
        <v>459</v>
      </c>
      <c r="AT14" s="447">
        <v>487</v>
      </c>
      <c r="AU14" s="447">
        <v>459</v>
      </c>
      <c r="AV14" s="447">
        <v>468</v>
      </c>
      <c r="AW14" s="447">
        <v>573</v>
      </c>
      <c r="AX14" s="447">
        <v>501</v>
      </c>
      <c r="AY14" s="447">
        <v>93</v>
      </c>
      <c r="AZ14" s="447">
        <v>261.7</v>
      </c>
      <c r="BA14" s="447">
        <v>204</v>
      </c>
      <c r="BB14" s="447">
        <v>459</v>
      </c>
      <c r="BC14" s="447">
        <v>205</v>
      </c>
      <c r="BD14" s="447">
        <v>310</v>
      </c>
      <c r="BE14" s="447">
        <v>247</v>
      </c>
      <c r="BF14" s="447">
        <v>482</v>
      </c>
      <c r="BG14" s="447">
        <v>448</v>
      </c>
      <c r="BH14" s="449"/>
      <c r="BI14" s="476">
        <v>0.19121447028423771</v>
      </c>
      <c r="BJ14" s="453">
        <v>0.21384928716904278</v>
      </c>
      <c r="BK14" s="453">
        <v>0.221</v>
      </c>
      <c r="BL14" s="453">
        <v>0.255</v>
      </c>
      <c r="BM14" s="476">
        <v>0.143</v>
      </c>
      <c r="BN14" s="453">
        <v>0.18407960199004975</v>
      </c>
      <c r="BO14" s="453">
        <v>0.20107238605898123</v>
      </c>
      <c r="BP14" s="454">
        <v>0.195</v>
      </c>
      <c r="BQ14" s="454">
        <v>0.165</v>
      </c>
      <c r="BR14" s="454">
        <v>0.194</v>
      </c>
      <c r="BS14" s="454">
        <v>0.21312803889789303</v>
      </c>
      <c r="BT14" s="454">
        <v>0.2148840597304844</v>
      </c>
      <c r="BU14" s="454">
        <v>0.1762135922330097</v>
      </c>
      <c r="BV14" s="454">
        <v>0.19735894357743097</v>
      </c>
      <c r="BW14" s="454">
        <v>0.225</v>
      </c>
      <c r="BX14" s="454">
        <v>0.20685620685620684</v>
      </c>
      <c r="BY14" s="454">
        <v>0.21517241379310345</v>
      </c>
      <c r="BZ14" s="454">
        <v>0.27285714285714285</v>
      </c>
      <c r="CA14" s="454">
        <v>0.225</v>
      </c>
      <c r="CB14" s="454">
        <v>0.042</v>
      </c>
      <c r="CC14" s="454">
        <v>0.11452762923351159</v>
      </c>
      <c r="CD14" s="454">
        <v>0.09285389167045972</v>
      </c>
      <c r="CE14" s="454">
        <v>0.2094933820173437</v>
      </c>
      <c r="CF14" s="454">
        <v>0.09543761638733705</v>
      </c>
      <c r="CG14" s="454">
        <v>0.15026660203587008</v>
      </c>
      <c r="CH14" s="454">
        <v>0.1211972522080471</v>
      </c>
      <c r="CI14" s="454">
        <v>0.2205949656750572</v>
      </c>
      <c r="CJ14" s="454">
        <v>0.1921921921921922</v>
      </c>
      <c r="CK14" s="454"/>
    </row>
    <row r="15" spans="1:89" s="455" customFormat="1" ht="14.25">
      <c r="A15" s="477" t="s">
        <v>634</v>
      </c>
      <c r="B15" s="446"/>
      <c r="C15" s="447">
        <v>1689</v>
      </c>
      <c r="D15" s="447">
        <v>1701</v>
      </c>
      <c r="E15" s="474">
        <v>1688.295</v>
      </c>
      <c r="F15" s="447">
        <v>1696.705</v>
      </c>
      <c r="G15" s="447">
        <v>1714</v>
      </c>
      <c r="H15" s="447">
        <v>1715</v>
      </c>
      <c r="I15" s="447">
        <v>1716</v>
      </c>
      <c r="J15" s="447">
        <v>1710</v>
      </c>
      <c r="K15" s="447">
        <v>1722</v>
      </c>
      <c r="L15" s="447">
        <v>1722</v>
      </c>
      <c r="M15" s="447">
        <v>1719</v>
      </c>
      <c r="N15" s="447">
        <v>1728</v>
      </c>
      <c r="O15" s="447">
        <v>1733</v>
      </c>
      <c r="P15" s="447">
        <v>1738</v>
      </c>
      <c r="Q15" s="447">
        <v>1741</v>
      </c>
      <c r="R15" s="447">
        <v>1754</v>
      </c>
      <c r="S15" s="447">
        <v>1759</v>
      </c>
      <c r="T15" s="447">
        <v>1754</v>
      </c>
      <c r="U15" s="447">
        <v>1746</v>
      </c>
      <c r="V15" s="447">
        <v>1748</v>
      </c>
      <c r="W15" s="447">
        <v>1757</v>
      </c>
      <c r="X15" s="447">
        <v>1753</v>
      </c>
      <c r="Y15" s="447">
        <v>1757</v>
      </c>
      <c r="Z15" s="447">
        <v>1763</v>
      </c>
      <c r="AA15" s="447">
        <v>1788</v>
      </c>
      <c r="AB15" s="447">
        <v>1780</v>
      </c>
      <c r="AC15" s="447">
        <v>1793</v>
      </c>
      <c r="AD15" s="447">
        <v>1805</v>
      </c>
      <c r="AE15" s="449"/>
      <c r="AF15" s="450">
        <v>304</v>
      </c>
      <c r="AG15" s="450">
        <v>403</v>
      </c>
      <c r="AH15" s="450">
        <v>413.2290099700001</v>
      </c>
      <c r="AI15" s="450">
        <v>624.7709900299999</v>
      </c>
      <c r="AJ15" s="450">
        <v>236</v>
      </c>
      <c r="AK15" s="451">
        <v>421</v>
      </c>
      <c r="AL15" s="451">
        <v>444</v>
      </c>
      <c r="AM15" s="447">
        <v>314</v>
      </c>
      <c r="AN15" s="447">
        <v>286</v>
      </c>
      <c r="AO15" s="447">
        <v>408</v>
      </c>
      <c r="AP15" s="447">
        <v>448</v>
      </c>
      <c r="AQ15" s="447">
        <v>384</v>
      </c>
      <c r="AR15" s="447">
        <v>291</v>
      </c>
      <c r="AS15" s="447">
        <v>403</v>
      </c>
      <c r="AT15" s="447">
        <v>416</v>
      </c>
      <c r="AU15" s="447">
        <v>373</v>
      </c>
      <c r="AV15" s="447">
        <v>394</v>
      </c>
      <c r="AW15" s="447">
        <v>523.14063904</v>
      </c>
      <c r="AX15" s="458">
        <v>435</v>
      </c>
      <c r="AY15" s="458">
        <v>33</v>
      </c>
      <c r="AZ15" s="447">
        <v>180</v>
      </c>
      <c r="BA15" s="447">
        <v>176</v>
      </c>
      <c r="BB15" s="447">
        <v>383</v>
      </c>
      <c r="BC15" s="447">
        <v>131</v>
      </c>
      <c r="BD15" s="447">
        <v>235</v>
      </c>
      <c r="BE15" s="447">
        <v>219</v>
      </c>
      <c r="BF15" s="447">
        <v>403</v>
      </c>
      <c r="BG15" s="447">
        <v>392</v>
      </c>
      <c r="BH15" s="449"/>
      <c r="BI15" s="453">
        <v>0.18650088809946713</v>
      </c>
      <c r="BJ15" s="453">
        <v>0.214</v>
      </c>
      <c r="BK15" s="453">
        <v>0.226</v>
      </c>
      <c r="BL15" s="453">
        <v>0.37657452258883617</v>
      </c>
      <c r="BM15" s="453">
        <v>0.1487747957992999</v>
      </c>
      <c r="BN15" s="453">
        <v>0.199</v>
      </c>
      <c r="BO15" s="453">
        <v>0.22</v>
      </c>
      <c r="BP15" s="454">
        <v>0.1865497076023392</v>
      </c>
      <c r="BQ15" s="454">
        <v>0.16840882694541232</v>
      </c>
      <c r="BR15" s="454">
        <v>0.204</v>
      </c>
      <c r="BS15" s="454">
        <v>0.224</v>
      </c>
      <c r="BT15" s="454">
        <v>0.22453703703703703</v>
      </c>
      <c r="BU15" s="454">
        <v>0.17080207732256203</v>
      </c>
      <c r="BV15" s="454">
        <v>0.203</v>
      </c>
      <c r="BW15" s="454">
        <v>0.24066628374497415</v>
      </c>
      <c r="BX15" s="454">
        <v>0.214</v>
      </c>
      <c r="BY15" s="454">
        <v>0.226</v>
      </c>
      <c r="BZ15" s="454">
        <v>0.2993158494868871</v>
      </c>
      <c r="CA15" s="454">
        <v>0.249</v>
      </c>
      <c r="CB15" s="454">
        <v>0.019</v>
      </c>
      <c r="CC15" s="454">
        <v>0.10244735344336937</v>
      </c>
      <c r="CD15" s="454">
        <v>0.10039931545921278</v>
      </c>
      <c r="CE15" s="454">
        <v>0.21798520204894706</v>
      </c>
      <c r="CF15" s="454">
        <v>0.07430516165626773</v>
      </c>
      <c r="CG15" s="454">
        <v>0.13143176733780762</v>
      </c>
      <c r="CH15" s="454">
        <v>0.12303370786516854</v>
      </c>
      <c r="CI15" s="454">
        <v>0.22476296709425544</v>
      </c>
      <c r="CJ15" s="454">
        <v>0.21717451523545706</v>
      </c>
      <c r="CK15" s="454"/>
    </row>
    <row r="16" spans="1:89" s="455" customFormat="1" ht="14.25">
      <c r="A16" s="477" t="s">
        <v>635</v>
      </c>
      <c r="B16" s="446"/>
      <c r="C16" s="447">
        <v>246</v>
      </c>
      <c r="D16" s="447">
        <v>292</v>
      </c>
      <c r="E16" s="474">
        <v>311.582</v>
      </c>
      <c r="F16" s="447">
        <v>324.418</v>
      </c>
      <c r="G16" s="447">
        <v>408</v>
      </c>
      <c r="H16" s="447">
        <v>384</v>
      </c>
      <c r="I16" s="447">
        <v>404</v>
      </c>
      <c r="J16" s="447">
        <v>468</v>
      </c>
      <c r="K16" s="447">
        <v>346</v>
      </c>
      <c r="L16" s="447">
        <v>343</v>
      </c>
      <c r="M16" s="447">
        <v>318</v>
      </c>
      <c r="N16" s="447">
        <v>339</v>
      </c>
      <c r="O16" s="447">
        <v>327</v>
      </c>
      <c r="P16" s="447">
        <v>367</v>
      </c>
      <c r="Q16" s="447">
        <v>421</v>
      </c>
      <c r="R16" s="447">
        <v>466</v>
      </c>
      <c r="S16" s="447">
        <v>416</v>
      </c>
      <c r="T16" s="447">
        <v>346</v>
      </c>
      <c r="U16" s="447">
        <v>476</v>
      </c>
      <c r="V16" s="447">
        <v>474</v>
      </c>
      <c r="W16" s="447">
        <v>487</v>
      </c>
      <c r="X16" s="447">
        <v>444</v>
      </c>
      <c r="Y16" s="447">
        <v>434</v>
      </c>
      <c r="Z16" s="447">
        <v>385</v>
      </c>
      <c r="AA16" s="447">
        <v>275</v>
      </c>
      <c r="AB16" s="447">
        <v>258</v>
      </c>
      <c r="AC16" s="447">
        <v>392</v>
      </c>
      <c r="AD16" s="447">
        <v>526</v>
      </c>
      <c r="AE16" s="467"/>
      <c r="AF16" s="450">
        <v>66</v>
      </c>
      <c r="AG16" s="450">
        <v>67</v>
      </c>
      <c r="AH16" s="450">
        <v>57.46299003</v>
      </c>
      <c r="AI16" s="450">
        <v>93.53700997</v>
      </c>
      <c r="AJ16" s="450">
        <v>68</v>
      </c>
      <c r="AK16" s="451">
        <v>52</v>
      </c>
      <c r="AL16" s="451">
        <v>54</v>
      </c>
      <c r="AM16" s="447">
        <v>70</v>
      </c>
      <c r="AN16" s="447">
        <v>55</v>
      </c>
      <c r="AO16" s="447">
        <v>53</v>
      </c>
      <c r="AP16" s="447">
        <v>65</v>
      </c>
      <c r="AQ16" s="447">
        <v>71</v>
      </c>
      <c r="AR16" s="447">
        <v>72</v>
      </c>
      <c r="AS16" s="447">
        <v>56</v>
      </c>
      <c r="AT16" s="447">
        <v>71</v>
      </c>
      <c r="AU16" s="447">
        <v>86</v>
      </c>
      <c r="AV16" s="447">
        <v>74</v>
      </c>
      <c r="AW16" s="447">
        <v>49.859360960000004</v>
      </c>
      <c r="AX16" s="458">
        <v>66</v>
      </c>
      <c r="AY16" s="458">
        <v>60</v>
      </c>
      <c r="AZ16" s="447">
        <v>81.7</v>
      </c>
      <c r="BA16" s="447">
        <v>28</v>
      </c>
      <c r="BB16" s="447">
        <v>76</v>
      </c>
      <c r="BC16" s="447">
        <v>74</v>
      </c>
      <c r="BD16" s="447">
        <v>75</v>
      </c>
      <c r="BE16" s="447">
        <v>28</v>
      </c>
      <c r="BF16" s="447">
        <v>79</v>
      </c>
      <c r="BG16" s="447">
        <v>56</v>
      </c>
      <c r="BH16" s="467"/>
      <c r="BI16" s="476">
        <v>0.22357723577235772</v>
      </c>
      <c r="BJ16" s="453">
        <v>0.2100371747211896</v>
      </c>
      <c r="BK16" s="478">
        <v>0.194</v>
      </c>
      <c r="BL16" s="478">
        <v>0.208</v>
      </c>
      <c r="BM16" s="476">
        <v>0.12</v>
      </c>
      <c r="BN16" s="453">
        <v>0.11994949494949494</v>
      </c>
      <c r="BO16" s="453">
        <v>0.12040133779264214</v>
      </c>
      <c r="BP16" s="454">
        <v>0.126</v>
      </c>
      <c r="BQ16" s="454">
        <v>0.147</v>
      </c>
      <c r="BR16" s="454">
        <v>0.142</v>
      </c>
      <c r="BS16" s="454">
        <v>0.15888778550148958</v>
      </c>
      <c r="BT16" s="454">
        <v>0.1686478454680535</v>
      </c>
      <c r="BU16" s="454">
        <v>0.20489296636085627</v>
      </c>
      <c r="BV16" s="454">
        <v>0.17146974063400577</v>
      </c>
      <c r="BW16" s="454">
        <v>0.162</v>
      </c>
      <c r="BX16" s="454">
        <v>0.18</v>
      </c>
      <c r="BY16" s="454">
        <v>0.16826923076923078</v>
      </c>
      <c r="BZ16" s="454">
        <v>0.13872832369942195</v>
      </c>
      <c r="CA16" s="454">
        <v>0.139</v>
      </c>
      <c r="CB16" s="454">
        <v>0.127</v>
      </c>
      <c r="CC16" s="454">
        <v>0.15811088295687886</v>
      </c>
      <c r="CD16" s="454">
        <v>0.06306306306306306</v>
      </c>
      <c r="CE16" s="454">
        <v>0.17511520737327188</v>
      </c>
      <c r="CF16" s="454">
        <v>0.19220779220779222</v>
      </c>
      <c r="CG16" s="454">
        <v>0.2727272727272727</v>
      </c>
      <c r="CH16" s="454">
        <v>0.10852713178294573</v>
      </c>
      <c r="CI16" s="454">
        <v>0.20153061224489796</v>
      </c>
      <c r="CJ16" s="454">
        <v>0.10646387832699619</v>
      </c>
      <c r="CK16" s="454"/>
    </row>
    <row r="17" spans="1:89" ht="14.25">
      <c r="A17" s="457"/>
      <c r="B17" s="457"/>
      <c r="C17" s="458"/>
      <c r="D17" s="469"/>
      <c r="E17" s="469"/>
      <c r="F17" s="469"/>
      <c r="G17" s="469"/>
      <c r="H17" s="469"/>
      <c r="I17" s="469"/>
      <c r="J17" s="469"/>
      <c r="K17" s="469"/>
      <c r="L17" s="469"/>
      <c r="M17" s="469"/>
      <c r="N17" s="469"/>
      <c r="O17" s="469"/>
      <c r="P17" s="458"/>
      <c r="Q17" s="458"/>
      <c r="R17" s="458"/>
      <c r="S17" s="458"/>
      <c r="T17" s="458"/>
      <c r="U17" s="458"/>
      <c r="V17" s="458"/>
      <c r="W17" s="458"/>
      <c r="X17" s="458"/>
      <c r="Y17" s="458"/>
      <c r="Z17" s="458"/>
      <c r="AA17" s="458" t="s">
        <v>631</v>
      </c>
      <c r="AB17" s="458" t="s">
        <v>631</v>
      </c>
      <c r="AC17" s="458" t="s">
        <v>631</v>
      </c>
      <c r="AD17" s="458" t="s">
        <v>631</v>
      </c>
      <c r="AE17" s="449"/>
      <c r="AF17" s="470"/>
      <c r="AG17" s="460"/>
      <c r="AH17" s="460"/>
      <c r="AI17" s="460"/>
      <c r="AJ17" s="470"/>
      <c r="AK17" s="461"/>
      <c r="AL17" s="461"/>
      <c r="AM17" s="469"/>
      <c r="AN17" s="469"/>
      <c r="AO17" s="469"/>
      <c r="AP17" s="469"/>
      <c r="AQ17" s="469"/>
      <c r="AR17" s="469"/>
      <c r="AS17" s="469"/>
      <c r="AT17" s="458"/>
      <c r="AU17" s="458"/>
      <c r="AV17" s="458"/>
      <c r="AW17" s="458"/>
      <c r="AX17" s="458"/>
      <c r="AY17" s="458"/>
      <c r="AZ17" s="458"/>
      <c r="BA17" s="458"/>
      <c r="BB17" s="458"/>
      <c r="BC17" s="458"/>
      <c r="BD17" s="458">
        <v>0</v>
      </c>
      <c r="BE17" s="458">
        <v>0</v>
      </c>
      <c r="BF17" s="458">
        <v>0</v>
      </c>
      <c r="BG17" s="458">
        <v>0</v>
      </c>
      <c r="BH17" s="456"/>
      <c r="BI17" s="479"/>
      <c r="BJ17" s="466"/>
      <c r="BK17" s="463"/>
      <c r="BL17" s="463"/>
      <c r="BM17" s="479"/>
      <c r="BN17" s="466"/>
      <c r="BO17" s="466"/>
      <c r="BP17" s="473"/>
      <c r="BQ17" s="473"/>
      <c r="BR17" s="473"/>
      <c r="BS17" s="473"/>
      <c r="BT17" s="473"/>
      <c r="BU17" s="473"/>
      <c r="BV17" s="473"/>
      <c r="BW17" s="473"/>
      <c r="BX17" s="473"/>
      <c r="BY17" s="473"/>
      <c r="BZ17" s="473"/>
      <c r="CA17" s="473"/>
      <c r="CB17" s="473"/>
      <c r="CC17" s="473"/>
      <c r="CD17" s="473"/>
      <c r="CE17" s="473"/>
      <c r="CF17" s="473"/>
      <c r="CG17" s="473"/>
      <c r="CH17" s="473"/>
      <c r="CI17" s="473" t="s">
        <v>631</v>
      </c>
      <c r="CJ17" s="473" t="s">
        <v>631</v>
      </c>
      <c r="CK17" s="473"/>
    </row>
    <row r="18" spans="1:89" s="455" customFormat="1" ht="24.75" customHeight="1">
      <c r="A18" s="446" t="s">
        <v>636</v>
      </c>
      <c r="B18" s="446"/>
      <c r="C18" s="447">
        <v>312.3301213</v>
      </c>
      <c r="D18" s="447">
        <v>337.34321520000003</v>
      </c>
      <c r="E18" s="474">
        <v>310.2538244</v>
      </c>
      <c r="F18" s="447">
        <v>345.3488143000002</v>
      </c>
      <c r="G18" s="447">
        <v>344.7731443000001</v>
      </c>
      <c r="H18" s="447">
        <v>396.2268556999999</v>
      </c>
      <c r="I18" s="447">
        <v>383.611</v>
      </c>
      <c r="J18" s="447">
        <v>402.85900000000004</v>
      </c>
      <c r="K18" s="447">
        <v>399.844</v>
      </c>
      <c r="L18" s="447">
        <v>444.156</v>
      </c>
      <c r="M18" s="447">
        <v>428.99999999999994</v>
      </c>
      <c r="N18" s="447">
        <v>456.00000000000006</v>
      </c>
      <c r="O18" s="447">
        <v>454</v>
      </c>
      <c r="P18" s="447">
        <v>485</v>
      </c>
      <c r="Q18" s="447">
        <v>483</v>
      </c>
      <c r="R18" s="447">
        <v>475</v>
      </c>
      <c r="S18" s="447">
        <v>460</v>
      </c>
      <c r="T18" s="447">
        <v>442</v>
      </c>
      <c r="U18" s="447">
        <v>455</v>
      </c>
      <c r="V18" s="447">
        <v>470</v>
      </c>
      <c r="W18" s="447">
        <v>488</v>
      </c>
      <c r="X18" s="447">
        <v>482</v>
      </c>
      <c r="Y18" s="447">
        <v>508</v>
      </c>
      <c r="Z18" s="447">
        <v>548</v>
      </c>
      <c r="AA18" s="447">
        <v>568</v>
      </c>
      <c r="AB18" s="447">
        <v>580</v>
      </c>
      <c r="AC18" s="447">
        <v>633</v>
      </c>
      <c r="AD18" s="447">
        <v>656</v>
      </c>
      <c r="AE18" s="456"/>
      <c r="AF18" s="450">
        <v>8</v>
      </c>
      <c r="AG18" s="450">
        <v>24</v>
      </c>
      <c r="AH18" s="450">
        <v>26.504556861259374</v>
      </c>
      <c r="AI18" s="450">
        <v>22.666697993736705</v>
      </c>
      <c r="AJ18" s="447">
        <v>22</v>
      </c>
      <c r="AK18" s="451">
        <v>25</v>
      </c>
      <c r="AL18" s="451">
        <v>36</v>
      </c>
      <c r="AM18" s="447">
        <v>32</v>
      </c>
      <c r="AN18" s="447">
        <v>31</v>
      </c>
      <c r="AO18" s="447">
        <v>46</v>
      </c>
      <c r="AP18" s="447">
        <v>49.221000000000004</v>
      </c>
      <c r="AQ18" s="447">
        <v>27.675999999999988</v>
      </c>
      <c r="AR18" s="447">
        <v>44.0186172</v>
      </c>
      <c r="AS18" s="447">
        <v>66.5272032</v>
      </c>
      <c r="AT18" s="447">
        <v>50.0236884</v>
      </c>
      <c r="AU18" s="447">
        <v>49.430491200000006</v>
      </c>
      <c r="AV18" s="447">
        <v>52</v>
      </c>
      <c r="AW18" s="447">
        <v>82</v>
      </c>
      <c r="AX18" s="447">
        <v>47</v>
      </c>
      <c r="AY18" s="447">
        <v>77</v>
      </c>
      <c r="AZ18" s="447">
        <v>52</v>
      </c>
      <c r="BA18" s="447">
        <v>70</v>
      </c>
      <c r="BB18" s="447">
        <v>48</v>
      </c>
      <c r="BC18" s="447">
        <v>29</v>
      </c>
      <c r="BD18" s="447">
        <v>38</v>
      </c>
      <c r="BE18" s="447">
        <v>32</v>
      </c>
      <c r="BF18" s="447">
        <v>61</v>
      </c>
      <c r="BG18" s="447">
        <v>80</v>
      </c>
      <c r="BH18" s="449"/>
      <c r="BI18" s="452">
        <v>0.9962264150943396</v>
      </c>
      <c r="BJ18" s="453">
        <v>0.9611111111111111</v>
      </c>
      <c r="BK18" s="453">
        <v>0.95</v>
      </c>
      <c r="BL18" s="453">
        <v>0.948</v>
      </c>
      <c r="BM18" s="452">
        <v>0.945</v>
      </c>
      <c r="BN18" s="453">
        <v>0.9362416107382551</v>
      </c>
      <c r="BO18" s="453">
        <v>0.925812030075188</v>
      </c>
      <c r="BP18" s="454">
        <v>0.926</v>
      </c>
      <c r="BQ18" s="454">
        <v>0.925</v>
      </c>
      <c r="BR18" s="454">
        <v>0.905</v>
      </c>
      <c r="BS18" s="454">
        <v>0.899641577060932</v>
      </c>
      <c r="BT18" s="454">
        <v>0.9082508250825082</v>
      </c>
      <c r="BU18" s="454">
        <v>0.9118387909319899</v>
      </c>
      <c r="BV18" s="454">
        <v>0.886138613861386</v>
      </c>
      <c r="BW18" s="454">
        <v>0.902</v>
      </c>
      <c r="BX18" s="454">
        <v>0.906</v>
      </c>
      <c r="BY18" s="454">
        <v>0.8876146788990826</v>
      </c>
      <c r="BZ18" s="454">
        <v>0.828009828009828</v>
      </c>
      <c r="CA18" s="454">
        <v>0.906</v>
      </c>
      <c r="CB18" s="454">
        <v>0.837</v>
      </c>
      <c r="CC18" s="454">
        <v>0.8880952380952382</v>
      </c>
      <c r="CD18" s="454">
        <v>0.8637413394919169</v>
      </c>
      <c r="CE18" s="454">
        <v>0.9120171673819742</v>
      </c>
      <c r="CF18" s="454">
        <v>0.9258474576271186</v>
      </c>
      <c r="CG18" s="454">
        <v>0.9248434237995825</v>
      </c>
      <c r="CH18" s="454">
        <v>0.857707509881423</v>
      </c>
      <c r="CI18" s="454">
        <v>0.8833034111310593</v>
      </c>
      <c r="CJ18" s="454">
        <v>0.8888888888888888</v>
      </c>
      <c r="CK18" s="454"/>
    </row>
    <row r="19" spans="1:89" ht="14.25">
      <c r="A19" s="477" t="s">
        <v>637</v>
      </c>
      <c r="B19" s="477"/>
      <c r="C19" s="458">
        <v>263.25567129999996</v>
      </c>
      <c r="D19" s="458">
        <v>297.41766520000004</v>
      </c>
      <c r="E19" s="475">
        <v>270.64814029999997</v>
      </c>
      <c r="F19" s="458">
        <v>300.9544984000001</v>
      </c>
      <c r="G19" s="458">
        <v>301.5577963000001</v>
      </c>
      <c r="H19" s="458">
        <v>343.4422036999999</v>
      </c>
      <c r="I19" s="458">
        <v>341.61100000000016</v>
      </c>
      <c r="J19" s="458">
        <v>359.859</v>
      </c>
      <c r="K19" s="458">
        <v>359.844</v>
      </c>
      <c r="L19" s="458">
        <v>396.156</v>
      </c>
      <c r="M19" s="458">
        <v>373.99999999999994</v>
      </c>
      <c r="N19" s="458">
        <v>397.00000000000006</v>
      </c>
      <c r="O19" s="458">
        <v>399</v>
      </c>
      <c r="P19" s="458">
        <v>422</v>
      </c>
      <c r="Q19" s="458">
        <v>409</v>
      </c>
      <c r="R19" s="458">
        <v>411</v>
      </c>
      <c r="S19" s="458">
        <v>404</v>
      </c>
      <c r="T19" s="458">
        <v>392</v>
      </c>
      <c r="U19" s="458">
        <v>397</v>
      </c>
      <c r="V19" s="458">
        <v>420</v>
      </c>
      <c r="W19" s="458">
        <v>441</v>
      </c>
      <c r="X19" s="458">
        <v>424</v>
      </c>
      <c r="Y19" s="458">
        <v>432</v>
      </c>
      <c r="Z19" s="458">
        <v>480</v>
      </c>
      <c r="AA19" s="458">
        <v>524</v>
      </c>
      <c r="AB19" s="458">
        <v>541</v>
      </c>
      <c r="AC19" s="458">
        <v>584</v>
      </c>
      <c r="AD19" s="458">
        <v>612</v>
      </c>
      <c r="AE19" s="456"/>
      <c r="AF19" s="460">
        <v>8</v>
      </c>
      <c r="AG19" s="460">
        <v>17</v>
      </c>
      <c r="AH19" s="460">
        <v>21.920781046149045</v>
      </c>
      <c r="AI19" s="460">
        <v>24.532364653850962</v>
      </c>
      <c r="AJ19" s="458">
        <v>17</v>
      </c>
      <c r="AK19" s="461">
        <v>25</v>
      </c>
      <c r="AL19" s="461">
        <v>33</v>
      </c>
      <c r="AM19" s="458">
        <v>33</v>
      </c>
      <c r="AN19" s="458">
        <v>29</v>
      </c>
      <c r="AO19" s="458">
        <v>42</v>
      </c>
      <c r="AP19" s="458">
        <v>37.93000000000001</v>
      </c>
      <c r="AQ19" s="458">
        <v>27.906999999999982</v>
      </c>
      <c r="AR19" s="458">
        <v>41.122</v>
      </c>
      <c r="AS19" s="458">
        <v>53.906000000000006</v>
      </c>
      <c r="AT19" s="458">
        <v>37.992000000000004</v>
      </c>
      <c r="AU19" s="458">
        <v>50.979999999999976</v>
      </c>
      <c r="AV19" s="458">
        <v>39</v>
      </c>
      <c r="AW19" s="458">
        <v>64</v>
      </c>
      <c r="AX19" s="458">
        <v>41</v>
      </c>
      <c r="AY19" s="458">
        <v>75</v>
      </c>
      <c r="AZ19" s="458">
        <v>50</v>
      </c>
      <c r="BA19" s="458">
        <v>61</v>
      </c>
      <c r="BB19" s="458">
        <v>41</v>
      </c>
      <c r="BC19" s="458">
        <v>49</v>
      </c>
      <c r="BD19" s="458">
        <v>21</v>
      </c>
      <c r="BE19" s="458">
        <v>49</v>
      </c>
      <c r="BF19" s="458">
        <v>56</v>
      </c>
      <c r="BG19" s="458">
        <v>76</v>
      </c>
      <c r="BH19" s="456"/>
      <c r="BI19" s="480">
        <v>0.984</v>
      </c>
      <c r="BJ19" s="463">
        <v>0.9625246548323472</v>
      </c>
      <c r="BK19" s="463">
        <v>0.952</v>
      </c>
      <c r="BL19" s="463">
        <v>0.945</v>
      </c>
      <c r="BM19" s="480">
        <v>0.952</v>
      </c>
      <c r="BN19" s="463">
        <v>0.935251798561151</v>
      </c>
      <c r="BO19" s="463">
        <v>0.9238998849252014</v>
      </c>
      <c r="BP19" s="464">
        <v>0.92</v>
      </c>
      <c r="BQ19" s="464">
        <v>0.923</v>
      </c>
      <c r="BR19" s="464">
        <v>0.904</v>
      </c>
      <c r="BS19" s="464">
        <v>0.9032567049808429</v>
      </c>
      <c r="BT19" s="464">
        <v>0.9074858757062146</v>
      </c>
      <c r="BU19" s="464">
        <v>0.9024390243902439</v>
      </c>
      <c r="BV19" s="464">
        <v>0.8900804289544235</v>
      </c>
      <c r="BW19" s="464">
        <v>0.911</v>
      </c>
      <c r="BX19" s="464">
        <v>0.879</v>
      </c>
      <c r="BY19" s="464">
        <v>0.8897243107769424</v>
      </c>
      <c r="BZ19" s="464">
        <v>0.8522427440633245</v>
      </c>
      <c r="CA19" s="464">
        <v>0.905</v>
      </c>
      <c r="CB19" s="464">
        <v>0.825</v>
      </c>
      <c r="CC19" s="464">
        <v>0.8801020408163265</v>
      </c>
      <c r="CD19" s="464">
        <v>0.8678304239401495</v>
      </c>
      <c r="CE19" s="464">
        <v>0.9131455399061033</v>
      </c>
      <c r="CF19" s="464">
        <v>0.8960739030023095</v>
      </c>
      <c r="CG19" s="464">
        <v>0.9568181818181818</v>
      </c>
      <c r="CH19" s="464">
        <v>0.888888888888889</v>
      </c>
      <c r="CI19" s="464">
        <v>0.8934108527131782</v>
      </c>
      <c r="CJ19" s="464">
        <v>0.8745387453874538</v>
      </c>
      <c r="CK19" s="464"/>
    </row>
    <row r="20" spans="1:89" ht="14.25">
      <c r="A20" s="477" t="s">
        <v>638</v>
      </c>
      <c r="B20" s="477"/>
      <c r="C20" s="458">
        <v>49.07445</v>
      </c>
      <c r="D20" s="458">
        <v>39.92555</v>
      </c>
      <c r="E20" s="475">
        <v>39.60568410000002</v>
      </c>
      <c r="F20" s="458">
        <v>44.39431589999998</v>
      </c>
      <c r="G20" s="458">
        <v>43.215348</v>
      </c>
      <c r="H20" s="458">
        <v>52.784652</v>
      </c>
      <c r="I20" s="458">
        <v>41.99999999999999</v>
      </c>
      <c r="J20" s="458">
        <v>43.00000000000001</v>
      </c>
      <c r="K20" s="458">
        <v>40</v>
      </c>
      <c r="L20" s="458">
        <v>48</v>
      </c>
      <c r="M20" s="458">
        <v>55</v>
      </c>
      <c r="N20" s="458">
        <v>59</v>
      </c>
      <c r="O20" s="458">
        <v>55</v>
      </c>
      <c r="P20" s="458">
        <v>63</v>
      </c>
      <c r="Q20" s="458">
        <v>74</v>
      </c>
      <c r="R20" s="458">
        <v>64</v>
      </c>
      <c r="S20" s="458">
        <v>56</v>
      </c>
      <c r="T20" s="458">
        <v>50</v>
      </c>
      <c r="U20" s="458">
        <v>58</v>
      </c>
      <c r="V20" s="458">
        <v>50</v>
      </c>
      <c r="W20" s="458">
        <v>47</v>
      </c>
      <c r="X20" s="458">
        <v>58</v>
      </c>
      <c r="Y20" s="458">
        <v>76</v>
      </c>
      <c r="Z20" s="458">
        <v>68</v>
      </c>
      <c r="AA20" s="458">
        <v>44</v>
      </c>
      <c r="AB20" s="458">
        <v>39</v>
      </c>
      <c r="AC20" s="458">
        <v>49</v>
      </c>
      <c r="AD20" s="458">
        <v>44</v>
      </c>
      <c r="AE20" s="449"/>
      <c r="AF20" s="460">
        <v>0.0693997030000002</v>
      </c>
      <c r="AG20" s="460">
        <v>6.930600297</v>
      </c>
      <c r="AH20" s="460">
        <v>4.583775815110327</v>
      </c>
      <c r="AI20" s="460">
        <v>-1.8656666601142504</v>
      </c>
      <c r="AJ20" s="458">
        <v>5</v>
      </c>
      <c r="AK20" s="461">
        <v>0</v>
      </c>
      <c r="AL20" s="461">
        <v>3.476441063453631</v>
      </c>
      <c r="AM20" s="458">
        <v>-0.8953432181880139</v>
      </c>
      <c r="AN20" s="458">
        <v>2</v>
      </c>
      <c r="AO20" s="458">
        <v>4</v>
      </c>
      <c r="AP20" s="458">
        <v>11.291</v>
      </c>
      <c r="AQ20" s="458">
        <v>-0.23100000000000165</v>
      </c>
      <c r="AR20" s="458">
        <v>2.8966172</v>
      </c>
      <c r="AS20" s="458">
        <v>12.6212032</v>
      </c>
      <c r="AT20" s="458">
        <v>12.031688399999997</v>
      </c>
      <c r="AU20" s="458">
        <v>-1.5495087999999981</v>
      </c>
      <c r="AV20" s="458">
        <v>13</v>
      </c>
      <c r="AW20" s="458">
        <v>18</v>
      </c>
      <c r="AX20" s="458">
        <v>6</v>
      </c>
      <c r="AY20" s="458">
        <v>2</v>
      </c>
      <c r="AZ20" s="458">
        <v>2</v>
      </c>
      <c r="BA20" s="458">
        <v>9</v>
      </c>
      <c r="BB20" s="458">
        <v>7</v>
      </c>
      <c r="BC20" s="458">
        <v>-20</v>
      </c>
      <c r="BD20" s="458">
        <v>17</v>
      </c>
      <c r="BE20" s="458">
        <v>-17</v>
      </c>
      <c r="BF20" s="458">
        <v>5</v>
      </c>
      <c r="BG20" s="458">
        <v>4</v>
      </c>
      <c r="BH20" s="456"/>
      <c r="BI20" s="480">
        <v>1.2</v>
      </c>
      <c r="BJ20" s="463">
        <v>0.9393939393939394</v>
      </c>
      <c r="BK20" s="481">
        <v>0.915</v>
      </c>
      <c r="BL20" s="481">
        <v>0.986</v>
      </c>
      <c r="BM20" s="480">
        <v>0.842</v>
      </c>
      <c r="BN20" s="463">
        <v>0.95</v>
      </c>
      <c r="BO20" s="463">
        <v>0.9516129032258065</v>
      </c>
      <c r="BP20" s="464">
        <v>1.012</v>
      </c>
      <c r="BQ20" s="464">
        <v>0.952</v>
      </c>
      <c r="BR20" s="464">
        <v>0.909</v>
      </c>
      <c r="BS20" s="464">
        <v>0.8472222222222222</v>
      </c>
      <c r="BT20" s="464">
        <v>0.9191919191919192</v>
      </c>
      <c r="BU20" s="464">
        <v>1.0357142857142858</v>
      </c>
      <c r="BV20" s="464">
        <v>0.8387096774193549</v>
      </c>
      <c r="BW20" s="464">
        <v>0.81</v>
      </c>
      <c r="BX20" s="464">
        <v>1.184</v>
      </c>
      <c r="BY20" s="464">
        <v>0.8611111111111112</v>
      </c>
      <c r="BZ20" s="464">
        <v>0.5</v>
      </c>
      <c r="CA20" s="464">
        <v>0.926</v>
      </c>
      <c r="CB20" s="464">
        <v>1</v>
      </c>
      <c r="CC20" s="464">
        <v>0.9999999999999999</v>
      </c>
      <c r="CD20" s="464">
        <v>0.8125</v>
      </c>
      <c r="CE20" s="464">
        <v>0.8999999999999999</v>
      </c>
      <c r="CF20" s="464">
        <v>1.2564102564102564</v>
      </c>
      <c r="CG20" s="464">
        <v>0.5641025641025641</v>
      </c>
      <c r="CH20" s="464">
        <v>0.9210526315789473</v>
      </c>
      <c r="CI20" s="464">
        <v>0.7560975609756098</v>
      </c>
      <c r="CJ20" s="464">
        <v>1.1176470588235294</v>
      </c>
      <c r="CK20" s="464"/>
    </row>
    <row r="21" spans="1:89" s="455" customFormat="1" ht="14.25">
      <c r="A21" s="446" t="s">
        <v>639</v>
      </c>
      <c r="B21" s="446"/>
      <c r="C21" s="447">
        <v>20.412458</v>
      </c>
      <c r="D21" s="447">
        <v>20.811707</v>
      </c>
      <c r="E21" s="474">
        <v>21.804514800000007</v>
      </c>
      <c r="F21" s="447">
        <v>24.971320199999994</v>
      </c>
      <c r="G21" s="447">
        <v>23</v>
      </c>
      <c r="H21" s="447">
        <v>24</v>
      </c>
      <c r="I21" s="447">
        <v>25</v>
      </c>
      <c r="J21" s="447">
        <v>28</v>
      </c>
      <c r="K21" s="447">
        <v>27</v>
      </c>
      <c r="L21" s="447">
        <v>30</v>
      </c>
      <c r="M21" s="447">
        <v>30</v>
      </c>
      <c r="N21" s="447">
        <v>33</v>
      </c>
      <c r="O21" s="447">
        <v>33</v>
      </c>
      <c r="P21" s="447">
        <v>33</v>
      </c>
      <c r="Q21" s="447">
        <v>42</v>
      </c>
      <c r="R21" s="447">
        <v>43</v>
      </c>
      <c r="S21" s="447">
        <v>42</v>
      </c>
      <c r="T21" s="447">
        <v>35</v>
      </c>
      <c r="U21" s="447">
        <v>40</v>
      </c>
      <c r="V21" s="447">
        <v>41</v>
      </c>
      <c r="W21" s="447">
        <v>41</v>
      </c>
      <c r="X21" s="447">
        <v>44</v>
      </c>
      <c r="Y21" s="447">
        <v>46</v>
      </c>
      <c r="Z21" s="447">
        <v>49</v>
      </c>
      <c r="AA21" s="447">
        <v>42</v>
      </c>
      <c r="AB21" s="447">
        <v>34</v>
      </c>
      <c r="AC21" s="447">
        <v>36</v>
      </c>
      <c r="AD21" s="447">
        <v>41</v>
      </c>
      <c r="AE21" s="456"/>
      <c r="AF21" s="450">
        <v>2.075990996999999</v>
      </c>
      <c r="AG21" s="450">
        <v>-0.07322799699999916</v>
      </c>
      <c r="AH21" s="450">
        <v>2.298899254567994</v>
      </c>
      <c r="AI21" s="450">
        <v>1.4229463802860067</v>
      </c>
      <c r="AJ21" s="447">
        <v>1.0231504</v>
      </c>
      <c r="AK21" s="451">
        <v>1.9768496</v>
      </c>
      <c r="AL21" s="451">
        <v>2</v>
      </c>
      <c r="AM21" s="447">
        <v>1</v>
      </c>
      <c r="AN21" s="447">
        <v>1.1546007999999999</v>
      </c>
      <c r="AO21" s="447">
        <v>0.8453992000000001</v>
      </c>
      <c r="AP21" s="447">
        <v>1</v>
      </c>
      <c r="AQ21" s="447">
        <v>4</v>
      </c>
      <c r="AR21" s="447">
        <v>3</v>
      </c>
      <c r="AS21" s="447">
        <v>1</v>
      </c>
      <c r="AT21" s="447">
        <v>4</v>
      </c>
      <c r="AU21" s="447">
        <v>6</v>
      </c>
      <c r="AV21" s="447">
        <v>3</v>
      </c>
      <c r="AW21" s="447">
        <v>5</v>
      </c>
      <c r="AX21" s="447">
        <v>5</v>
      </c>
      <c r="AY21" s="447">
        <v>3</v>
      </c>
      <c r="AZ21" s="447">
        <v>4</v>
      </c>
      <c r="BA21" s="482">
        <v>0</v>
      </c>
      <c r="BB21" s="482">
        <v>6</v>
      </c>
      <c r="BC21" s="482">
        <v>5</v>
      </c>
      <c r="BD21" s="482">
        <v>-4</v>
      </c>
      <c r="BE21" s="482">
        <v>-39</v>
      </c>
      <c r="BF21" s="482">
        <v>18</v>
      </c>
      <c r="BG21" s="482">
        <v>12</v>
      </c>
      <c r="BH21" s="449"/>
      <c r="BI21" s="483">
        <v>0.1</v>
      </c>
      <c r="BJ21" s="484">
        <v>0.04878048780487805</v>
      </c>
      <c r="BK21" s="484">
        <v>0.068</v>
      </c>
      <c r="BL21" s="484">
        <v>0.057</v>
      </c>
      <c r="BM21" s="483">
        <v>0.042</v>
      </c>
      <c r="BN21" s="485">
        <v>0.06382978723404255</v>
      </c>
      <c r="BO21" s="485">
        <v>0.06944444444444445</v>
      </c>
      <c r="BP21" s="454">
        <v>0.06</v>
      </c>
      <c r="BQ21" s="454">
        <v>0.037</v>
      </c>
      <c r="BR21" s="454">
        <v>0.035</v>
      </c>
      <c r="BS21" s="454">
        <v>0.034482758620689655</v>
      </c>
      <c r="BT21" s="454">
        <v>0.058333333333333334</v>
      </c>
      <c r="BU21" s="454">
        <v>0.09090909090909091</v>
      </c>
      <c r="BV21" s="454">
        <v>0.06060606060606061</v>
      </c>
      <c r="BW21" s="454">
        <v>0.095</v>
      </c>
      <c r="BX21" s="454">
        <v>0.14</v>
      </c>
      <c r="BY21" s="454">
        <v>0.07142857142857142</v>
      </c>
      <c r="BZ21" s="454">
        <v>0.11428571428571428</v>
      </c>
      <c r="CA21" s="454">
        <v>0.125</v>
      </c>
      <c r="CB21" s="454">
        <v>0.073</v>
      </c>
      <c r="CC21" s="454">
        <v>0.0975609756097561</v>
      </c>
      <c r="CD21" s="454">
        <v>0</v>
      </c>
      <c r="CE21" s="454">
        <v>0.13043478260869565</v>
      </c>
      <c r="CF21" s="454">
        <v>0.10204081632653061</v>
      </c>
      <c r="CG21" s="454">
        <v>-0.09523809523809523</v>
      </c>
      <c r="CH21" s="454">
        <v>-1.1470588235294117</v>
      </c>
      <c r="CI21" s="454">
        <v>0.5</v>
      </c>
      <c r="CJ21" s="454">
        <v>0.2926829268292683</v>
      </c>
      <c r="CK21" s="454"/>
    </row>
    <row r="22" spans="1:89" ht="14.25">
      <c r="A22" s="477" t="s">
        <v>640</v>
      </c>
      <c r="B22" s="477"/>
      <c r="C22" s="458">
        <v>11.412458</v>
      </c>
      <c r="D22" s="458">
        <v>12.811706999999995</v>
      </c>
      <c r="E22" s="475">
        <v>12.849471800000007</v>
      </c>
      <c r="F22" s="458">
        <v>13.9263632</v>
      </c>
      <c r="G22" s="458">
        <v>14</v>
      </c>
      <c r="H22" s="458">
        <v>14</v>
      </c>
      <c r="I22" s="458">
        <v>14</v>
      </c>
      <c r="J22" s="458">
        <v>16</v>
      </c>
      <c r="K22" s="458">
        <v>15</v>
      </c>
      <c r="L22" s="458">
        <v>16</v>
      </c>
      <c r="M22" s="458">
        <v>16</v>
      </c>
      <c r="N22" s="458">
        <v>18</v>
      </c>
      <c r="O22" s="458">
        <v>17</v>
      </c>
      <c r="P22" s="458">
        <v>18</v>
      </c>
      <c r="Q22" s="458">
        <v>18</v>
      </c>
      <c r="R22" s="458">
        <v>19</v>
      </c>
      <c r="S22" s="458">
        <v>19</v>
      </c>
      <c r="T22" s="458">
        <v>20</v>
      </c>
      <c r="U22" s="458">
        <v>20</v>
      </c>
      <c r="V22" s="458">
        <v>22</v>
      </c>
      <c r="W22" s="458">
        <v>21</v>
      </c>
      <c r="X22" s="458">
        <v>23</v>
      </c>
      <c r="Y22" s="458">
        <v>22</v>
      </c>
      <c r="Z22" s="458">
        <v>24</v>
      </c>
      <c r="AA22" s="458">
        <v>23</v>
      </c>
      <c r="AB22" s="458">
        <v>23</v>
      </c>
      <c r="AC22" s="458">
        <v>25</v>
      </c>
      <c r="AD22" s="458">
        <v>27</v>
      </c>
      <c r="AE22" s="456"/>
      <c r="AF22" s="460">
        <v>0.0323906999999994</v>
      </c>
      <c r="AG22" s="460">
        <v>-0.029627699999999396</v>
      </c>
      <c r="AH22" s="460">
        <v>0.49131755385099396</v>
      </c>
      <c r="AI22" s="460">
        <v>0.38981084614900596</v>
      </c>
      <c r="AJ22" s="458">
        <v>0.0231504</v>
      </c>
      <c r="AK22" s="461">
        <v>0.9768496</v>
      </c>
      <c r="AL22" s="461">
        <v>1</v>
      </c>
      <c r="AM22" s="458">
        <v>0</v>
      </c>
      <c r="AN22" s="458">
        <v>0.15460079999999998</v>
      </c>
      <c r="AO22" s="458">
        <v>-1.1546007999999999</v>
      </c>
      <c r="AP22" s="458">
        <v>0.9999999999999999</v>
      </c>
      <c r="AQ22" s="458">
        <v>1</v>
      </c>
      <c r="AR22" s="458">
        <v>1</v>
      </c>
      <c r="AS22" s="458">
        <v>-1</v>
      </c>
      <c r="AT22" s="458">
        <v>0</v>
      </c>
      <c r="AU22" s="458">
        <v>1</v>
      </c>
      <c r="AV22" s="458">
        <v>-2</v>
      </c>
      <c r="AW22" s="458">
        <v>1</v>
      </c>
      <c r="AX22" s="458">
        <v>2</v>
      </c>
      <c r="AY22" s="458">
        <v>0</v>
      </c>
      <c r="AZ22" s="458">
        <v>0</v>
      </c>
      <c r="BA22" s="458">
        <v>-2</v>
      </c>
      <c r="BB22" s="458">
        <v>2</v>
      </c>
      <c r="BC22" s="458">
        <v>-1</v>
      </c>
      <c r="BD22" s="458">
        <v>-1</v>
      </c>
      <c r="BE22" s="458">
        <v>2</v>
      </c>
      <c r="BF22" s="458">
        <v>0</v>
      </c>
      <c r="BG22" s="458">
        <v>0</v>
      </c>
      <c r="BH22" s="456"/>
      <c r="BI22" s="462">
        <v>0</v>
      </c>
      <c r="BJ22" s="481">
        <v>0</v>
      </c>
      <c r="BK22" s="481">
        <v>0.013</v>
      </c>
      <c r="BL22" s="481">
        <v>0</v>
      </c>
      <c r="BM22" s="462">
        <v>0</v>
      </c>
      <c r="BN22" s="486">
        <v>0.03571428571428571</v>
      </c>
      <c r="BO22" s="486">
        <v>0.047619047619047616</v>
      </c>
      <c r="BP22" s="464">
        <v>0.034</v>
      </c>
      <c r="BQ22" s="464">
        <v>0</v>
      </c>
      <c r="BR22" s="464">
        <v>-0.032</v>
      </c>
      <c r="BS22" s="464">
        <v>0</v>
      </c>
      <c r="BT22" s="464">
        <v>0.015384615384615385</v>
      </c>
      <c r="BU22" s="464">
        <v>0.058823529411764705</v>
      </c>
      <c r="BV22" s="464">
        <v>0</v>
      </c>
      <c r="BW22" s="464">
        <v>0</v>
      </c>
      <c r="BX22" s="464">
        <v>0.053</v>
      </c>
      <c r="BY22" s="464">
        <v>-0.05263157894736842</v>
      </c>
      <c r="BZ22" s="464">
        <v>0</v>
      </c>
      <c r="CA22" s="464">
        <v>0.1</v>
      </c>
      <c r="CB22" s="464">
        <v>0</v>
      </c>
      <c r="CC22" s="464">
        <v>0</v>
      </c>
      <c r="CD22" s="464">
        <v>-0.08695652173913043</v>
      </c>
      <c r="CE22" s="464">
        <v>0.09090909090909091</v>
      </c>
      <c r="CF22" s="464">
        <v>-0.041666666666666664</v>
      </c>
      <c r="CG22" s="464">
        <v>-0.043478260869565216</v>
      </c>
      <c r="CH22" s="464">
        <v>0.08695652173913043</v>
      </c>
      <c r="CI22" s="464">
        <v>0</v>
      </c>
      <c r="CJ22" s="464">
        <v>0</v>
      </c>
      <c r="CK22" s="464"/>
    </row>
    <row r="23" spans="1:89" ht="14.25">
      <c r="A23" s="477" t="s">
        <v>641</v>
      </c>
      <c r="B23" s="477"/>
      <c r="C23" s="458">
        <v>9</v>
      </c>
      <c r="D23" s="458">
        <v>8</v>
      </c>
      <c r="E23" s="475">
        <v>8.955043</v>
      </c>
      <c r="F23" s="458">
        <v>11.044957</v>
      </c>
      <c r="G23" s="458">
        <v>9</v>
      </c>
      <c r="H23" s="458">
        <v>10</v>
      </c>
      <c r="I23" s="458">
        <v>11</v>
      </c>
      <c r="J23" s="458">
        <v>12</v>
      </c>
      <c r="K23" s="458">
        <v>12</v>
      </c>
      <c r="L23" s="458">
        <v>14</v>
      </c>
      <c r="M23" s="458">
        <v>14</v>
      </c>
      <c r="N23" s="458">
        <v>15</v>
      </c>
      <c r="O23" s="458">
        <v>16</v>
      </c>
      <c r="P23" s="458">
        <v>15</v>
      </c>
      <c r="Q23" s="458">
        <v>24</v>
      </c>
      <c r="R23" s="458">
        <v>24</v>
      </c>
      <c r="S23" s="458">
        <v>23</v>
      </c>
      <c r="T23" s="458">
        <v>15</v>
      </c>
      <c r="U23" s="458">
        <v>20</v>
      </c>
      <c r="V23" s="458">
        <v>19</v>
      </c>
      <c r="W23" s="458">
        <v>20</v>
      </c>
      <c r="X23" s="458">
        <v>21</v>
      </c>
      <c r="Y23" s="458">
        <v>24</v>
      </c>
      <c r="Z23" s="458">
        <v>25</v>
      </c>
      <c r="AA23" s="458">
        <v>19</v>
      </c>
      <c r="AB23" s="458">
        <v>11</v>
      </c>
      <c r="AC23" s="458">
        <v>11</v>
      </c>
      <c r="AD23" s="458">
        <v>14</v>
      </c>
      <c r="AE23" s="487"/>
      <c r="AF23" s="460">
        <v>2.043600297</v>
      </c>
      <c r="AG23" s="460">
        <v>-0.04360029699999979</v>
      </c>
      <c r="AH23" s="460">
        <v>1.8075817007169999</v>
      </c>
      <c r="AI23" s="460">
        <v>1.033135534137</v>
      </c>
      <c r="AJ23" s="458">
        <v>1</v>
      </c>
      <c r="AK23" s="461">
        <v>1</v>
      </c>
      <c r="AL23" s="461">
        <v>1</v>
      </c>
      <c r="AM23" s="458">
        <v>1</v>
      </c>
      <c r="AN23" s="458">
        <v>1</v>
      </c>
      <c r="AO23" s="458">
        <v>2</v>
      </c>
      <c r="AP23" s="458">
        <v>0</v>
      </c>
      <c r="AQ23" s="458">
        <v>3</v>
      </c>
      <c r="AR23" s="458">
        <v>2</v>
      </c>
      <c r="AS23" s="458">
        <v>2</v>
      </c>
      <c r="AT23" s="458">
        <v>4</v>
      </c>
      <c r="AU23" s="458">
        <v>5</v>
      </c>
      <c r="AV23" s="458">
        <v>5</v>
      </c>
      <c r="AW23" s="458">
        <v>4</v>
      </c>
      <c r="AX23" s="458">
        <v>3</v>
      </c>
      <c r="AY23" s="458">
        <v>3</v>
      </c>
      <c r="AZ23" s="458">
        <v>4</v>
      </c>
      <c r="BA23" s="458">
        <v>2</v>
      </c>
      <c r="BB23" s="458">
        <v>4</v>
      </c>
      <c r="BC23" s="458">
        <v>6</v>
      </c>
      <c r="BD23" s="458">
        <v>-3</v>
      </c>
      <c r="BE23" s="458">
        <v>-41</v>
      </c>
      <c r="BF23" s="458">
        <v>18</v>
      </c>
      <c r="BG23" s="458">
        <v>12</v>
      </c>
      <c r="BH23" s="467"/>
      <c r="BI23" s="488">
        <v>0.2222222222222222</v>
      </c>
      <c r="BJ23" s="481">
        <v>0.11764705882352941</v>
      </c>
      <c r="BK23" s="461">
        <v>0.147</v>
      </c>
      <c r="BL23" s="461">
        <v>0.135</v>
      </c>
      <c r="BM23" s="488">
        <v>0.1</v>
      </c>
      <c r="BN23" s="489">
        <v>0.10526315789473684</v>
      </c>
      <c r="BO23" s="489">
        <v>0.1</v>
      </c>
      <c r="BP23" s="464">
        <v>0.095</v>
      </c>
      <c r="BQ23" s="464">
        <v>0.083</v>
      </c>
      <c r="BR23" s="464">
        <v>0.115</v>
      </c>
      <c r="BS23" s="464">
        <v>0.075</v>
      </c>
      <c r="BT23" s="464">
        <v>0.10909090909090909</v>
      </c>
      <c r="BU23" s="464">
        <v>0.125</v>
      </c>
      <c r="BV23" s="464">
        <v>0.12903225806451613</v>
      </c>
      <c r="BW23" s="464">
        <v>0.167</v>
      </c>
      <c r="BX23" s="464">
        <v>0.208</v>
      </c>
      <c r="BY23" s="464">
        <v>0.21739130434782608</v>
      </c>
      <c r="BZ23" s="464">
        <v>0.26666666666666666</v>
      </c>
      <c r="CA23" s="464">
        <v>0.15</v>
      </c>
      <c r="CB23" s="464">
        <v>0.158</v>
      </c>
      <c r="CC23" s="464">
        <v>0.2</v>
      </c>
      <c r="CD23" s="464">
        <v>0.09523809523809523</v>
      </c>
      <c r="CE23" s="464">
        <v>0.16666666666666666</v>
      </c>
      <c r="CF23" s="464">
        <v>0.24</v>
      </c>
      <c r="CG23" s="464">
        <v>-0.15789473684210525</v>
      </c>
      <c r="CH23" s="464" t="s">
        <v>631</v>
      </c>
      <c r="CI23" s="464" t="s">
        <v>631</v>
      </c>
      <c r="CJ23" s="464">
        <v>0.8571428571428571</v>
      </c>
      <c r="CK23" s="464"/>
    </row>
    <row r="24" spans="1:89" s="455" customFormat="1" ht="14.25">
      <c r="A24" s="446" t="s">
        <v>642</v>
      </c>
      <c r="B24" s="446"/>
      <c r="C24" s="447" t="s">
        <v>631</v>
      </c>
      <c r="D24" s="490" t="s">
        <v>631</v>
      </c>
      <c r="E24" s="490" t="s">
        <v>631</v>
      </c>
      <c r="F24" s="490" t="s">
        <v>631</v>
      </c>
      <c r="G24" s="490" t="s">
        <v>631</v>
      </c>
      <c r="H24" s="490" t="s">
        <v>631</v>
      </c>
      <c r="I24" s="490" t="s">
        <v>631</v>
      </c>
      <c r="J24" s="490" t="s">
        <v>631</v>
      </c>
      <c r="K24" s="490" t="s">
        <v>631</v>
      </c>
      <c r="L24" s="490" t="s">
        <v>631</v>
      </c>
      <c r="M24" s="490" t="s">
        <v>631</v>
      </c>
      <c r="N24" s="490" t="s">
        <v>631</v>
      </c>
      <c r="O24" s="490" t="s">
        <v>631</v>
      </c>
      <c r="P24" s="447" t="s">
        <v>631</v>
      </c>
      <c r="Q24" s="447" t="s">
        <v>631</v>
      </c>
      <c r="R24" s="447" t="s">
        <v>631</v>
      </c>
      <c r="S24" s="447" t="s">
        <v>631</v>
      </c>
      <c r="T24" s="447" t="s">
        <v>631</v>
      </c>
      <c r="U24" s="447" t="s">
        <v>631</v>
      </c>
      <c r="V24" s="447" t="s">
        <v>631</v>
      </c>
      <c r="W24" s="447" t="s">
        <v>631</v>
      </c>
      <c r="X24" s="447" t="s">
        <v>631</v>
      </c>
      <c r="Y24" s="447" t="s">
        <v>631</v>
      </c>
      <c r="Z24" s="447" t="s">
        <v>631</v>
      </c>
      <c r="AA24" s="447" t="s">
        <v>631</v>
      </c>
      <c r="AB24" s="447" t="s">
        <v>631</v>
      </c>
      <c r="AC24" s="447" t="s">
        <v>631</v>
      </c>
      <c r="AD24" s="447" t="s">
        <v>631</v>
      </c>
      <c r="AE24" s="444"/>
      <c r="AF24" s="447">
        <v>110</v>
      </c>
      <c r="AG24" s="450">
        <v>111</v>
      </c>
      <c r="AH24" s="450">
        <v>127</v>
      </c>
      <c r="AI24" s="450">
        <v>357</v>
      </c>
      <c r="AJ24" s="447">
        <v>118</v>
      </c>
      <c r="AK24" s="451">
        <v>334</v>
      </c>
      <c r="AL24" s="451">
        <v>948</v>
      </c>
      <c r="AM24" s="490">
        <v>1039</v>
      </c>
      <c r="AN24" s="490">
        <v>794</v>
      </c>
      <c r="AO24" s="490">
        <v>974</v>
      </c>
      <c r="AP24" s="490">
        <v>1039</v>
      </c>
      <c r="AQ24" s="490">
        <v>1229</v>
      </c>
      <c r="AR24" s="490">
        <v>621</v>
      </c>
      <c r="AS24" s="490">
        <v>830</v>
      </c>
      <c r="AT24" s="447">
        <v>1059</v>
      </c>
      <c r="AU24" s="447">
        <v>988</v>
      </c>
      <c r="AV24" s="447">
        <v>-61</v>
      </c>
      <c r="AW24" s="447">
        <v>-946</v>
      </c>
      <c r="AX24" s="447">
        <v>666</v>
      </c>
      <c r="AY24" s="447">
        <v>535</v>
      </c>
      <c r="AZ24" s="447">
        <v>572</v>
      </c>
      <c r="BA24" s="447">
        <v>984</v>
      </c>
      <c r="BB24" s="447">
        <v>1062</v>
      </c>
      <c r="BC24" s="447">
        <v>1161</v>
      </c>
      <c r="BD24" s="447">
        <v>1516</v>
      </c>
      <c r="BE24" s="447">
        <v>1061</v>
      </c>
      <c r="BF24" s="447">
        <v>-621</v>
      </c>
      <c r="BG24" s="447">
        <v>1958</v>
      </c>
      <c r="BH24" s="491"/>
      <c r="BI24" s="483" t="s">
        <v>631</v>
      </c>
      <c r="BJ24" s="451" t="s">
        <v>631</v>
      </c>
      <c r="BK24" s="476" t="s">
        <v>631</v>
      </c>
      <c r="BL24" s="476" t="s">
        <v>631</v>
      </c>
      <c r="BM24" s="483" t="s">
        <v>631</v>
      </c>
      <c r="BN24" s="451" t="s">
        <v>631</v>
      </c>
      <c r="BO24" s="451" t="s">
        <v>631</v>
      </c>
      <c r="BP24" s="492" t="s">
        <v>631</v>
      </c>
      <c r="BQ24" s="492" t="s">
        <v>631</v>
      </c>
      <c r="BR24" s="492" t="s">
        <v>643</v>
      </c>
      <c r="BS24" s="492" t="s">
        <v>631</v>
      </c>
      <c r="BT24" s="492" t="s">
        <v>631</v>
      </c>
      <c r="BU24" s="492" t="s">
        <v>631</v>
      </c>
      <c r="BV24" s="492" t="s">
        <v>631</v>
      </c>
      <c r="BW24" s="492" t="s">
        <v>631</v>
      </c>
      <c r="BX24" s="492" t="s">
        <v>631</v>
      </c>
      <c r="BY24" s="492" t="s">
        <v>631</v>
      </c>
      <c r="BZ24" s="492" t="s">
        <v>631</v>
      </c>
      <c r="CA24" s="492" t="s">
        <v>631</v>
      </c>
      <c r="CB24" s="492" t="s">
        <v>631</v>
      </c>
      <c r="CC24" s="492" t="s">
        <v>631</v>
      </c>
      <c r="CD24" s="492" t="s">
        <v>631</v>
      </c>
      <c r="CE24" s="492" t="s">
        <v>631</v>
      </c>
      <c r="CF24" s="492" t="s">
        <v>631</v>
      </c>
      <c r="CG24" s="492" t="s">
        <v>631</v>
      </c>
      <c r="CH24" s="492" t="s">
        <v>631</v>
      </c>
      <c r="CI24" s="492" t="s">
        <v>631</v>
      </c>
      <c r="CJ24" s="492" t="s">
        <v>631</v>
      </c>
      <c r="CK24" s="492"/>
    </row>
    <row r="25" spans="41:86" ht="14.25">
      <c r="AO25" s="493"/>
      <c r="CG25" s="494"/>
      <c r="CH25" s="494"/>
    </row>
    <row r="26" spans="32:86" ht="14.25">
      <c r="AF26" s="493"/>
      <c r="AG26" s="493"/>
      <c r="AH26" s="493"/>
      <c r="AI26" s="493"/>
      <c r="AJ26" s="493"/>
      <c r="AK26" s="493"/>
      <c r="AL26" s="493"/>
      <c r="AM26" s="493"/>
      <c r="AN26" s="493"/>
      <c r="AO26" s="493"/>
      <c r="AP26" s="493"/>
      <c r="AQ26" s="493"/>
      <c r="AR26" s="493"/>
      <c r="AS26" s="493"/>
      <c r="AT26" s="493"/>
      <c r="AU26" s="493"/>
      <c r="AV26" s="493"/>
      <c r="AW26" s="493"/>
      <c r="AX26" s="493"/>
      <c r="AY26" s="495"/>
      <c r="AZ26" s="493"/>
      <c r="CG26" s="494"/>
      <c r="CH26" s="494"/>
    </row>
    <row r="28" ht="14.25">
      <c r="BA28" s="493"/>
    </row>
  </sheetData>
  <mergeCells count="3">
    <mergeCell ref="C1:AE1"/>
    <mergeCell ref="AF1:AN1"/>
    <mergeCell ref="BI1:BR1"/>
  </mergeCells>
  <printOptions/>
  <pageMargins left="0.25" right="0.25" top="0.75" bottom="0.75" header="0.3" footer="0.3"/>
  <pageSetup fitToHeight="1" fitToWidth="1" horizontalDpi="600" verticalDpi="600" orientation="landscape" paperSize="8" scale="7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C1FF-AA70-4569-83C0-CFDFD0D5CE8A}">
  <sheetPr>
    <tabColor theme="1" tint="0.49998000264167786"/>
    <outlinePr summaryBelow="0"/>
  </sheetPr>
  <dimension ref="A1:AV420"/>
  <sheetViews>
    <sheetView workbookViewId="0" topLeftCell="A1">
      <pane ySplit="1" topLeftCell="A2" activePane="bottomLeft" state="frozen"/>
      <selection pane="topLeft" activeCell="AM39" sqref="AM39"/>
      <selection pane="bottomLeft" activeCell="AM39" sqref="AM39"/>
    </sheetView>
  </sheetViews>
  <sheetFormatPr defaultColWidth="9.00390625" defaultRowHeight="15" customHeight="1" outlineLevelRow="1"/>
  <cols>
    <col min="1" max="1" width="2.125" style="404" customWidth="1"/>
    <col min="2" max="2" width="56.375" style="405" customWidth="1"/>
    <col min="3" max="5" width="13.625" style="404" customWidth="1"/>
    <col min="6" max="6" width="14.625" style="404" customWidth="1"/>
    <col min="7" max="10" width="13.625" style="404" customWidth="1"/>
    <col min="11" max="11" width="8.00390625" style="404" customWidth="1"/>
    <col min="12" max="16384" width="9.00390625" style="404" customWidth="1"/>
  </cols>
  <sheetData>
    <row r="1" spans="3:10" ht="15" customHeight="1">
      <c r="C1" s="406">
        <v>2015</v>
      </c>
      <c r="D1" s="406">
        <v>2016</v>
      </c>
      <c r="E1" s="406">
        <v>2017</v>
      </c>
      <c r="F1" s="406">
        <v>2018</v>
      </c>
      <c r="G1" s="406">
        <v>2019</v>
      </c>
      <c r="H1" s="406">
        <v>2020</v>
      </c>
      <c r="I1" s="406">
        <v>2021</v>
      </c>
      <c r="J1" s="406">
        <v>2022</v>
      </c>
    </row>
    <row r="2" spans="1:48" s="408" customFormat="1" ht="15" customHeight="1" thickBot="1">
      <c r="A2" s="404"/>
      <c r="B2" s="407" t="s">
        <v>552</v>
      </c>
      <c r="K2" s="409"/>
      <c r="L2" s="409"/>
      <c r="M2" s="409"/>
      <c r="N2" s="409"/>
      <c r="O2" s="409"/>
      <c r="P2" s="409"/>
      <c r="Q2" s="409"/>
      <c r="R2" s="409"/>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row>
    <row r="3" spans="2:10" s="409" customFormat="1" ht="15" customHeight="1">
      <c r="B3" s="264" t="s">
        <v>499</v>
      </c>
      <c r="C3" s="410">
        <v>1765</v>
      </c>
      <c r="D3" s="410">
        <v>2136</v>
      </c>
      <c r="E3" s="410">
        <v>2673</v>
      </c>
      <c r="F3" s="410">
        <v>3059</v>
      </c>
      <c r="G3" s="410">
        <v>3264</v>
      </c>
      <c r="H3" s="410">
        <v>2962</v>
      </c>
      <c r="I3" s="410">
        <v>3199</v>
      </c>
      <c r="J3" s="410">
        <v>3954</v>
      </c>
    </row>
    <row r="4" spans="2:10" s="409" customFormat="1" ht="15" customHeight="1">
      <c r="B4" s="264" t="s">
        <v>500</v>
      </c>
      <c r="C4" s="410">
        <v>14</v>
      </c>
      <c r="D4" s="410">
        <v>38</v>
      </c>
      <c r="E4" s="410">
        <v>65</v>
      </c>
      <c r="F4" s="410">
        <v>38</v>
      </c>
      <c r="G4" s="410">
        <v>52</v>
      </c>
      <c r="H4" s="410">
        <v>64</v>
      </c>
      <c r="I4" s="410">
        <v>84</v>
      </c>
      <c r="J4" s="410">
        <v>77</v>
      </c>
    </row>
    <row r="5" spans="2:18" s="411" customFormat="1" ht="15" customHeight="1">
      <c r="B5" s="265" t="s">
        <v>77</v>
      </c>
      <c r="C5" s="412">
        <v>1779</v>
      </c>
      <c r="D5" s="412">
        <v>2174</v>
      </c>
      <c r="E5" s="412">
        <v>2738</v>
      </c>
      <c r="F5" s="412">
        <v>3097</v>
      </c>
      <c r="G5" s="412">
        <v>3316</v>
      </c>
      <c r="H5" s="412">
        <v>3026</v>
      </c>
      <c r="I5" s="412">
        <v>3283</v>
      </c>
      <c r="J5" s="412">
        <v>4031</v>
      </c>
      <c r="K5" s="409"/>
      <c r="L5" s="409"/>
      <c r="M5" s="409"/>
      <c r="N5" s="409"/>
      <c r="O5" s="409"/>
      <c r="P5" s="409"/>
      <c r="Q5" s="409"/>
      <c r="R5" s="409"/>
    </row>
    <row r="6" spans="2:10" s="409" customFormat="1" ht="15" customHeight="1">
      <c r="B6" s="264" t="s">
        <v>501</v>
      </c>
      <c r="C6" s="410">
        <v>-88</v>
      </c>
      <c r="D6" s="410">
        <v>-263</v>
      </c>
      <c r="E6" s="410">
        <v>-361</v>
      </c>
      <c r="F6" s="410">
        <v>-322</v>
      </c>
      <c r="G6" s="410">
        <v>-283</v>
      </c>
      <c r="H6" s="410">
        <v>96</v>
      </c>
      <c r="I6" s="410">
        <v>-41</v>
      </c>
      <c r="J6" s="410">
        <v>-521</v>
      </c>
    </row>
    <row r="7" spans="2:18" s="411" customFormat="1" ht="15" customHeight="1">
      <c r="B7" s="265" t="s">
        <v>502</v>
      </c>
      <c r="C7" s="412">
        <v>1691</v>
      </c>
      <c r="D7" s="412">
        <v>1911</v>
      </c>
      <c r="E7" s="412">
        <v>2377</v>
      </c>
      <c r="F7" s="412">
        <v>2775</v>
      </c>
      <c r="G7" s="412">
        <v>3033</v>
      </c>
      <c r="H7" s="412">
        <v>3122</v>
      </c>
      <c r="I7" s="412">
        <v>3242</v>
      </c>
      <c r="J7" s="412">
        <v>3510</v>
      </c>
      <c r="K7" s="409"/>
      <c r="L7" s="409"/>
      <c r="M7" s="409"/>
      <c r="N7" s="409"/>
      <c r="O7" s="409"/>
      <c r="P7" s="409"/>
      <c r="Q7" s="409"/>
      <c r="R7" s="409"/>
    </row>
    <row r="8" spans="2:10" s="409" customFormat="1" ht="15" customHeight="1">
      <c r="B8" s="264" t="s">
        <v>503</v>
      </c>
      <c r="C8" s="410">
        <v>-257</v>
      </c>
      <c r="D8" s="410">
        <v>-280</v>
      </c>
      <c r="E8" s="410">
        <v>-440</v>
      </c>
      <c r="F8" s="410">
        <v>-582</v>
      </c>
      <c r="G8" s="410">
        <v>-786</v>
      </c>
      <c r="H8" s="410">
        <v>-861</v>
      </c>
      <c r="I8" s="410">
        <v>-904</v>
      </c>
      <c r="J8" s="410">
        <v>-1415</v>
      </c>
    </row>
    <row r="9" spans="2:10" s="409" customFormat="1" ht="15" customHeight="1">
      <c r="B9" s="264" t="s">
        <v>514</v>
      </c>
      <c r="C9" s="410">
        <v>43</v>
      </c>
      <c r="D9" s="410">
        <v>10</v>
      </c>
      <c r="E9" s="410">
        <v>68</v>
      </c>
      <c r="F9" s="410">
        <v>133</v>
      </c>
      <c r="G9" s="410">
        <v>229</v>
      </c>
      <c r="H9" s="410">
        <v>104</v>
      </c>
      <c r="I9" s="410">
        <v>27</v>
      </c>
      <c r="J9" s="410">
        <v>408</v>
      </c>
    </row>
    <row r="10" spans="2:18" s="411" customFormat="1" ht="15" customHeight="1">
      <c r="B10" s="265" t="s">
        <v>80</v>
      </c>
      <c r="C10" s="412">
        <v>1477</v>
      </c>
      <c r="D10" s="412">
        <v>1641</v>
      </c>
      <c r="E10" s="412">
        <v>2005</v>
      </c>
      <c r="F10" s="412">
        <v>2326</v>
      </c>
      <c r="G10" s="412">
        <v>2476</v>
      </c>
      <c r="H10" s="412">
        <v>2365</v>
      </c>
      <c r="I10" s="412">
        <v>2365</v>
      </c>
      <c r="J10" s="412">
        <v>2503</v>
      </c>
      <c r="K10" s="409"/>
      <c r="L10" s="409"/>
      <c r="M10" s="409"/>
      <c r="N10" s="409"/>
      <c r="O10" s="409"/>
      <c r="P10" s="409"/>
      <c r="Q10" s="409"/>
      <c r="R10" s="409"/>
    </row>
    <row r="11" spans="2:10" s="409" customFormat="1" ht="15" customHeight="1">
      <c r="B11" s="264" t="s">
        <v>504</v>
      </c>
      <c r="C11" s="410">
        <v>121</v>
      </c>
      <c r="D11" s="410">
        <v>115</v>
      </c>
      <c r="E11" s="410">
        <v>85</v>
      </c>
      <c r="F11" s="410">
        <v>113</v>
      </c>
      <c r="G11" s="410">
        <v>100</v>
      </c>
      <c r="H11" s="410">
        <v>116</v>
      </c>
      <c r="I11" s="410">
        <v>73</v>
      </c>
      <c r="J11" s="410">
        <v>124</v>
      </c>
    </row>
    <row r="12" spans="2:10" s="409" customFormat="1" ht="15" customHeight="1">
      <c r="B12" s="413" t="s">
        <v>505</v>
      </c>
      <c r="C12" s="410">
        <v>121</v>
      </c>
      <c r="D12" s="410">
        <v>115</v>
      </c>
      <c r="E12" s="410">
        <v>85</v>
      </c>
      <c r="F12" s="410">
        <v>113</v>
      </c>
      <c r="G12" s="410">
        <v>100</v>
      </c>
      <c r="H12" s="410">
        <v>116</v>
      </c>
      <c r="I12" s="410">
        <v>73</v>
      </c>
      <c r="J12" s="410">
        <v>124</v>
      </c>
    </row>
    <row r="13" spans="2:10" s="409" customFormat="1" ht="15" customHeight="1">
      <c r="B13" s="413" t="s">
        <v>515</v>
      </c>
      <c r="C13" s="410">
        <v>0</v>
      </c>
      <c r="D13" s="410">
        <v>0</v>
      </c>
      <c r="E13" s="410" t="s">
        <v>69</v>
      </c>
      <c r="F13" s="410" t="s">
        <v>69</v>
      </c>
      <c r="G13" s="410">
        <v>0</v>
      </c>
      <c r="H13" s="410" t="s">
        <v>347</v>
      </c>
      <c r="I13" s="410">
        <v>0</v>
      </c>
      <c r="J13" s="410">
        <v>0</v>
      </c>
    </row>
    <row r="14" spans="2:10" s="409" customFormat="1" ht="15" customHeight="1">
      <c r="B14" s="264" t="s">
        <v>507</v>
      </c>
      <c r="C14" s="410">
        <v>49</v>
      </c>
      <c r="D14" s="410">
        <v>74</v>
      </c>
      <c r="E14" s="410">
        <v>59</v>
      </c>
      <c r="F14" s="410">
        <v>50</v>
      </c>
      <c r="G14" s="410">
        <v>32</v>
      </c>
      <c r="H14" s="410">
        <v>58</v>
      </c>
      <c r="I14" s="410">
        <v>51</v>
      </c>
      <c r="J14" s="410">
        <v>53</v>
      </c>
    </row>
    <row r="15" spans="2:18" s="411" customFormat="1" ht="15" customHeight="1">
      <c r="B15" s="265" t="s">
        <v>508</v>
      </c>
      <c r="C15" s="412">
        <v>1647</v>
      </c>
      <c r="D15" s="412">
        <v>1830</v>
      </c>
      <c r="E15" s="412">
        <v>2149</v>
      </c>
      <c r="F15" s="412">
        <v>2489</v>
      </c>
      <c r="G15" s="412">
        <v>2608</v>
      </c>
      <c r="H15" s="412">
        <v>2539</v>
      </c>
      <c r="I15" s="412">
        <v>2489</v>
      </c>
      <c r="J15" s="412">
        <v>2680</v>
      </c>
      <c r="K15" s="409"/>
      <c r="L15" s="409"/>
      <c r="M15" s="409"/>
      <c r="N15" s="409"/>
      <c r="O15" s="409"/>
      <c r="P15" s="409"/>
      <c r="Q15" s="409"/>
      <c r="R15" s="409"/>
    </row>
    <row r="16" spans="2:10" s="409" customFormat="1" ht="15" customHeight="1">
      <c r="B16" s="413"/>
      <c r="C16" s="410"/>
      <c r="D16" s="410"/>
      <c r="E16" s="410"/>
      <c r="F16" s="410"/>
      <c r="G16" s="410"/>
      <c r="H16" s="410"/>
      <c r="I16" s="410"/>
      <c r="J16" s="410">
        <v>0</v>
      </c>
    </row>
    <row r="17" spans="2:18" s="411" customFormat="1" ht="15" customHeight="1">
      <c r="B17" s="264" t="s">
        <v>509</v>
      </c>
      <c r="C17" s="410">
        <v>-871</v>
      </c>
      <c r="D17" s="410">
        <v>-1062</v>
      </c>
      <c r="E17" s="410">
        <v>-1323</v>
      </c>
      <c r="F17" s="410">
        <v>-1591</v>
      </c>
      <c r="G17" s="410">
        <v>-1610</v>
      </c>
      <c r="H17" s="410">
        <v>-1593</v>
      </c>
      <c r="I17" s="410">
        <v>-1510</v>
      </c>
      <c r="J17" s="410">
        <v>-1684</v>
      </c>
      <c r="K17" s="409"/>
      <c r="L17" s="409"/>
      <c r="M17" s="409"/>
      <c r="N17" s="409"/>
      <c r="O17" s="409"/>
      <c r="P17" s="409"/>
      <c r="Q17" s="409"/>
      <c r="R17" s="409"/>
    </row>
    <row r="18" spans="2:18" s="411" customFormat="1" ht="15" customHeight="1">
      <c r="B18" s="264" t="s">
        <v>510</v>
      </c>
      <c r="C18" s="410">
        <v>-10</v>
      </c>
      <c r="D18" s="410">
        <v>-9</v>
      </c>
      <c r="E18" s="410">
        <v>-10</v>
      </c>
      <c r="F18" s="410">
        <v>2</v>
      </c>
      <c r="G18" s="410">
        <v>7</v>
      </c>
      <c r="H18" s="410">
        <v>44</v>
      </c>
      <c r="I18" s="410">
        <v>-16</v>
      </c>
      <c r="J18" s="410">
        <v>-5</v>
      </c>
      <c r="K18" s="409"/>
      <c r="L18" s="409"/>
      <c r="M18" s="409"/>
      <c r="N18" s="409"/>
      <c r="O18" s="409"/>
      <c r="P18" s="409"/>
      <c r="Q18" s="409"/>
      <c r="R18" s="409"/>
    </row>
    <row r="19" spans="2:18" s="411" customFormat="1" ht="15" customHeight="1">
      <c r="B19" s="264" t="s">
        <v>87</v>
      </c>
      <c r="C19" s="410">
        <v>-288</v>
      </c>
      <c r="D19" s="410">
        <v>-361</v>
      </c>
      <c r="E19" s="410">
        <v>-425</v>
      </c>
      <c r="F19" s="410">
        <v>-477</v>
      </c>
      <c r="G19" s="410">
        <v>-519</v>
      </c>
      <c r="H19" s="410">
        <v>-511</v>
      </c>
      <c r="I19" s="410">
        <v>-522</v>
      </c>
      <c r="J19" s="410">
        <v>-545</v>
      </c>
      <c r="K19" s="409"/>
      <c r="L19" s="409"/>
      <c r="M19" s="409"/>
      <c r="N19" s="409"/>
      <c r="O19" s="409"/>
      <c r="P19" s="409"/>
      <c r="Q19" s="409"/>
      <c r="R19" s="409"/>
    </row>
    <row r="20" spans="2:18" s="411" customFormat="1" ht="15" customHeight="1">
      <c r="B20" s="264" t="s">
        <v>113</v>
      </c>
      <c r="C20" s="410">
        <v>-127</v>
      </c>
      <c r="D20" s="410">
        <v>-125</v>
      </c>
      <c r="E20" s="410">
        <v>-137</v>
      </c>
      <c r="F20" s="410">
        <v>-131</v>
      </c>
      <c r="G20" s="410">
        <v>-131</v>
      </c>
      <c r="H20" s="410">
        <v>-144</v>
      </c>
      <c r="I20" s="410">
        <v>-142</v>
      </c>
      <c r="J20" s="410">
        <v>-161</v>
      </c>
      <c r="K20" s="409"/>
      <c r="L20" s="409"/>
      <c r="M20" s="409"/>
      <c r="N20" s="409"/>
      <c r="O20" s="409"/>
      <c r="P20" s="409"/>
      <c r="Q20" s="409"/>
      <c r="R20" s="409"/>
    </row>
    <row r="21" spans="2:18" s="411" customFormat="1" ht="15" customHeight="1">
      <c r="B21" s="264" t="s">
        <v>511</v>
      </c>
      <c r="C21" s="410">
        <v>16</v>
      </c>
      <c r="D21" s="410">
        <v>21</v>
      </c>
      <c r="E21" s="410">
        <v>27</v>
      </c>
      <c r="F21" s="410">
        <v>39</v>
      </c>
      <c r="G21" s="410">
        <v>43</v>
      </c>
      <c r="H21" s="410">
        <v>47</v>
      </c>
      <c r="I21" s="410">
        <v>56</v>
      </c>
      <c r="J21" s="410">
        <v>68</v>
      </c>
      <c r="K21" s="409"/>
      <c r="L21" s="409"/>
      <c r="M21" s="409"/>
      <c r="N21" s="409"/>
      <c r="O21" s="409"/>
      <c r="P21" s="409"/>
      <c r="Q21" s="409"/>
      <c r="R21" s="409"/>
    </row>
    <row r="22" spans="2:10" s="409" customFormat="1" ht="15" customHeight="1">
      <c r="B22" s="264"/>
      <c r="C22" s="410"/>
      <c r="D22" s="410"/>
      <c r="E22" s="410"/>
      <c r="F22" s="410"/>
      <c r="G22" s="410"/>
      <c r="H22" s="410"/>
      <c r="I22" s="410"/>
      <c r="J22" s="410">
        <v>0</v>
      </c>
    </row>
    <row r="23" spans="2:18" s="411" customFormat="1" ht="15" customHeight="1">
      <c r="B23" s="264" t="s">
        <v>512</v>
      </c>
      <c r="C23" s="410">
        <v>-57</v>
      </c>
      <c r="D23" s="410">
        <v>-65</v>
      </c>
      <c r="E23" s="410">
        <v>-90</v>
      </c>
      <c r="F23" s="410">
        <v>-63</v>
      </c>
      <c r="G23" s="410">
        <v>-71</v>
      </c>
      <c r="H23" s="410">
        <v>-69</v>
      </c>
      <c r="I23" s="410">
        <v>-61</v>
      </c>
      <c r="J23" s="410">
        <v>-71</v>
      </c>
      <c r="K23" s="409"/>
      <c r="L23" s="409"/>
      <c r="M23" s="409"/>
      <c r="N23" s="409"/>
      <c r="O23" s="409"/>
      <c r="P23" s="409"/>
      <c r="Q23" s="409"/>
      <c r="R23" s="409"/>
    </row>
    <row r="24" spans="2:18" s="411" customFormat="1" ht="15" customHeight="1">
      <c r="B24" s="265" t="s">
        <v>513</v>
      </c>
      <c r="C24" s="412">
        <v>310</v>
      </c>
      <c r="D24" s="412">
        <v>229</v>
      </c>
      <c r="E24" s="412">
        <v>191</v>
      </c>
      <c r="F24" s="412">
        <v>268</v>
      </c>
      <c r="G24" s="412">
        <v>327</v>
      </c>
      <c r="H24" s="412">
        <v>313</v>
      </c>
      <c r="I24" s="412">
        <v>294</v>
      </c>
      <c r="J24" s="412">
        <v>282</v>
      </c>
      <c r="K24" s="409"/>
      <c r="L24" s="409"/>
      <c r="M24" s="409"/>
      <c r="N24" s="409"/>
      <c r="O24" s="409"/>
      <c r="P24" s="409"/>
      <c r="Q24" s="409"/>
      <c r="R24" s="409"/>
    </row>
    <row r="25" spans="2:18" s="411" customFormat="1" ht="15" customHeight="1">
      <c r="B25" s="394"/>
      <c r="C25" s="395"/>
      <c r="D25" s="395"/>
      <c r="E25" s="395"/>
      <c r="F25" s="395"/>
      <c r="G25" s="395"/>
      <c r="H25" s="395"/>
      <c r="I25" s="395"/>
      <c r="J25" s="395"/>
      <c r="K25" s="409"/>
      <c r="L25" s="409"/>
      <c r="M25" s="409"/>
      <c r="N25" s="409"/>
      <c r="O25" s="409"/>
      <c r="P25" s="409"/>
      <c r="Q25" s="409"/>
      <c r="R25" s="409"/>
    </row>
    <row r="26" spans="2:18" s="411" customFormat="1" ht="15" customHeight="1">
      <c r="B26" s="392" t="s">
        <v>5</v>
      </c>
      <c r="C26" s="414">
        <f aca="true" t="shared" si="0" ref="C26:H26">-(C19+C21+C20+C17)/C10</f>
        <v>0.8598510494245092</v>
      </c>
      <c r="D26" s="414">
        <f t="shared" si="0"/>
        <v>0.9305301645338209</v>
      </c>
      <c r="E26" s="414">
        <f t="shared" si="0"/>
        <v>0.9266832917705735</v>
      </c>
      <c r="F26" s="414">
        <f t="shared" si="0"/>
        <v>0.9286328460877042</v>
      </c>
      <c r="G26" s="414">
        <f t="shared" si="0"/>
        <v>0.8953957996768982</v>
      </c>
      <c r="H26" s="414">
        <f t="shared" si="0"/>
        <v>0.9306553911205074</v>
      </c>
      <c r="I26" s="414">
        <f>-(I19+I21+I20+I17)/I10</f>
        <v>0.8955602536997885</v>
      </c>
      <c r="J26" s="414">
        <f>-(J19+J21+J20+J17)/J10</f>
        <v>0.9276867758689572</v>
      </c>
      <c r="K26" s="409"/>
      <c r="L26" s="409"/>
      <c r="M26" s="409"/>
      <c r="N26" s="409"/>
      <c r="O26" s="409"/>
      <c r="P26" s="409"/>
      <c r="Q26" s="409"/>
      <c r="R26" s="409"/>
    </row>
    <row r="27" spans="2:18" s="411" customFormat="1" ht="15" customHeight="1">
      <c r="B27" s="392"/>
      <c r="C27" s="414"/>
      <c r="D27" s="414"/>
      <c r="E27" s="414"/>
      <c r="F27" s="414"/>
      <c r="G27" s="414"/>
      <c r="H27" s="414"/>
      <c r="I27" s="414"/>
      <c r="J27" s="414"/>
      <c r="K27" s="409"/>
      <c r="L27" s="409"/>
      <c r="M27" s="409"/>
      <c r="N27" s="409"/>
      <c r="O27" s="409"/>
      <c r="P27" s="409"/>
      <c r="Q27" s="409"/>
      <c r="R27" s="409"/>
    </row>
    <row r="28" spans="2:10" s="409" customFormat="1" ht="15" customHeight="1">
      <c r="B28" s="389"/>
      <c r="C28" s="390"/>
      <c r="D28" s="390"/>
      <c r="E28" s="390"/>
      <c r="F28" s="390"/>
      <c r="G28" s="390"/>
      <c r="H28" s="390"/>
      <c r="I28" s="390"/>
      <c r="J28" s="390">
        <v>0</v>
      </c>
    </row>
    <row r="29" spans="2:10" s="409" customFormat="1" ht="15" customHeight="1" thickBot="1">
      <c r="B29" s="407" t="s">
        <v>553</v>
      </c>
      <c r="C29" s="415">
        <v>2015</v>
      </c>
      <c r="D29" s="416">
        <v>2016</v>
      </c>
      <c r="E29" s="416">
        <v>2017</v>
      </c>
      <c r="F29" s="416">
        <v>2018</v>
      </c>
      <c r="G29" s="416">
        <v>2019</v>
      </c>
      <c r="H29" s="416">
        <v>2020</v>
      </c>
      <c r="I29" s="416">
        <v>2021</v>
      </c>
      <c r="J29" s="416">
        <v>2022</v>
      </c>
    </row>
    <row r="30" spans="2:10" s="409" customFormat="1" ht="15" customHeight="1">
      <c r="B30" s="264" t="s">
        <v>499</v>
      </c>
      <c r="C30" s="410">
        <v>7309</v>
      </c>
      <c r="D30" s="410">
        <v>8742</v>
      </c>
      <c r="E30" s="410">
        <v>10029</v>
      </c>
      <c r="F30" s="410">
        <v>10325</v>
      </c>
      <c r="G30" s="410">
        <v>10332</v>
      </c>
      <c r="H30" s="410">
        <v>10200</v>
      </c>
      <c r="I30" s="410">
        <v>10895</v>
      </c>
      <c r="J30" s="410">
        <v>11549</v>
      </c>
    </row>
    <row r="31" spans="2:10" s="409" customFormat="1" ht="15" customHeight="1">
      <c r="B31" s="264" t="s">
        <v>500</v>
      </c>
      <c r="C31" s="410">
        <v>55</v>
      </c>
      <c r="D31" s="410">
        <v>91</v>
      </c>
      <c r="E31" s="410">
        <v>39</v>
      </c>
      <c r="F31" s="410">
        <v>76</v>
      </c>
      <c r="G31" s="410">
        <v>71</v>
      </c>
      <c r="H31" s="410">
        <v>44</v>
      </c>
      <c r="I31" s="410">
        <v>15</v>
      </c>
      <c r="J31" s="410">
        <v>34</v>
      </c>
    </row>
    <row r="32" spans="2:10" s="409" customFormat="1" ht="15" customHeight="1">
      <c r="B32" s="265" t="s">
        <v>77</v>
      </c>
      <c r="C32" s="412">
        <v>7364</v>
      </c>
      <c r="D32" s="412">
        <v>8833</v>
      </c>
      <c r="E32" s="412">
        <v>10068</v>
      </c>
      <c r="F32" s="412">
        <v>10401</v>
      </c>
      <c r="G32" s="412">
        <v>10403</v>
      </c>
      <c r="H32" s="412">
        <v>10244</v>
      </c>
      <c r="I32" s="412">
        <v>10910</v>
      </c>
      <c r="J32" s="412">
        <v>11583</v>
      </c>
    </row>
    <row r="33" spans="2:10" s="409" customFormat="1" ht="15" customHeight="1">
      <c r="B33" s="264" t="s">
        <v>501</v>
      </c>
      <c r="C33" s="410">
        <v>-514</v>
      </c>
      <c r="D33" s="410">
        <v>-918</v>
      </c>
      <c r="E33" s="410">
        <v>-465</v>
      </c>
      <c r="F33" s="410">
        <v>-106</v>
      </c>
      <c r="G33" s="410">
        <v>-21</v>
      </c>
      <c r="H33" s="410">
        <v>54</v>
      </c>
      <c r="I33" s="410">
        <v>-663</v>
      </c>
      <c r="J33" s="410">
        <v>-470</v>
      </c>
    </row>
    <row r="34" spans="2:10" s="409" customFormat="1" ht="15" customHeight="1">
      <c r="B34" s="265" t="s">
        <v>502</v>
      </c>
      <c r="C34" s="412">
        <v>6850</v>
      </c>
      <c r="D34" s="412">
        <v>7915</v>
      </c>
      <c r="E34" s="412">
        <v>9603</v>
      </c>
      <c r="F34" s="412">
        <v>10295</v>
      </c>
      <c r="G34" s="412">
        <v>10382</v>
      </c>
      <c r="H34" s="412">
        <v>10298</v>
      </c>
      <c r="I34" s="412">
        <v>10247</v>
      </c>
      <c r="J34" s="412">
        <v>11113</v>
      </c>
    </row>
    <row r="35" spans="2:10" s="409" customFormat="1" ht="15" customHeight="1">
      <c r="B35" s="264" t="s">
        <v>503</v>
      </c>
      <c r="C35" s="410">
        <v>-63</v>
      </c>
      <c r="D35" s="410">
        <v>-96</v>
      </c>
      <c r="E35" s="410">
        <v>-114</v>
      </c>
      <c r="F35" s="410">
        <v>-113</v>
      </c>
      <c r="G35" s="410">
        <v>-149</v>
      </c>
      <c r="H35" s="410">
        <v>-78</v>
      </c>
      <c r="I35" s="410">
        <v>-307</v>
      </c>
      <c r="J35" s="410">
        <v>-245</v>
      </c>
    </row>
    <row r="36" spans="2:10" s="409" customFormat="1" ht="15" customHeight="1">
      <c r="B36" s="264" t="s">
        <v>514</v>
      </c>
      <c r="C36" s="410">
        <v>6</v>
      </c>
      <c r="D36" s="410">
        <v>17</v>
      </c>
      <c r="E36" s="410">
        <v>24</v>
      </c>
      <c r="F36" s="410">
        <v>-14</v>
      </c>
      <c r="G36" s="410">
        <v>28</v>
      </c>
      <c r="H36" s="410">
        <v>-28</v>
      </c>
      <c r="I36" s="410">
        <v>181</v>
      </c>
      <c r="J36" s="410">
        <v>55</v>
      </c>
    </row>
    <row r="37" spans="2:10" s="409" customFormat="1" ht="15" customHeight="1">
      <c r="B37" s="265" t="s">
        <v>80</v>
      </c>
      <c r="C37" s="412">
        <v>6793</v>
      </c>
      <c r="D37" s="412">
        <v>7836</v>
      </c>
      <c r="E37" s="412">
        <v>9513</v>
      </c>
      <c r="F37" s="412">
        <v>10168</v>
      </c>
      <c r="G37" s="412">
        <v>10261</v>
      </c>
      <c r="H37" s="412">
        <v>10192</v>
      </c>
      <c r="I37" s="412">
        <v>10121</v>
      </c>
      <c r="J37" s="412">
        <v>10923</v>
      </c>
    </row>
    <row r="38" spans="2:10" s="409" customFormat="1" ht="15" customHeight="1">
      <c r="B38" s="264" t="s">
        <v>504</v>
      </c>
      <c r="C38" s="410">
        <v>518</v>
      </c>
      <c r="D38" s="410">
        <v>517</v>
      </c>
      <c r="E38" s="410">
        <v>482</v>
      </c>
      <c r="F38" s="410">
        <v>526</v>
      </c>
      <c r="G38" s="410">
        <v>481</v>
      </c>
      <c r="H38" s="410">
        <v>525</v>
      </c>
      <c r="I38" s="410">
        <v>385</v>
      </c>
      <c r="J38" s="410">
        <v>593</v>
      </c>
    </row>
    <row r="39" spans="2:10" s="409" customFormat="1" ht="15" customHeight="1">
      <c r="B39" s="413" t="s">
        <v>505</v>
      </c>
      <c r="C39" s="410">
        <v>518</v>
      </c>
      <c r="D39" s="410">
        <v>517</v>
      </c>
      <c r="E39" s="410">
        <v>482</v>
      </c>
      <c r="F39" s="410">
        <v>526</v>
      </c>
      <c r="G39" s="410">
        <v>481</v>
      </c>
      <c r="H39" s="410">
        <v>525</v>
      </c>
      <c r="I39" s="410">
        <v>385</v>
      </c>
      <c r="J39" s="410">
        <v>593</v>
      </c>
    </row>
    <row r="40" spans="2:10" s="409" customFormat="1" ht="15" customHeight="1">
      <c r="B40" s="413" t="s">
        <v>515</v>
      </c>
      <c r="C40" s="410">
        <v>0</v>
      </c>
      <c r="D40" s="410">
        <v>0</v>
      </c>
      <c r="E40" s="410" t="s">
        <v>69</v>
      </c>
      <c r="F40" s="410" t="s">
        <v>69</v>
      </c>
      <c r="G40" s="410">
        <v>0</v>
      </c>
      <c r="H40" s="410" t="s">
        <v>347</v>
      </c>
      <c r="I40" s="410">
        <v>0</v>
      </c>
      <c r="J40" s="410">
        <v>0</v>
      </c>
    </row>
    <row r="41" spans="2:10" s="409" customFormat="1" ht="15" customHeight="1">
      <c r="B41" s="264" t="s">
        <v>507</v>
      </c>
      <c r="C41" s="410">
        <v>167</v>
      </c>
      <c r="D41" s="410">
        <v>59</v>
      </c>
      <c r="E41" s="410">
        <v>148</v>
      </c>
      <c r="F41" s="410">
        <v>114</v>
      </c>
      <c r="G41" s="410">
        <v>126</v>
      </c>
      <c r="H41" s="410">
        <v>100</v>
      </c>
      <c r="I41" s="410">
        <v>112</v>
      </c>
      <c r="J41" s="410">
        <v>84</v>
      </c>
    </row>
    <row r="42" spans="2:10" s="409" customFormat="1" ht="15" customHeight="1">
      <c r="B42" s="265" t="s">
        <v>508</v>
      </c>
      <c r="C42" s="412">
        <v>7478</v>
      </c>
      <c r="D42" s="412">
        <v>8412</v>
      </c>
      <c r="E42" s="412">
        <v>10143</v>
      </c>
      <c r="F42" s="412">
        <v>10808</v>
      </c>
      <c r="G42" s="412">
        <v>10868</v>
      </c>
      <c r="H42" s="412">
        <v>10817</v>
      </c>
      <c r="I42" s="412">
        <v>10618</v>
      </c>
      <c r="J42" s="412">
        <v>11600</v>
      </c>
    </row>
    <row r="43" spans="2:10" s="409" customFormat="1" ht="15" customHeight="1">
      <c r="B43" s="413"/>
      <c r="C43" s="410"/>
      <c r="D43" s="410"/>
      <c r="E43" s="410"/>
      <c r="F43" s="410"/>
      <c r="G43" s="410"/>
      <c r="H43" s="410"/>
      <c r="I43" s="410"/>
      <c r="J43" s="410">
        <v>0</v>
      </c>
    </row>
    <row r="44" spans="2:10" s="409" customFormat="1" ht="15" customHeight="1">
      <c r="B44" s="264" t="s">
        <v>509</v>
      </c>
      <c r="C44" s="410">
        <v>-4441</v>
      </c>
      <c r="D44" s="410">
        <v>-5275</v>
      </c>
      <c r="E44" s="410">
        <v>-6069</v>
      </c>
      <c r="F44" s="410">
        <v>-6171</v>
      </c>
      <c r="G44" s="410">
        <v>-6410</v>
      </c>
      <c r="H44" s="410">
        <v>-6221</v>
      </c>
      <c r="I44" s="410">
        <v>-6198</v>
      </c>
      <c r="J44" s="410">
        <v>-6596</v>
      </c>
    </row>
    <row r="45" spans="2:10" s="409" customFormat="1" ht="15" customHeight="1">
      <c r="B45" s="264" t="s">
        <v>510</v>
      </c>
      <c r="C45" s="410">
        <v>-27</v>
      </c>
      <c r="D45" s="410">
        <v>-21</v>
      </c>
      <c r="E45" s="410">
        <v>-44</v>
      </c>
      <c r="F45" s="410">
        <v>-44</v>
      </c>
      <c r="G45" s="410">
        <v>-1</v>
      </c>
      <c r="H45" s="410">
        <v>132</v>
      </c>
      <c r="I45" s="410">
        <v>-29</v>
      </c>
      <c r="J45" s="410">
        <v>-39</v>
      </c>
    </row>
    <row r="46" spans="2:10" s="409" customFormat="1" ht="15" customHeight="1">
      <c r="B46" s="264" t="s">
        <v>87</v>
      </c>
      <c r="C46" s="410">
        <v>-1383</v>
      </c>
      <c r="D46" s="410">
        <v>-1551</v>
      </c>
      <c r="E46" s="410">
        <v>-1745</v>
      </c>
      <c r="F46" s="410">
        <v>-1890</v>
      </c>
      <c r="G46" s="410">
        <v>-1986</v>
      </c>
      <c r="H46" s="410">
        <v>-2010</v>
      </c>
      <c r="I46" s="410">
        <v>-2166</v>
      </c>
      <c r="J46" s="410">
        <v>-2470</v>
      </c>
    </row>
    <row r="47" spans="2:10" s="409" customFormat="1" ht="15" customHeight="1">
      <c r="B47" s="264" t="s">
        <v>113</v>
      </c>
      <c r="C47" s="410">
        <v>-665</v>
      </c>
      <c r="D47" s="410">
        <v>-634</v>
      </c>
      <c r="E47" s="410">
        <v>-608</v>
      </c>
      <c r="F47" s="410">
        <v>-594</v>
      </c>
      <c r="G47" s="410">
        <v>-651</v>
      </c>
      <c r="H47" s="410">
        <v>-673</v>
      </c>
      <c r="I47" s="410">
        <v>-678</v>
      </c>
      <c r="J47" s="410">
        <v>-706</v>
      </c>
    </row>
    <row r="48" spans="2:10" s="409" customFormat="1" ht="15" customHeight="1">
      <c r="B48" s="264" t="s">
        <v>511</v>
      </c>
      <c r="C48" s="410">
        <v>-14</v>
      </c>
      <c r="D48" s="410">
        <v>-14</v>
      </c>
      <c r="E48" s="410">
        <v>-9</v>
      </c>
      <c r="F48" s="410">
        <v>-6</v>
      </c>
      <c r="G48" s="410">
        <v>3</v>
      </c>
      <c r="H48" s="410">
        <v>0</v>
      </c>
      <c r="I48" s="410">
        <v>33</v>
      </c>
      <c r="J48" s="410">
        <v>41</v>
      </c>
    </row>
    <row r="49" spans="2:10" s="409" customFormat="1" ht="15" customHeight="1">
      <c r="B49" s="264"/>
      <c r="C49" s="410"/>
      <c r="D49" s="410"/>
      <c r="E49" s="410"/>
      <c r="F49" s="410"/>
      <c r="G49" s="410"/>
      <c r="H49" s="410"/>
      <c r="I49" s="410"/>
      <c r="J49" s="410">
        <v>0</v>
      </c>
    </row>
    <row r="50" spans="2:10" s="409" customFormat="1" ht="15" customHeight="1">
      <c r="B50" s="264" t="s">
        <v>512</v>
      </c>
      <c r="C50" s="410">
        <v>-290</v>
      </c>
      <c r="D50" s="410">
        <v>-258</v>
      </c>
      <c r="E50" s="410">
        <v>-341</v>
      </c>
      <c r="F50" s="410">
        <v>-378</v>
      </c>
      <c r="G50" s="410">
        <v>-374</v>
      </c>
      <c r="H50" s="410">
        <v>-374</v>
      </c>
      <c r="I50" s="410">
        <v>-329</v>
      </c>
      <c r="J50" s="410">
        <v>-333</v>
      </c>
    </row>
    <row r="51" spans="2:10" s="409" customFormat="1" ht="15" customHeight="1">
      <c r="B51" s="265" t="s">
        <v>513</v>
      </c>
      <c r="C51" s="412">
        <v>658</v>
      </c>
      <c r="D51" s="412">
        <v>659</v>
      </c>
      <c r="E51" s="412">
        <v>1327</v>
      </c>
      <c r="F51" s="412">
        <v>1725</v>
      </c>
      <c r="G51" s="412">
        <v>1449</v>
      </c>
      <c r="H51" s="412">
        <v>1671</v>
      </c>
      <c r="I51" s="412">
        <v>1251</v>
      </c>
      <c r="J51" s="412">
        <v>1497</v>
      </c>
    </row>
    <row r="52" spans="2:10" s="409" customFormat="1" ht="15" customHeight="1">
      <c r="B52" s="394"/>
      <c r="C52" s="395"/>
      <c r="D52" s="395"/>
      <c r="E52" s="395"/>
      <c r="F52" s="395"/>
      <c r="G52" s="395"/>
      <c r="H52" s="395"/>
      <c r="I52" s="395"/>
      <c r="J52" s="395">
        <v>0</v>
      </c>
    </row>
    <row r="53" spans="2:10" s="409" customFormat="1" ht="15" customHeight="1">
      <c r="B53" s="392" t="s">
        <v>5</v>
      </c>
      <c r="C53" s="417">
        <f aca="true" t="shared" si="1" ref="C53:J53">-(C46+C48+C47+C44)/C37</f>
        <v>0.9573089945532165</v>
      </c>
      <c r="D53" s="417">
        <f t="shared" si="1"/>
        <v>0.9538029606942318</v>
      </c>
      <c r="E53" s="417">
        <f t="shared" si="1"/>
        <v>0.8862609061284558</v>
      </c>
      <c r="F53" s="417">
        <f t="shared" si="1"/>
        <v>0.8517899291896145</v>
      </c>
      <c r="G53" s="417">
        <f t="shared" si="1"/>
        <v>0.8813955754799727</v>
      </c>
      <c r="H53" s="417">
        <f t="shared" si="1"/>
        <v>0.8736263736263736</v>
      </c>
      <c r="I53" s="417">
        <f t="shared" si="1"/>
        <v>0.89012943385041</v>
      </c>
      <c r="J53" s="417">
        <f t="shared" si="1"/>
        <v>0.8908724709328939</v>
      </c>
    </row>
    <row r="54" spans="2:10" s="409" customFormat="1" ht="15" customHeight="1">
      <c r="B54" s="392" t="s">
        <v>554</v>
      </c>
      <c r="C54" s="417">
        <f aca="true" t="shared" si="2" ref="C54:J54">-(C46+C48+C47+C44+C19+C21+C20+C17)/(C37+C10)</f>
        <v>0.9399032648125756</v>
      </c>
      <c r="D54" s="417">
        <f t="shared" si="2"/>
        <v>0.9497731349583202</v>
      </c>
      <c r="E54" s="417">
        <f t="shared" si="2"/>
        <v>0.8932974474735197</v>
      </c>
      <c r="F54" s="417">
        <f t="shared" si="2"/>
        <v>0.8660957259484553</v>
      </c>
      <c r="G54" s="417">
        <f t="shared" si="2"/>
        <v>0.8841171390437309</v>
      </c>
      <c r="H54" s="417">
        <f t="shared" si="2"/>
        <v>0.8843672851795811</v>
      </c>
      <c r="I54" s="417">
        <f t="shared" si="2"/>
        <v>0.891158097068717</v>
      </c>
      <c r="J54" s="417">
        <f t="shared" si="2"/>
        <v>0.8977357366304186</v>
      </c>
    </row>
    <row r="55" spans="2:10" s="409" customFormat="1" ht="15" customHeight="1">
      <c r="B55" s="389"/>
      <c r="C55" s="390"/>
      <c r="D55" s="390"/>
      <c r="E55" s="390"/>
      <c r="F55" s="390"/>
      <c r="G55" s="390"/>
      <c r="H55" s="390"/>
      <c r="I55" s="390"/>
      <c r="J55" s="390">
        <v>0</v>
      </c>
    </row>
    <row r="56" spans="2:10" s="409" customFormat="1" ht="15" customHeight="1" thickBot="1">
      <c r="B56" s="407" t="s">
        <v>555</v>
      </c>
      <c r="C56" s="415">
        <v>2015</v>
      </c>
      <c r="D56" s="416">
        <v>2016</v>
      </c>
      <c r="E56" s="416">
        <v>2017</v>
      </c>
      <c r="F56" s="416">
        <v>2018</v>
      </c>
      <c r="G56" s="416">
        <v>2019</v>
      </c>
      <c r="H56" s="416">
        <v>2020</v>
      </c>
      <c r="I56" s="416">
        <v>2021</v>
      </c>
      <c r="J56" s="416">
        <v>2022</v>
      </c>
    </row>
    <row r="57" spans="2:10" s="409" customFormat="1" ht="15" customHeight="1">
      <c r="B57" s="264" t="s">
        <v>499</v>
      </c>
      <c r="C57" s="410">
        <v>6689</v>
      </c>
      <c r="D57" s="410">
        <v>6775</v>
      </c>
      <c r="E57" s="410">
        <v>6855</v>
      </c>
      <c r="F57" s="410">
        <v>6891</v>
      </c>
      <c r="G57" s="410">
        <v>6966</v>
      </c>
      <c r="H57" s="410">
        <v>7007</v>
      </c>
      <c r="I57" s="410">
        <v>7030</v>
      </c>
      <c r="J57" s="410">
        <v>7166</v>
      </c>
    </row>
    <row r="58" spans="2:10" s="409" customFormat="1" ht="15" customHeight="1">
      <c r="B58" s="264" t="s">
        <v>500</v>
      </c>
      <c r="C58" s="410">
        <v>0</v>
      </c>
      <c r="D58" s="410">
        <v>0</v>
      </c>
      <c r="E58" s="410" t="s">
        <v>69</v>
      </c>
      <c r="F58" s="410" t="s">
        <v>69</v>
      </c>
      <c r="G58" s="410">
        <v>0</v>
      </c>
      <c r="H58" s="410" t="s">
        <v>347</v>
      </c>
      <c r="I58" s="410">
        <v>0</v>
      </c>
      <c r="J58" s="410">
        <v>0</v>
      </c>
    </row>
    <row r="59" spans="2:10" s="409" customFormat="1" ht="15" customHeight="1">
      <c r="B59" s="265" t="s">
        <v>77</v>
      </c>
      <c r="C59" s="412">
        <v>6689</v>
      </c>
      <c r="D59" s="412">
        <v>6775</v>
      </c>
      <c r="E59" s="412">
        <v>6855</v>
      </c>
      <c r="F59" s="412">
        <v>6891</v>
      </c>
      <c r="G59" s="412">
        <v>6966</v>
      </c>
      <c r="H59" s="412">
        <v>7007</v>
      </c>
      <c r="I59" s="412">
        <v>7030</v>
      </c>
      <c r="J59" s="412">
        <v>7166</v>
      </c>
    </row>
    <row r="60" spans="2:10" s="409" customFormat="1" ht="15" customHeight="1">
      <c r="B60" s="264" t="s">
        <v>501</v>
      </c>
      <c r="C60" s="410">
        <v>1</v>
      </c>
      <c r="D60" s="410">
        <v>2</v>
      </c>
      <c r="E60" s="410" t="s">
        <v>69</v>
      </c>
      <c r="F60" s="410" t="s">
        <v>69</v>
      </c>
      <c r="G60" s="410">
        <v>0</v>
      </c>
      <c r="H60" s="410">
        <v>-50</v>
      </c>
      <c r="I60" s="410">
        <v>26</v>
      </c>
      <c r="J60" s="410">
        <v>26</v>
      </c>
    </row>
    <row r="61" spans="2:10" s="409" customFormat="1" ht="15" customHeight="1">
      <c r="B61" s="265" t="s">
        <v>502</v>
      </c>
      <c r="C61" s="412">
        <v>6690</v>
      </c>
      <c r="D61" s="412">
        <v>6777</v>
      </c>
      <c r="E61" s="412">
        <v>6855</v>
      </c>
      <c r="F61" s="412">
        <v>6891</v>
      </c>
      <c r="G61" s="412">
        <v>6966</v>
      </c>
      <c r="H61" s="412">
        <v>6957</v>
      </c>
      <c r="I61" s="412">
        <v>7056</v>
      </c>
      <c r="J61" s="412">
        <v>7192</v>
      </c>
    </row>
    <row r="62" spans="2:10" s="409" customFormat="1" ht="15" customHeight="1">
      <c r="B62" s="264" t="s">
        <v>503</v>
      </c>
      <c r="C62" s="410">
        <v>1</v>
      </c>
      <c r="D62" s="410">
        <v>-1</v>
      </c>
      <c r="E62" s="410">
        <v>-1</v>
      </c>
      <c r="F62" s="410">
        <v>-1</v>
      </c>
      <c r="G62" s="410">
        <v>-1</v>
      </c>
      <c r="H62" s="410">
        <v>-1</v>
      </c>
      <c r="I62" s="410">
        <v>-1</v>
      </c>
      <c r="J62" s="410">
        <v>-2</v>
      </c>
    </row>
    <row r="63" spans="2:10" s="409" customFormat="1" ht="15" customHeight="1">
      <c r="B63" s="264" t="s">
        <v>514</v>
      </c>
      <c r="C63" s="410">
        <v>0</v>
      </c>
      <c r="D63" s="410">
        <v>0</v>
      </c>
      <c r="E63" s="410" t="s">
        <v>69</v>
      </c>
      <c r="F63" s="410" t="s">
        <v>69</v>
      </c>
      <c r="G63" s="410">
        <v>0</v>
      </c>
      <c r="H63" s="410" t="s">
        <v>347</v>
      </c>
      <c r="I63" s="410">
        <v>0</v>
      </c>
      <c r="J63" s="410">
        <v>0</v>
      </c>
    </row>
    <row r="64" spans="2:10" s="409" customFormat="1" ht="15" customHeight="1">
      <c r="B64" s="265" t="s">
        <v>80</v>
      </c>
      <c r="C64" s="412">
        <v>6691</v>
      </c>
      <c r="D64" s="412">
        <v>6776</v>
      </c>
      <c r="E64" s="412">
        <v>6854</v>
      </c>
      <c r="F64" s="412">
        <v>6890</v>
      </c>
      <c r="G64" s="412">
        <v>6965</v>
      </c>
      <c r="H64" s="412">
        <v>6956</v>
      </c>
      <c r="I64" s="412">
        <v>7055</v>
      </c>
      <c r="J64" s="412">
        <v>7190</v>
      </c>
    </row>
    <row r="65" spans="2:10" s="409" customFormat="1" ht="15" customHeight="1">
      <c r="B65" s="264" t="s">
        <v>504</v>
      </c>
      <c r="C65" s="410">
        <v>602</v>
      </c>
      <c r="D65" s="410">
        <v>680</v>
      </c>
      <c r="E65" s="410">
        <v>720</v>
      </c>
      <c r="F65" s="410">
        <v>581</v>
      </c>
      <c r="G65" s="410">
        <v>668</v>
      </c>
      <c r="H65" s="410">
        <v>675</v>
      </c>
      <c r="I65" s="410">
        <v>520</v>
      </c>
      <c r="J65" s="410">
        <v>617</v>
      </c>
    </row>
    <row r="66" spans="2:10" s="409" customFormat="1" ht="15" customHeight="1">
      <c r="B66" s="413" t="s">
        <v>505</v>
      </c>
      <c r="C66" s="410">
        <v>602</v>
      </c>
      <c r="D66" s="410">
        <v>680</v>
      </c>
      <c r="E66" s="410">
        <v>720</v>
      </c>
      <c r="F66" s="410">
        <v>581</v>
      </c>
      <c r="G66" s="410">
        <v>668</v>
      </c>
      <c r="H66" s="410">
        <v>675</v>
      </c>
      <c r="I66" s="410">
        <v>520</v>
      </c>
      <c r="J66" s="410">
        <v>617</v>
      </c>
    </row>
    <row r="67" spans="2:10" s="409" customFormat="1" ht="15" customHeight="1">
      <c r="B67" s="413" t="s">
        <v>515</v>
      </c>
      <c r="C67" s="410">
        <v>0</v>
      </c>
      <c r="D67" s="410">
        <v>0</v>
      </c>
      <c r="E67" s="410" t="s">
        <v>69</v>
      </c>
      <c r="F67" s="410" t="s">
        <v>69</v>
      </c>
      <c r="G67" s="410">
        <v>0</v>
      </c>
      <c r="H67" s="410" t="s">
        <v>347</v>
      </c>
      <c r="I67" s="410">
        <v>0</v>
      </c>
      <c r="J67" s="410">
        <v>0</v>
      </c>
    </row>
    <row r="68" spans="2:10" s="409" customFormat="1" ht="15" customHeight="1">
      <c r="B68" s="264" t="s">
        <v>507</v>
      </c>
      <c r="C68" s="410">
        <v>1</v>
      </c>
      <c r="D68" s="410">
        <v>1</v>
      </c>
      <c r="E68" s="410">
        <v>2</v>
      </c>
      <c r="F68" s="410">
        <v>2</v>
      </c>
      <c r="G68" s="410">
        <v>3</v>
      </c>
      <c r="H68" s="410">
        <v>3</v>
      </c>
      <c r="I68" s="410">
        <v>2</v>
      </c>
      <c r="J68" s="410">
        <v>2</v>
      </c>
    </row>
    <row r="69" spans="2:10" s="409" customFormat="1" ht="15" customHeight="1">
      <c r="B69" s="265" t="s">
        <v>508</v>
      </c>
      <c r="C69" s="412">
        <v>7294</v>
      </c>
      <c r="D69" s="412">
        <v>7457</v>
      </c>
      <c r="E69" s="412">
        <v>7576</v>
      </c>
      <c r="F69" s="412">
        <v>7473</v>
      </c>
      <c r="G69" s="412">
        <v>7636</v>
      </c>
      <c r="H69" s="412">
        <v>7634</v>
      </c>
      <c r="I69" s="412">
        <v>7577</v>
      </c>
      <c r="J69" s="412">
        <v>7809</v>
      </c>
    </row>
    <row r="70" spans="2:10" s="409" customFormat="1" ht="15" customHeight="1">
      <c r="B70" s="413"/>
      <c r="C70" s="410"/>
      <c r="D70" s="410"/>
      <c r="E70" s="410"/>
      <c r="F70" s="410"/>
      <c r="G70" s="410"/>
      <c r="H70" s="410"/>
      <c r="I70" s="410"/>
      <c r="J70" s="410">
        <v>0</v>
      </c>
    </row>
    <row r="71" spans="2:10" s="409" customFormat="1" ht="15" customHeight="1">
      <c r="B71" s="264" t="s">
        <v>516</v>
      </c>
      <c r="C71" s="410">
        <v>-4718</v>
      </c>
      <c r="D71" s="410">
        <v>-4686</v>
      </c>
      <c r="E71" s="410">
        <v>-5142</v>
      </c>
      <c r="F71" s="410">
        <v>-4931</v>
      </c>
      <c r="G71" s="410">
        <v>-5057</v>
      </c>
      <c r="H71" s="410">
        <v>-5190</v>
      </c>
      <c r="I71" s="410">
        <v>-5597</v>
      </c>
      <c r="J71" s="410">
        <v>-5333</v>
      </c>
    </row>
    <row r="72" spans="2:10" s="409" customFormat="1" ht="15" customHeight="1">
      <c r="B72" s="264" t="s">
        <v>87</v>
      </c>
      <c r="C72" s="410">
        <v>-356</v>
      </c>
      <c r="D72" s="410">
        <v>-329</v>
      </c>
      <c r="E72" s="410">
        <v>-332</v>
      </c>
      <c r="F72" s="410">
        <v>-349</v>
      </c>
      <c r="G72" s="410">
        <v>-388</v>
      </c>
      <c r="H72" s="410">
        <v>-381</v>
      </c>
      <c r="I72" s="410">
        <v>-394</v>
      </c>
      <c r="J72" s="410">
        <v>-429</v>
      </c>
    </row>
    <row r="73" spans="2:10" s="409" customFormat="1" ht="15" customHeight="1">
      <c r="B73" s="264" t="s">
        <v>113</v>
      </c>
      <c r="C73" s="410">
        <v>-577</v>
      </c>
      <c r="D73" s="410">
        <v>-585</v>
      </c>
      <c r="E73" s="410">
        <v>-587</v>
      </c>
      <c r="F73" s="410">
        <v>-604</v>
      </c>
      <c r="G73" s="410">
        <v>-640</v>
      </c>
      <c r="H73" s="410">
        <v>-632</v>
      </c>
      <c r="I73" s="410">
        <v>-669</v>
      </c>
      <c r="J73" s="410">
        <v>-752</v>
      </c>
    </row>
    <row r="74" spans="2:10" s="409" customFormat="1" ht="15" customHeight="1">
      <c r="B74" s="264"/>
      <c r="C74" s="410"/>
      <c r="D74" s="410"/>
      <c r="E74" s="410"/>
      <c r="F74" s="410"/>
      <c r="G74" s="410"/>
      <c r="H74" s="410"/>
      <c r="I74" s="410"/>
      <c r="J74" s="410">
        <v>0</v>
      </c>
    </row>
    <row r="75" spans="2:10" s="409" customFormat="1" ht="15" customHeight="1">
      <c r="B75" s="264" t="s">
        <v>512</v>
      </c>
      <c r="C75" s="410">
        <v>-68</v>
      </c>
      <c r="D75" s="410">
        <v>-72</v>
      </c>
      <c r="E75" s="410">
        <v>-65</v>
      </c>
      <c r="F75" s="410">
        <v>-46</v>
      </c>
      <c r="G75" s="410">
        <v>-54</v>
      </c>
      <c r="H75" s="410">
        <v>-40</v>
      </c>
      <c r="I75" s="410">
        <v>-47</v>
      </c>
      <c r="J75" s="410">
        <v>-46</v>
      </c>
    </row>
    <row r="76" spans="2:10" s="409" customFormat="1" ht="15" customHeight="1">
      <c r="B76" s="265" t="s">
        <v>513</v>
      </c>
      <c r="C76" s="412">
        <v>1575</v>
      </c>
      <c r="D76" s="412">
        <v>1785</v>
      </c>
      <c r="E76" s="412">
        <v>1450</v>
      </c>
      <c r="F76" s="412">
        <v>1543</v>
      </c>
      <c r="G76" s="412">
        <v>1497</v>
      </c>
      <c r="H76" s="412">
        <v>1391</v>
      </c>
      <c r="I76" s="412">
        <v>870</v>
      </c>
      <c r="J76" s="412">
        <v>1249</v>
      </c>
    </row>
    <row r="77" spans="2:10" s="409" customFormat="1" ht="15" customHeight="1">
      <c r="B77" s="394"/>
      <c r="C77" s="395"/>
      <c r="D77" s="395"/>
      <c r="E77" s="395"/>
      <c r="F77" s="395"/>
      <c r="G77" s="395"/>
      <c r="H77" s="395"/>
      <c r="I77" s="395"/>
      <c r="J77" s="395">
        <v>0</v>
      </c>
    </row>
    <row r="78" spans="2:10" s="409" customFormat="1" ht="15" customHeight="1">
      <c r="B78" s="392" t="s">
        <v>517</v>
      </c>
      <c r="C78" s="417">
        <f aca="true" t="shared" si="3" ref="C78:E78">C76/C59</f>
        <v>0.2354612049633727</v>
      </c>
      <c r="D78" s="417">
        <f t="shared" si="3"/>
        <v>0.26346863468634685</v>
      </c>
      <c r="E78" s="417">
        <f t="shared" si="3"/>
        <v>0.21152443471918309</v>
      </c>
      <c r="F78" s="417">
        <f>F76/F59</f>
        <v>0.22391525177768104</v>
      </c>
      <c r="G78" s="417">
        <f>G76/G59</f>
        <v>0.214900947459087</v>
      </c>
      <c r="H78" s="417">
        <f>H76/H59</f>
        <v>0.19851576994434136</v>
      </c>
      <c r="I78" s="417">
        <f>I76/I59</f>
        <v>0.12375533428165007</v>
      </c>
      <c r="J78" s="417">
        <f>J76/J59</f>
        <v>0.17429528328216579</v>
      </c>
    </row>
    <row r="79" spans="2:10" s="409" customFormat="1" ht="15" customHeight="1">
      <c r="B79" s="397" t="s">
        <v>518</v>
      </c>
      <c r="C79" s="418">
        <f aca="true" t="shared" si="4" ref="C79:E79">(C76-C80)/C59</f>
        <v>0.22424876663178353</v>
      </c>
      <c r="D79" s="418">
        <f t="shared" si="4"/>
        <v>0.25756457564575647</v>
      </c>
      <c r="E79" s="418">
        <f t="shared" si="4"/>
        <v>0.2064186725018235</v>
      </c>
      <c r="F79" s="418">
        <f>(F76-F80)/F59</f>
        <v>0.22144826585401248</v>
      </c>
      <c r="G79" s="418">
        <f>(G76-G80)/G59</f>
        <v>0.2128911857594028</v>
      </c>
      <c r="H79" s="418"/>
      <c r="I79" s="418"/>
      <c r="J79" s="418"/>
    </row>
    <row r="80" spans="2:10" s="409" customFormat="1" ht="15" customHeight="1">
      <c r="B80" s="397" t="s">
        <v>519</v>
      </c>
      <c r="C80" s="419">
        <v>75</v>
      </c>
      <c r="D80" s="419">
        <v>40</v>
      </c>
      <c r="E80" s="419">
        <v>35</v>
      </c>
      <c r="F80" s="419">
        <v>17</v>
      </c>
      <c r="G80" s="419">
        <v>14</v>
      </c>
      <c r="H80" s="419"/>
      <c r="I80" s="419"/>
      <c r="J80" s="419">
        <v>0</v>
      </c>
    </row>
    <row r="81" spans="2:10" s="409" customFormat="1" ht="15" customHeight="1">
      <c r="B81" s="389"/>
      <c r="C81" s="390"/>
      <c r="D81" s="390"/>
      <c r="E81" s="390"/>
      <c r="F81" s="390"/>
      <c r="G81" s="390"/>
      <c r="H81" s="390"/>
      <c r="I81" s="390"/>
      <c r="J81" s="390"/>
    </row>
    <row r="82" spans="2:10" s="409" customFormat="1" ht="15" customHeight="1" thickBot="1">
      <c r="B82" s="407" t="s">
        <v>556</v>
      </c>
      <c r="C82" s="415">
        <v>2015</v>
      </c>
      <c r="D82" s="416">
        <v>2016</v>
      </c>
      <c r="E82" s="416">
        <v>2017</v>
      </c>
      <c r="F82" s="416">
        <v>2018</v>
      </c>
      <c r="G82" s="416">
        <v>2019</v>
      </c>
      <c r="H82" s="416">
        <v>2020</v>
      </c>
      <c r="I82" s="416">
        <v>2021</v>
      </c>
      <c r="J82" s="416">
        <v>2022</v>
      </c>
    </row>
    <row r="83" spans="2:10" s="409" customFormat="1" ht="15" customHeight="1">
      <c r="B83" s="264" t="s">
        <v>499</v>
      </c>
      <c r="C83" s="410">
        <v>1234</v>
      </c>
      <c r="D83" s="410">
        <v>1174</v>
      </c>
      <c r="E83" s="410">
        <v>1664</v>
      </c>
      <c r="F83" s="410">
        <v>1346</v>
      </c>
      <c r="G83" s="410">
        <v>1581</v>
      </c>
      <c r="H83" s="410">
        <v>1712</v>
      </c>
      <c r="I83" s="410">
        <v>1750</v>
      </c>
      <c r="J83" s="410">
        <v>1451</v>
      </c>
    </row>
    <row r="84" spans="2:10" s="409" customFormat="1" ht="15" customHeight="1">
      <c r="B84" s="264" t="s">
        <v>500</v>
      </c>
      <c r="C84" s="410">
        <v>0</v>
      </c>
      <c r="D84" s="410">
        <v>0</v>
      </c>
      <c r="E84" s="410" t="s">
        <v>69</v>
      </c>
      <c r="F84" s="410" t="s">
        <v>69</v>
      </c>
      <c r="G84" s="410">
        <v>0</v>
      </c>
      <c r="H84" s="410" t="s">
        <v>347</v>
      </c>
      <c r="I84" s="410">
        <v>0</v>
      </c>
      <c r="J84" s="410">
        <v>0</v>
      </c>
    </row>
    <row r="85" spans="2:10" s="409" customFormat="1" ht="15" customHeight="1">
      <c r="B85" s="265" t="s">
        <v>77</v>
      </c>
      <c r="C85" s="412">
        <v>1234</v>
      </c>
      <c r="D85" s="412">
        <v>1174</v>
      </c>
      <c r="E85" s="412">
        <v>1664</v>
      </c>
      <c r="F85" s="412">
        <v>1346</v>
      </c>
      <c r="G85" s="412">
        <v>1581</v>
      </c>
      <c r="H85" s="412">
        <v>1712</v>
      </c>
      <c r="I85" s="412">
        <v>1750</v>
      </c>
      <c r="J85" s="412">
        <v>1451</v>
      </c>
    </row>
    <row r="86" spans="2:10" s="409" customFormat="1" ht="15" customHeight="1">
      <c r="B86" s="264" t="s">
        <v>501</v>
      </c>
      <c r="C86" s="410">
        <v>0</v>
      </c>
      <c r="D86" s="410">
        <v>0</v>
      </c>
      <c r="E86" s="410">
        <v>-2</v>
      </c>
      <c r="F86" s="410">
        <v>-2</v>
      </c>
      <c r="G86" s="410">
        <v>-2</v>
      </c>
      <c r="H86" s="410">
        <v>-2</v>
      </c>
      <c r="I86" s="410">
        <v>-2</v>
      </c>
      <c r="J86" s="410">
        <v>-3</v>
      </c>
    </row>
    <row r="87" spans="2:10" s="409" customFormat="1" ht="15" customHeight="1">
      <c r="B87" s="265" t="s">
        <v>502</v>
      </c>
      <c r="C87" s="412">
        <v>1234</v>
      </c>
      <c r="D87" s="412">
        <v>1174</v>
      </c>
      <c r="E87" s="412">
        <v>1662</v>
      </c>
      <c r="F87" s="412">
        <v>1344</v>
      </c>
      <c r="G87" s="412">
        <v>1579</v>
      </c>
      <c r="H87" s="412">
        <v>1710</v>
      </c>
      <c r="I87" s="412">
        <v>1748</v>
      </c>
      <c r="J87" s="412">
        <v>1448</v>
      </c>
    </row>
    <row r="88" spans="2:10" s="409" customFormat="1" ht="15" customHeight="1">
      <c r="B88" s="264" t="s">
        <v>503</v>
      </c>
      <c r="C88" s="410">
        <v>0</v>
      </c>
      <c r="D88" s="410">
        <v>0</v>
      </c>
      <c r="E88" s="410" t="s">
        <v>69</v>
      </c>
      <c r="F88" s="410" t="s">
        <v>69</v>
      </c>
      <c r="G88" s="410">
        <v>0</v>
      </c>
      <c r="H88" s="410" t="s">
        <v>347</v>
      </c>
      <c r="I88" s="410">
        <v>-1</v>
      </c>
      <c r="J88" s="410">
        <v>-1</v>
      </c>
    </row>
    <row r="89" spans="2:10" s="409" customFormat="1" ht="15" customHeight="1">
      <c r="B89" s="264" t="s">
        <v>514</v>
      </c>
      <c r="C89" s="410">
        <v>0</v>
      </c>
      <c r="D89" s="410">
        <v>0</v>
      </c>
      <c r="E89" s="410" t="s">
        <v>69</v>
      </c>
      <c r="F89" s="410" t="s">
        <v>69</v>
      </c>
      <c r="G89" s="410">
        <v>0</v>
      </c>
      <c r="H89" s="410" t="s">
        <v>347</v>
      </c>
      <c r="I89" s="410">
        <v>0</v>
      </c>
      <c r="J89" s="410">
        <v>0</v>
      </c>
    </row>
    <row r="90" spans="2:10" s="409" customFormat="1" ht="15" customHeight="1">
      <c r="B90" s="265" t="s">
        <v>80</v>
      </c>
      <c r="C90" s="412">
        <v>1234</v>
      </c>
      <c r="D90" s="412">
        <v>1174</v>
      </c>
      <c r="E90" s="412">
        <v>1662</v>
      </c>
      <c r="F90" s="412">
        <v>1344</v>
      </c>
      <c r="G90" s="412">
        <v>1579</v>
      </c>
      <c r="H90" s="412">
        <v>1710</v>
      </c>
      <c r="I90" s="412">
        <v>1747</v>
      </c>
      <c r="J90" s="412">
        <v>1447</v>
      </c>
    </row>
    <row r="91" spans="2:10" s="409" customFormat="1" ht="15" customHeight="1">
      <c r="B91" s="264" t="s">
        <v>504</v>
      </c>
      <c r="C91" s="410">
        <v>251</v>
      </c>
      <c r="D91" s="410">
        <v>288</v>
      </c>
      <c r="E91" s="410">
        <v>419</v>
      </c>
      <c r="F91" s="410">
        <v>59</v>
      </c>
      <c r="G91" s="410">
        <v>548</v>
      </c>
      <c r="H91" s="410">
        <v>465</v>
      </c>
      <c r="I91" s="410">
        <v>153</v>
      </c>
      <c r="J91" s="410">
        <v>-181</v>
      </c>
    </row>
    <row r="92" spans="2:10" s="409" customFormat="1" ht="15" customHeight="1">
      <c r="B92" s="413" t="s">
        <v>505</v>
      </c>
      <c r="C92" s="410">
        <v>251</v>
      </c>
      <c r="D92" s="410">
        <v>288</v>
      </c>
      <c r="E92" s="410">
        <v>419</v>
      </c>
      <c r="F92" s="410">
        <v>59</v>
      </c>
      <c r="G92" s="410">
        <v>548</v>
      </c>
      <c r="H92" s="410">
        <v>465</v>
      </c>
      <c r="I92" s="410">
        <v>153</v>
      </c>
      <c r="J92" s="410">
        <v>-181</v>
      </c>
    </row>
    <row r="93" spans="2:10" s="409" customFormat="1" ht="15" customHeight="1">
      <c r="B93" s="413" t="s">
        <v>515</v>
      </c>
      <c r="C93" s="410">
        <v>0</v>
      </c>
      <c r="D93" s="410">
        <v>0</v>
      </c>
      <c r="E93" s="410" t="s">
        <v>69</v>
      </c>
      <c r="F93" s="410" t="s">
        <v>69</v>
      </c>
      <c r="G93" s="410">
        <v>0</v>
      </c>
      <c r="H93" s="410" t="s">
        <v>347</v>
      </c>
      <c r="I93" s="410">
        <v>0</v>
      </c>
      <c r="J93" s="410">
        <v>0</v>
      </c>
    </row>
    <row r="94" spans="2:10" s="409" customFormat="1" ht="15" customHeight="1">
      <c r="B94" s="264" t="s">
        <v>507</v>
      </c>
      <c r="C94" s="410">
        <v>0</v>
      </c>
      <c r="D94" s="410">
        <v>0</v>
      </c>
      <c r="E94" s="410" t="s">
        <v>69</v>
      </c>
      <c r="F94" s="410" t="s">
        <v>69</v>
      </c>
      <c r="G94" s="410">
        <v>1</v>
      </c>
      <c r="H94" s="410">
        <v>1</v>
      </c>
      <c r="I94" s="410">
        <v>1</v>
      </c>
      <c r="J94" s="410">
        <v>0</v>
      </c>
    </row>
    <row r="95" spans="2:10" s="409" customFormat="1" ht="15" customHeight="1">
      <c r="B95" s="265" t="s">
        <v>508</v>
      </c>
      <c r="C95" s="412">
        <v>1485</v>
      </c>
      <c r="D95" s="412">
        <v>1462</v>
      </c>
      <c r="E95" s="412">
        <v>2081</v>
      </c>
      <c r="F95" s="412">
        <v>1403</v>
      </c>
      <c r="G95" s="412">
        <v>2128</v>
      </c>
      <c r="H95" s="412">
        <v>2176</v>
      </c>
      <c r="I95" s="412">
        <v>1901</v>
      </c>
      <c r="J95" s="412">
        <v>1266</v>
      </c>
    </row>
    <row r="96" spans="2:10" s="409" customFormat="1" ht="15" customHeight="1">
      <c r="B96" s="413"/>
      <c r="C96" s="410"/>
      <c r="D96" s="410"/>
      <c r="E96" s="410"/>
      <c r="F96" s="410"/>
      <c r="G96" s="410"/>
      <c r="H96" s="410"/>
      <c r="I96" s="410"/>
      <c r="J96" s="410"/>
    </row>
    <row r="97" spans="2:10" s="409" customFormat="1" ht="15" customHeight="1">
      <c r="B97" s="264" t="s">
        <v>516</v>
      </c>
      <c r="C97" s="410">
        <v>-1091</v>
      </c>
      <c r="D97" s="410">
        <v>-1043</v>
      </c>
      <c r="E97" s="410">
        <v>-1672</v>
      </c>
      <c r="F97" s="410">
        <v>-976</v>
      </c>
      <c r="G97" s="410">
        <v>-1640</v>
      </c>
      <c r="H97" s="410">
        <v>-1670</v>
      </c>
      <c r="I97" s="410">
        <v>-1329</v>
      </c>
      <c r="J97" s="410">
        <v>-695</v>
      </c>
    </row>
    <row r="98" spans="2:10" s="409" customFormat="1" ht="15" customHeight="1">
      <c r="B98" s="264" t="s">
        <v>87</v>
      </c>
      <c r="C98" s="410">
        <v>-123</v>
      </c>
      <c r="D98" s="410">
        <v>-107</v>
      </c>
      <c r="E98" s="410">
        <v>-135</v>
      </c>
      <c r="F98" s="410">
        <v>-126</v>
      </c>
      <c r="G98" s="410">
        <v>-139</v>
      </c>
      <c r="H98" s="410">
        <v>-175</v>
      </c>
      <c r="I98" s="410">
        <v>-224</v>
      </c>
      <c r="J98" s="410">
        <v>-216</v>
      </c>
    </row>
    <row r="99" spans="2:10" s="409" customFormat="1" ht="15" customHeight="1">
      <c r="B99" s="264" t="s">
        <v>113</v>
      </c>
      <c r="C99" s="410">
        <v>-60</v>
      </c>
      <c r="D99" s="410">
        <v>-59</v>
      </c>
      <c r="E99" s="410">
        <v>-61</v>
      </c>
      <c r="F99" s="410">
        <v>-69</v>
      </c>
      <c r="G99" s="410">
        <v>-72</v>
      </c>
      <c r="H99" s="410">
        <v>-81</v>
      </c>
      <c r="I99" s="410">
        <v>-86</v>
      </c>
      <c r="J99" s="410">
        <v>-109</v>
      </c>
    </row>
    <row r="100" spans="2:10" s="409" customFormat="1" ht="15" customHeight="1">
      <c r="B100" s="264"/>
      <c r="C100" s="410"/>
      <c r="D100" s="410"/>
      <c r="E100" s="410"/>
      <c r="F100" s="410"/>
      <c r="G100" s="410"/>
      <c r="H100" s="410"/>
      <c r="I100" s="410"/>
      <c r="J100" s="410"/>
    </row>
    <row r="101" spans="2:10" s="409" customFormat="1" ht="13.5" customHeight="1">
      <c r="B101" s="264" t="s">
        <v>512</v>
      </c>
      <c r="C101" s="410">
        <v>-5</v>
      </c>
      <c r="D101" s="410">
        <v>-9</v>
      </c>
      <c r="E101" s="410">
        <v>-4</v>
      </c>
      <c r="F101" s="410">
        <v>-5</v>
      </c>
      <c r="G101" s="410">
        <v>-6</v>
      </c>
      <c r="H101" s="410">
        <v>-6</v>
      </c>
      <c r="I101" s="410">
        <v>-7</v>
      </c>
      <c r="J101" s="410">
        <v>-8</v>
      </c>
    </row>
    <row r="102" spans="2:10" s="409" customFormat="1" ht="15" customHeight="1">
      <c r="B102" s="265" t="s">
        <v>513</v>
      </c>
      <c r="C102" s="412">
        <v>206</v>
      </c>
      <c r="D102" s="412">
        <v>244</v>
      </c>
      <c r="E102" s="412">
        <v>209</v>
      </c>
      <c r="F102" s="412">
        <v>227</v>
      </c>
      <c r="G102" s="412">
        <v>271</v>
      </c>
      <c r="H102" s="412">
        <v>244</v>
      </c>
      <c r="I102" s="412">
        <v>255</v>
      </c>
      <c r="J102" s="412">
        <v>238</v>
      </c>
    </row>
    <row r="103" spans="2:10" s="409" customFormat="1" ht="15" customHeight="1">
      <c r="B103" s="394"/>
      <c r="C103" s="395"/>
      <c r="D103" s="395"/>
      <c r="E103" s="395"/>
      <c r="F103" s="395"/>
      <c r="G103" s="395"/>
      <c r="H103" s="395"/>
      <c r="I103" s="395"/>
      <c r="J103" s="395"/>
    </row>
    <row r="104" spans="2:10" s="409" customFormat="1" ht="15" customHeight="1">
      <c r="B104" s="392" t="s">
        <v>517</v>
      </c>
      <c r="C104" s="398">
        <f aca="true" t="shared" si="5" ref="C104:E104">C102/C85</f>
        <v>0.16693679092382496</v>
      </c>
      <c r="D104" s="398">
        <f t="shared" si="5"/>
        <v>0.20783645655877342</v>
      </c>
      <c r="E104" s="398">
        <f t="shared" si="5"/>
        <v>0.12560096153846154</v>
      </c>
      <c r="F104" s="398">
        <f>F102/F85</f>
        <v>0.1686478454680535</v>
      </c>
      <c r="G104" s="398">
        <f>G102/G85</f>
        <v>0.17141049968374447</v>
      </c>
      <c r="H104" s="398">
        <f>H102/H85</f>
        <v>0.1425233644859813</v>
      </c>
      <c r="I104" s="398">
        <f>I102/I85</f>
        <v>0.1457142857142857</v>
      </c>
      <c r="J104" s="398">
        <f>J102/J85</f>
        <v>0.1640248104755341</v>
      </c>
    </row>
    <row r="105" spans="2:10" s="409" customFormat="1" ht="15" customHeight="1">
      <c r="B105" s="392" t="s">
        <v>520</v>
      </c>
      <c r="C105" s="398">
        <f aca="true" t="shared" si="6" ref="C105:J105">(C102+C76)/(C85+C59)</f>
        <v>0.2247885901804872</v>
      </c>
      <c r="D105" s="398">
        <f t="shared" si="6"/>
        <v>0.25525223298528116</v>
      </c>
      <c r="E105" s="398">
        <f t="shared" si="6"/>
        <v>0.19474116680361545</v>
      </c>
      <c r="F105" s="398">
        <f t="shared" si="6"/>
        <v>0.2148840597304844</v>
      </c>
      <c r="G105" s="398">
        <f t="shared" si="6"/>
        <v>0.20685620685620684</v>
      </c>
      <c r="H105" s="398">
        <f t="shared" si="6"/>
        <v>0.18752150475972015</v>
      </c>
      <c r="I105" s="398">
        <f t="shared" si="6"/>
        <v>0.12813211845102507</v>
      </c>
      <c r="J105" s="398">
        <f t="shared" si="6"/>
        <v>0.17256585818730416</v>
      </c>
    </row>
    <row r="106" spans="2:10" s="409" customFormat="1" ht="15" customHeight="1">
      <c r="B106" s="420"/>
      <c r="C106" s="421"/>
      <c r="D106" s="421"/>
      <c r="E106" s="421"/>
      <c r="F106" s="421"/>
      <c r="G106" s="421"/>
      <c r="H106" s="421"/>
      <c r="I106" s="421"/>
      <c r="J106" s="421">
        <v>0</v>
      </c>
    </row>
    <row r="107" spans="2:10" s="409" customFormat="1" ht="15" customHeight="1" thickBot="1">
      <c r="B107" s="407" t="s">
        <v>532</v>
      </c>
      <c r="C107" s="415">
        <v>2015</v>
      </c>
      <c r="D107" s="415">
        <v>2016</v>
      </c>
      <c r="E107" s="415">
        <v>2017</v>
      </c>
      <c r="F107" s="415" t="s">
        <v>399</v>
      </c>
      <c r="G107" s="416">
        <v>2019</v>
      </c>
      <c r="H107" s="416">
        <v>2020</v>
      </c>
      <c r="I107" s="416">
        <v>2021</v>
      </c>
      <c r="J107" s="416">
        <v>2022</v>
      </c>
    </row>
    <row r="108" spans="2:10" s="409" customFormat="1" ht="15" customHeight="1">
      <c r="B108" s="264" t="s">
        <v>504</v>
      </c>
      <c r="C108" s="410">
        <v>2288</v>
      </c>
      <c r="D108" s="410">
        <v>440</v>
      </c>
      <c r="E108" s="410">
        <v>1696</v>
      </c>
      <c r="F108" s="410">
        <v>-328</v>
      </c>
      <c r="G108" s="410">
        <v>397</v>
      </c>
      <c r="H108" s="410">
        <v>383</v>
      </c>
      <c r="I108" s="410">
        <v>715</v>
      </c>
      <c r="J108" s="410">
        <v>493</v>
      </c>
    </row>
    <row r="109" spans="2:10" s="409" customFormat="1" ht="15" customHeight="1">
      <c r="B109" s="413" t="s">
        <v>505</v>
      </c>
      <c r="C109" s="410">
        <v>506</v>
      </c>
      <c r="D109" s="410">
        <v>-570</v>
      </c>
      <c r="E109" s="410">
        <v>111</v>
      </c>
      <c r="F109" s="410">
        <v>-390</v>
      </c>
      <c r="G109" s="410">
        <v>333</v>
      </c>
      <c r="H109" s="410">
        <v>323</v>
      </c>
      <c r="I109" s="410">
        <v>662</v>
      </c>
      <c r="J109" s="410">
        <v>420</v>
      </c>
    </row>
    <row r="110" spans="2:10" s="409" customFormat="1" ht="15" customHeight="1">
      <c r="B110" s="413" t="s">
        <v>515</v>
      </c>
      <c r="C110" s="410">
        <v>1782</v>
      </c>
      <c r="D110" s="410">
        <v>1010</v>
      </c>
      <c r="E110" s="410">
        <v>1585</v>
      </c>
      <c r="F110" s="410">
        <v>62</v>
      </c>
      <c r="G110" s="410">
        <v>64</v>
      </c>
      <c r="H110" s="410">
        <v>60</v>
      </c>
      <c r="I110" s="410">
        <v>53</v>
      </c>
      <c r="J110" s="410">
        <v>73</v>
      </c>
    </row>
    <row r="111" spans="2:10" s="409" customFormat="1" ht="15" customHeight="1">
      <c r="B111" s="265" t="s">
        <v>88</v>
      </c>
      <c r="C111" s="412">
        <v>2288</v>
      </c>
      <c r="D111" s="412">
        <v>440</v>
      </c>
      <c r="E111" s="412">
        <v>1696</v>
      </c>
      <c r="F111" s="412">
        <v>-328</v>
      </c>
      <c r="G111" s="412">
        <v>397</v>
      </c>
      <c r="H111" s="412">
        <v>383</v>
      </c>
      <c r="I111" s="412">
        <v>715</v>
      </c>
      <c r="J111" s="412">
        <v>493</v>
      </c>
    </row>
    <row r="112" spans="2:10" s="409" customFormat="1" ht="15" customHeight="1">
      <c r="B112" s="389"/>
      <c r="C112" s="390"/>
      <c r="D112" s="390"/>
      <c r="E112" s="390"/>
      <c r="F112" s="390"/>
      <c r="G112" s="390"/>
      <c r="H112" s="390"/>
      <c r="I112" s="390"/>
      <c r="J112" s="390"/>
    </row>
    <row r="113" spans="2:10" s="409" customFormat="1" ht="15" customHeight="1" thickBot="1">
      <c r="B113" s="407" t="s">
        <v>11</v>
      </c>
      <c r="C113" s="415">
        <v>2015</v>
      </c>
      <c r="D113" s="415">
        <v>2016</v>
      </c>
      <c r="E113" s="415">
        <v>2017</v>
      </c>
      <c r="F113" s="415" t="s">
        <v>399</v>
      </c>
      <c r="G113" s="416" t="s">
        <v>557</v>
      </c>
      <c r="H113" s="416">
        <v>2020</v>
      </c>
      <c r="I113" s="416">
        <v>2021</v>
      </c>
      <c r="J113" s="416">
        <v>2022</v>
      </c>
    </row>
    <row r="114" spans="2:10" s="409" customFormat="1" ht="15" customHeight="1">
      <c r="B114" s="265" t="s">
        <v>521</v>
      </c>
      <c r="C114" s="410">
        <v>0</v>
      </c>
      <c r="D114" s="410">
        <v>599</v>
      </c>
      <c r="E114" s="410">
        <v>2122</v>
      </c>
      <c r="F114" s="410">
        <v>3868</v>
      </c>
      <c r="G114" s="410">
        <v>4008</v>
      </c>
      <c r="H114" s="410">
        <v>4044</v>
      </c>
      <c r="I114" s="410">
        <v>4627</v>
      </c>
      <c r="J114" s="410">
        <v>5027</v>
      </c>
    </row>
    <row r="115" spans="2:10" s="409" customFormat="1" ht="15" customHeight="1">
      <c r="B115" s="413" t="s">
        <v>505</v>
      </c>
      <c r="C115" s="410"/>
      <c r="D115" s="410" t="s">
        <v>558</v>
      </c>
      <c r="E115" s="410" t="s">
        <v>558</v>
      </c>
      <c r="F115" s="410">
        <v>3810</v>
      </c>
      <c r="G115" s="410">
        <v>3901</v>
      </c>
      <c r="H115" s="410">
        <v>3945</v>
      </c>
      <c r="I115" s="410">
        <v>4472</v>
      </c>
      <c r="J115" s="410">
        <v>4884</v>
      </c>
    </row>
    <row r="116" spans="2:10" s="409" customFormat="1" ht="15" customHeight="1">
      <c r="B116" s="413" t="s">
        <v>506</v>
      </c>
      <c r="C116" s="410"/>
      <c r="D116" s="410" t="s">
        <v>558</v>
      </c>
      <c r="E116" s="410" t="s">
        <v>558</v>
      </c>
      <c r="F116" s="410">
        <v>58</v>
      </c>
      <c r="G116" s="410">
        <v>107</v>
      </c>
      <c r="H116" s="410">
        <v>99</v>
      </c>
      <c r="I116" s="410">
        <v>155</v>
      </c>
      <c r="J116" s="410">
        <v>143</v>
      </c>
    </row>
    <row r="117" spans="2:10" s="409" customFormat="1" ht="15" customHeight="1">
      <c r="B117" s="265" t="s">
        <v>504</v>
      </c>
      <c r="C117" s="410">
        <v>0</v>
      </c>
      <c r="D117" s="410">
        <v>2119</v>
      </c>
      <c r="E117" s="410">
        <v>6475</v>
      </c>
      <c r="F117" s="410">
        <v>8861</v>
      </c>
      <c r="G117" s="410">
        <v>8972</v>
      </c>
      <c r="H117" s="410">
        <v>6248</v>
      </c>
      <c r="I117" s="410">
        <v>7319</v>
      </c>
      <c r="J117" s="410">
        <v>13636</v>
      </c>
    </row>
    <row r="118" spans="2:10" s="409" customFormat="1" ht="15" customHeight="1">
      <c r="B118" s="413" t="s">
        <v>505</v>
      </c>
      <c r="C118" s="410">
        <v>0</v>
      </c>
      <c r="D118" s="410">
        <v>2119</v>
      </c>
      <c r="E118" s="410">
        <v>6475</v>
      </c>
      <c r="F118" s="410">
        <v>8861</v>
      </c>
      <c r="G118" s="410">
        <v>8972</v>
      </c>
      <c r="H118" s="410">
        <v>6248</v>
      </c>
      <c r="I118" s="410">
        <v>7319</v>
      </c>
      <c r="J118" s="410">
        <v>13636</v>
      </c>
    </row>
    <row r="119" spans="2:10" s="409" customFormat="1" ht="15" customHeight="1">
      <c r="B119" s="413" t="s">
        <v>506</v>
      </c>
      <c r="C119" s="410">
        <v>0</v>
      </c>
      <c r="D119" s="410">
        <v>0</v>
      </c>
      <c r="E119" s="410" t="s">
        <v>69</v>
      </c>
      <c r="F119" s="410" t="s">
        <v>347</v>
      </c>
      <c r="G119" s="410" t="s">
        <v>347</v>
      </c>
      <c r="H119" s="410" t="s">
        <v>347</v>
      </c>
      <c r="I119" s="410">
        <v>0</v>
      </c>
      <c r="J119" s="410">
        <v>0</v>
      </c>
    </row>
    <row r="120" spans="2:10" s="409" customFormat="1" ht="15" customHeight="1">
      <c r="B120" s="265" t="s">
        <v>508</v>
      </c>
      <c r="C120" s="412">
        <v>0</v>
      </c>
      <c r="D120" s="412">
        <v>2718</v>
      </c>
      <c r="E120" s="412">
        <v>8597</v>
      </c>
      <c r="F120" s="412">
        <v>12729</v>
      </c>
      <c r="G120" s="412">
        <v>12980</v>
      </c>
      <c r="H120" s="412">
        <v>10292</v>
      </c>
      <c r="I120" s="412">
        <v>11946</v>
      </c>
      <c r="J120" s="412">
        <v>18663</v>
      </c>
    </row>
    <row r="121" spans="2:10" s="409" customFormat="1" ht="15" customHeight="1">
      <c r="B121" s="413"/>
      <c r="C121" s="410"/>
      <c r="D121" s="410"/>
      <c r="E121" s="410"/>
      <c r="F121" s="410"/>
      <c r="G121" s="410"/>
      <c r="H121" s="410"/>
      <c r="I121" s="410"/>
      <c r="J121" s="410"/>
    </row>
    <row r="122" spans="2:10" s="409" customFormat="1" ht="15" customHeight="1">
      <c r="B122" s="264" t="s">
        <v>522</v>
      </c>
      <c r="C122" s="410">
        <v>0</v>
      </c>
      <c r="D122" s="410">
        <v>-248</v>
      </c>
      <c r="E122" s="410">
        <v>-539</v>
      </c>
      <c r="F122" s="410">
        <v>-753</v>
      </c>
      <c r="G122" s="410">
        <v>-862</v>
      </c>
      <c r="H122" s="410">
        <v>-1036</v>
      </c>
      <c r="I122" s="410">
        <v>-1201</v>
      </c>
      <c r="J122" s="410">
        <v>-1458</v>
      </c>
    </row>
    <row r="123" spans="2:10" s="409" customFormat="1" ht="15" customHeight="1">
      <c r="B123" s="264" t="s">
        <v>46</v>
      </c>
      <c r="C123" s="410">
        <v>0</v>
      </c>
      <c r="D123" s="410">
        <v>-605</v>
      </c>
      <c r="E123" s="410">
        <v>-1249</v>
      </c>
      <c r="F123" s="410">
        <v>-1904</v>
      </c>
      <c r="G123" s="410">
        <v>-2013</v>
      </c>
      <c r="H123" s="410">
        <v>-1074</v>
      </c>
      <c r="I123" s="410">
        <v>-376</v>
      </c>
      <c r="J123" s="410">
        <v>-4617</v>
      </c>
    </row>
    <row r="124" spans="2:10" s="409" customFormat="1" ht="15" customHeight="1">
      <c r="B124" s="264" t="s">
        <v>113</v>
      </c>
      <c r="C124" s="410">
        <v>0</v>
      </c>
      <c r="D124" s="410">
        <v>-1290</v>
      </c>
      <c r="E124" s="410">
        <v>-3743</v>
      </c>
      <c r="F124" s="410">
        <v>-4989</v>
      </c>
      <c r="G124" s="410">
        <v>-4850</v>
      </c>
      <c r="H124" s="410">
        <v>-4782</v>
      </c>
      <c r="I124" s="410">
        <v>-5077</v>
      </c>
      <c r="J124" s="410">
        <v>-5639</v>
      </c>
    </row>
    <row r="125" spans="2:10" s="409" customFormat="1" ht="15" customHeight="1">
      <c r="B125" s="264"/>
      <c r="C125" s="410"/>
      <c r="D125" s="410"/>
      <c r="E125" s="410"/>
      <c r="F125" s="410"/>
      <c r="G125" s="410"/>
      <c r="H125" s="410"/>
      <c r="I125" s="410"/>
      <c r="J125" s="410"/>
    </row>
    <row r="126" spans="2:10" s="409" customFormat="1" ht="15" customHeight="1">
      <c r="B126" s="264" t="s">
        <v>512</v>
      </c>
      <c r="C126" s="410">
        <v>0</v>
      </c>
      <c r="D126" s="410">
        <v>73</v>
      </c>
      <c r="E126" s="410">
        <v>-627</v>
      </c>
      <c r="F126" s="410">
        <v>-1047</v>
      </c>
      <c r="G126" s="410">
        <v>-1757</v>
      </c>
      <c r="H126" s="410">
        <v>-3206</v>
      </c>
      <c r="I126" s="410">
        <v>-1513</v>
      </c>
      <c r="J126" s="410">
        <v>-3035</v>
      </c>
    </row>
    <row r="127" spans="2:10" s="409" customFormat="1" ht="15" customHeight="1">
      <c r="B127" s="265" t="s">
        <v>88</v>
      </c>
      <c r="C127" s="412">
        <v>0</v>
      </c>
      <c r="D127" s="412">
        <v>648</v>
      </c>
      <c r="E127" s="412">
        <v>2439</v>
      </c>
      <c r="F127" s="412">
        <v>4036</v>
      </c>
      <c r="G127" s="412">
        <v>3498</v>
      </c>
      <c r="H127" s="412">
        <v>194</v>
      </c>
      <c r="I127" s="412">
        <v>3779</v>
      </c>
      <c r="J127" s="412">
        <v>3914</v>
      </c>
    </row>
    <row r="128" spans="2:10" s="409" customFormat="1" ht="15" customHeight="1">
      <c r="B128" s="389"/>
      <c r="C128" s="390"/>
      <c r="D128" s="390"/>
      <c r="E128" s="390"/>
      <c r="F128" s="390"/>
      <c r="G128" s="390"/>
      <c r="H128" s="390"/>
      <c r="I128" s="390"/>
      <c r="J128" s="390">
        <v>0</v>
      </c>
    </row>
    <row r="129" spans="2:10" s="409" customFormat="1" ht="15" customHeight="1" thickBot="1">
      <c r="B129" s="407" t="s">
        <v>12</v>
      </c>
      <c r="C129" s="415">
        <v>2015</v>
      </c>
      <c r="D129" s="415">
        <v>2016</v>
      </c>
      <c r="E129" s="415">
        <v>2017</v>
      </c>
      <c r="F129" s="415">
        <v>2018</v>
      </c>
      <c r="G129" s="415">
        <v>2019</v>
      </c>
      <c r="H129" s="415">
        <v>2020</v>
      </c>
      <c r="I129" s="415">
        <v>2021</v>
      </c>
      <c r="J129" s="415" t="e">
        <v>#VALUE!</v>
      </c>
    </row>
    <row r="130" spans="2:10" s="409" customFormat="1" ht="15" customHeight="1">
      <c r="B130" s="264" t="s">
        <v>504</v>
      </c>
      <c r="C130" s="410">
        <v>7</v>
      </c>
      <c r="D130" s="410">
        <v>5</v>
      </c>
      <c r="E130" s="410">
        <v>6</v>
      </c>
      <c r="F130" s="410">
        <v>5</v>
      </c>
      <c r="G130" s="410">
        <v>6</v>
      </c>
      <c r="H130" s="410">
        <v>4</v>
      </c>
      <c r="I130" s="410">
        <v>4</v>
      </c>
      <c r="J130" s="410">
        <v>12</v>
      </c>
    </row>
    <row r="131" spans="2:10" s="409" customFormat="1" ht="15" customHeight="1">
      <c r="B131" s="413" t="s">
        <v>505</v>
      </c>
      <c r="C131" s="410">
        <v>7</v>
      </c>
      <c r="D131" s="410">
        <v>5</v>
      </c>
      <c r="E131" s="410">
        <v>6</v>
      </c>
      <c r="F131" s="410">
        <v>5</v>
      </c>
      <c r="G131" s="410">
        <v>6</v>
      </c>
      <c r="H131" s="410">
        <v>4</v>
      </c>
      <c r="I131" s="410">
        <v>4</v>
      </c>
      <c r="J131" s="410">
        <v>12</v>
      </c>
    </row>
    <row r="132" spans="2:10" s="409" customFormat="1" ht="15" customHeight="1">
      <c r="B132" s="413" t="s">
        <v>506</v>
      </c>
      <c r="C132" s="410">
        <v>0</v>
      </c>
      <c r="D132" s="410">
        <v>0</v>
      </c>
      <c r="E132" s="410" t="s">
        <v>69</v>
      </c>
      <c r="F132" s="410" t="s">
        <v>69</v>
      </c>
      <c r="G132" s="410">
        <v>0</v>
      </c>
      <c r="H132" s="410" t="s">
        <v>347</v>
      </c>
      <c r="I132" s="410">
        <v>0</v>
      </c>
      <c r="J132" s="410">
        <v>0</v>
      </c>
    </row>
    <row r="133" spans="2:10" s="409" customFormat="1" ht="15" customHeight="1">
      <c r="B133" s="264" t="s">
        <v>523</v>
      </c>
      <c r="C133" s="410">
        <v>119</v>
      </c>
      <c r="D133" s="410">
        <v>110</v>
      </c>
      <c r="E133" s="410">
        <v>128</v>
      </c>
      <c r="F133" s="410">
        <v>149</v>
      </c>
      <c r="G133" s="410">
        <v>142</v>
      </c>
      <c r="H133" s="410">
        <v>130</v>
      </c>
      <c r="I133" s="410">
        <v>154</v>
      </c>
      <c r="J133" s="410">
        <v>161</v>
      </c>
    </row>
    <row r="134" spans="2:10" s="409" customFormat="1" ht="15" customHeight="1">
      <c r="B134" s="265" t="s">
        <v>524</v>
      </c>
      <c r="C134" s="412">
        <v>126</v>
      </c>
      <c r="D134" s="412">
        <v>115</v>
      </c>
      <c r="E134" s="412">
        <v>134</v>
      </c>
      <c r="F134" s="412">
        <v>154</v>
      </c>
      <c r="G134" s="412">
        <v>148</v>
      </c>
      <c r="H134" s="412">
        <v>134</v>
      </c>
      <c r="I134" s="412">
        <v>158</v>
      </c>
      <c r="J134" s="412">
        <v>173</v>
      </c>
    </row>
    <row r="135" spans="2:10" s="409" customFormat="1" ht="15" customHeight="1">
      <c r="B135" s="264"/>
      <c r="C135" s="410"/>
      <c r="D135" s="410"/>
      <c r="E135" s="410"/>
      <c r="F135" s="410"/>
      <c r="G135" s="410"/>
      <c r="H135" s="410"/>
      <c r="I135" s="410"/>
      <c r="J135" s="410"/>
    </row>
    <row r="136" spans="2:10" s="409" customFormat="1" ht="15" customHeight="1">
      <c r="B136" s="264" t="s">
        <v>48</v>
      </c>
      <c r="C136" s="410">
        <v>-40</v>
      </c>
      <c r="D136" s="410">
        <v>-41</v>
      </c>
      <c r="E136" s="410">
        <v>-44</v>
      </c>
      <c r="F136" s="410">
        <v>-40</v>
      </c>
      <c r="G136" s="410">
        <v>-43</v>
      </c>
      <c r="H136" s="410">
        <v>-56</v>
      </c>
      <c r="I136" s="410">
        <v>-57</v>
      </c>
      <c r="J136" s="410">
        <v>-49</v>
      </c>
    </row>
    <row r="137" spans="2:10" s="409" customFormat="1" ht="15" customHeight="1">
      <c r="B137" s="264"/>
      <c r="C137" s="410"/>
      <c r="D137" s="410"/>
      <c r="E137" s="410"/>
      <c r="F137" s="410"/>
      <c r="G137" s="410"/>
      <c r="H137" s="410"/>
      <c r="I137" s="410"/>
      <c r="J137" s="410"/>
    </row>
    <row r="138" spans="2:10" s="409" customFormat="1" ht="15" customHeight="1">
      <c r="B138" s="264" t="s">
        <v>512</v>
      </c>
      <c r="C138" s="410">
        <v>-4</v>
      </c>
      <c r="D138" s="410">
        <v>0</v>
      </c>
      <c r="E138" s="410">
        <v>-3</v>
      </c>
      <c r="F138" s="410">
        <v>-7</v>
      </c>
      <c r="G138" s="410">
        <v>-4</v>
      </c>
      <c r="H138" s="410">
        <v>-5</v>
      </c>
      <c r="I138" s="410">
        <v>-5</v>
      </c>
      <c r="J138" s="410">
        <v>-5</v>
      </c>
    </row>
    <row r="139" spans="2:10" s="409" customFormat="1" ht="15" customHeight="1">
      <c r="B139" s="394" t="s">
        <v>88</v>
      </c>
      <c r="C139" s="412">
        <v>82</v>
      </c>
      <c r="D139" s="412">
        <v>74</v>
      </c>
      <c r="E139" s="412">
        <v>87</v>
      </c>
      <c r="F139" s="412">
        <v>107</v>
      </c>
      <c r="G139" s="412">
        <v>101</v>
      </c>
      <c r="H139" s="412">
        <v>73</v>
      </c>
      <c r="I139" s="412">
        <v>96</v>
      </c>
      <c r="J139" s="412">
        <v>119</v>
      </c>
    </row>
    <row r="140" spans="2:10" s="409" customFormat="1" ht="15" customHeight="1">
      <c r="B140" s="389"/>
      <c r="C140" s="390"/>
      <c r="D140" s="390"/>
      <c r="E140" s="390"/>
      <c r="F140" s="390"/>
      <c r="G140" s="390"/>
      <c r="H140" s="390"/>
      <c r="I140" s="390"/>
      <c r="J140" s="390">
        <v>0</v>
      </c>
    </row>
    <row r="141" spans="2:10" s="409" customFormat="1" ht="15" customHeight="1" thickBot="1">
      <c r="B141" s="407" t="s">
        <v>533</v>
      </c>
      <c r="C141" s="415">
        <v>2015</v>
      </c>
      <c r="D141" s="415">
        <v>2016</v>
      </c>
      <c r="E141" s="415">
        <v>2017</v>
      </c>
      <c r="F141" s="415">
        <v>2018</v>
      </c>
      <c r="G141" s="415">
        <v>2019</v>
      </c>
      <c r="H141" s="415">
        <v>2020</v>
      </c>
      <c r="I141" s="415">
        <v>2021</v>
      </c>
      <c r="J141" s="416">
        <v>2022</v>
      </c>
    </row>
    <row r="142" spans="2:10" s="409" customFormat="1" ht="15" customHeight="1">
      <c r="B142" s="264" t="s">
        <v>499</v>
      </c>
      <c r="C142" s="410">
        <v>1193</v>
      </c>
      <c r="D142" s="410">
        <v>1183</v>
      </c>
      <c r="E142" s="410">
        <v>1404</v>
      </c>
      <c r="F142" s="410">
        <v>1592</v>
      </c>
      <c r="G142" s="410">
        <v>1713</v>
      </c>
      <c r="H142" s="410">
        <v>1694</v>
      </c>
      <c r="I142" s="410">
        <v>1867</v>
      </c>
      <c r="J142" s="410">
        <v>2359</v>
      </c>
    </row>
    <row r="143" spans="2:10" s="409" customFormat="1" ht="15" customHeight="1">
      <c r="B143" s="264" t="s">
        <v>500</v>
      </c>
      <c r="C143" s="410">
        <v>0</v>
      </c>
      <c r="D143" s="410">
        <v>0</v>
      </c>
      <c r="E143" s="410" t="s">
        <v>69</v>
      </c>
      <c r="F143" s="410" t="s">
        <v>69</v>
      </c>
      <c r="G143" s="410">
        <v>0</v>
      </c>
      <c r="H143" s="410" t="s">
        <v>347</v>
      </c>
      <c r="I143" s="410">
        <v>0</v>
      </c>
      <c r="J143" s="410">
        <v>0</v>
      </c>
    </row>
    <row r="144" spans="2:10" s="409" customFormat="1" ht="15" customHeight="1">
      <c r="B144" s="265" t="s">
        <v>77</v>
      </c>
      <c r="C144" s="412">
        <v>1193</v>
      </c>
      <c r="D144" s="412">
        <v>1183</v>
      </c>
      <c r="E144" s="412">
        <v>1404</v>
      </c>
      <c r="F144" s="412">
        <v>1592</v>
      </c>
      <c r="G144" s="412">
        <v>1713</v>
      </c>
      <c r="H144" s="412">
        <v>1694</v>
      </c>
      <c r="I144" s="412">
        <v>1867</v>
      </c>
      <c r="J144" s="412">
        <v>2359</v>
      </c>
    </row>
    <row r="145" spans="2:10" s="409" customFormat="1" ht="15" customHeight="1">
      <c r="B145" s="264" t="s">
        <v>501</v>
      </c>
      <c r="C145" s="410">
        <v>-47</v>
      </c>
      <c r="D145" s="410">
        <v>-48</v>
      </c>
      <c r="E145" s="410">
        <v>-117</v>
      </c>
      <c r="F145" s="410">
        <v>-62</v>
      </c>
      <c r="G145" s="410">
        <v>-54</v>
      </c>
      <c r="H145" s="410">
        <v>11</v>
      </c>
      <c r="I145" s="410">
        <v>-59</v>
      </c>
      <c r="J145" s="410">
        <v>-212</v>
      </c>
    </row>
    <row r="146" spans="2:10" s="409" customFormat="1" ht="15" customHeight="1">
      <c r="B146" s="265" t="s">
        <v>502</v>
      </c>
      <c r="C146" s="412">
        <v>1146</v>
      </c>
      <c r="D146" s="412">
        <v>1135</v>
      </c>
      <c r="E146" s="412">
        <v>1287</v>
      </c>
      <c r="F146" s="412">
        <v>1530</v>
      </c>
      <c r="G146" s="412">
        <v>1659</v>
      </c>
      <c r="H146" s="412">
        <v>1705</v>
      </c>
      <c r="I146" s="412">
        <v>1808</v>
      </c>
      <c r="J146" s="412">
        <v>2147</v>
      </c>
    </row>
    <row r="147" spans="2:10" s="409" customFormat="1" ht="15" customHeight="1">
      <c r="B147" s="264" t="s">
        <v>503</v>
      </c>
      <c r="C147" s="410">
        <v>-41</v>
      </c>
      <c r="D147" s="410">
        <v>-33</v>
      </c>
      <c r="E147" s="410">
        <v>-42</v>
      </c>
      <c r="F147" s="410">
        <v>-48</v>
      </c>
      <c r="G147" s="410">
        <v>-57</v>
      </c>
      <c r="H147" s="410">
        <v>-65</v>
      </c>
      <c r="I147" s="410">
        <v>-67</v>
      </c>
      <c r="J147" s="410">
        <v>-87</v>
      </c>
    </row>
    <row r="148" spans="2:10" s="409" customFormat="1" ht="15" customHeight="1">
      <c r="B148" s="264" t="s">
        <v>514</v>
      </c>
      <c r="C148" s="410">
        <v>4</v>
      </c>
      <c r="D148" s="410">
        <v>2</v>
      </c>
      <c r="E148" s="410">
        <v>3</v>
      </c>
      <c r="F148" s="410">
        <v>-2</v>
      </c>
      <c r="G148" s="410">
        <v>-2</v>
      </c>
      <c r="H148" s="410">
        <v>3</v>
      </c>
      <c r="I148" s="410">
        <v>1</v>
      </c>
      <c r="J148" s="410">
        <v>4</v>
      </c>
    </row>
    <row r="149" spans="2:10" s="409" customFormat="1" ht="15" customHeight="1">
      <c r="B149" s="265" t="s">
        <v>80</v>
      </c>
      <c r="C149" s="412">
        <v>1109</v>
      </c>
      <c r="D149" s="412">
        <v>1104</v>
      </c>
      <c r="E149" s="412">
        <v>1248</v>
      </c>
      <c r="F149" s="412">
        <v>1480</v>
      </c>
      <c r="G149" s="412">
        <v>1600</v>
      </c>
      <c r="H149" s="412">
        <v>1643</v>
      </c>
      <c r="I149" s="412">
        <v>1742</v>
      </c>
      <c r="J149" s="412">
        <v>2064</v>
      </c>
    </row>
    <row r="150" spans="2:10" s="409" customFormat="1" ht="15" customHeight="1">
      <c r="B150" s="264" t="s">
        <v>504</v>
      </c>
      <c r="C150" s="410">
        <v>22</v>
      </c>
      <c r="D150" s="410">
        <v>23</v>
      </c>
      <c r="E150" s="410">
        <v>20</v>
      </c>
      <c r="F150" s="410">
        <v>2</v>
      </c>
      <c r="G150" s="410">
        <v>38</v>
      </c>
      <c r="H150" s="410">
        <v>18</v>
      </c>
      <c r="I150" s="410">
        <v>42</v>
      </c>
      <c r="J150" s="410">
        <v>-13</v>
      </c>
    </row>
    <row r="151" spans="2:10" s="409" customFormat="1" ht="15" customHeight="1">
      <c r="B151" s="413" t="s">
        <v>505</v>
      </c>
      <c r="C151" s="410">
        <v>22</v>
      </c>
      <c r="D151" s="410">
        <v>23</v>
      </c>
      <c r="E151" s="410">
        <v>20</v>
      </c>
      <c r="F151" s="410">
        <v>2</v>
      </c>
      <c r="G151" s="410">
        <v>38</v>
      </c>
      <c r="H151" s="410">
        <v>18</v>
      </c>
      <c r="I151" s="410">
        <v>42</v>
      </c>
      <c r="J151" s="410">
        <v>-13</v>
      </c>
    </row>
    <row r="152" spans="2:10" s="409" customFormat="1" ht="15" customHeight="1">
      <c r="B152" s="413" t="s">
        <v>515</v>
      </c>
      <c r="C152" s="410">
        <v>0</v>
      </c>
      <c r="D152" s="410">
        <v>0</v>
      </c>
      <c r="E152" s="410" t="s">
        <v>69</v>
      </c>
      <c r="F152" s="410" t="s">
        <v>69</v>
      </c>
      <c r="G152" s="410">
        <v>0</v>
      </c>
      <c r="H152" s="410" t="s">
        <v>347</v>
      </c>
      <c r="I152" s="410">
        <v>0</v>
      </c>
      <c r="J152" s="410">
        <v>0</v>
      </c>
    </row>
    <row r="153" spans="2:10" s="409" customFormat="1" ht="15" customHeight="1">
      <c r="B153" s="265" t="s">
        <v>508</v>
      </c>
      <c r="C153" s="412">
        <v>1131</v>
      </c>
      <c r="D153" s="412">
        <v>1127</v>
      </c>
      <c r="E153" s="412">
        <v>1268</v>
      </c>
      <c r="F153" s="412">
        <v>1482</v>
      </c>
      <c r="G153" s="412">
        <v>1638</v>
      </c>
      <c r="H153" s="412">
        <v>1661</v>
      </c>
      <c r="I153" s="412">
        <v>1784</v>
      </c>
      <c r="J153" s="412">
        <v>2051</v>
      </c>
    </row>
    <row r="154" spans="2:10" s="409" customFormat="1" ht="15" customHeight="1">
      <c r="B154" s="264"/>
      <c r="C154" s="410"/>
      <c r="D154" s="410"/>
      <c r="E154" s="410"/>
      <c r="F154" s="410"/>
      <c r="G154" s="410"/>
      <c r="H154" s="410"/>
      <c r="I154" s="410"/>
      <c r="J154" s="410">
        <v>0</v>
      </c>
    </row>
    <row r="155" spans="2:10" s="409" customFormat="1" ht="15" customHeight="1">
      <c r="B155" s="264" t="s">
        <v>525</v>
      </c>
      <c r="C155" s="410">
        <v>-687</v>
      </c>
      <c r="D155" s="410">
        <v>-694</v>
      </c>
      <c r="E155" s="410">
        <v>-773</v>
      </c>
      <c r="F155" s="410">
        <v>-905</v>
      </c>
      <c r="G155" s="410">
        <v>-989</v>
      </c>
      <c r="H155" s="410">
        <v>-965</v>
      </c>
      <c r="I155" s="410">
        <v>-1082</v>
      </c>
      <c r="J155" s="410">
        <v>-1238</v>
      </c>
    </row>
    <row r="156" spans="2:10" s="409" customFormat="1" ht="15" customHeight="1">
      <c r="B156" s="264" t="s">
        <v>87</v>
      </c>
      <c r="C156" s="410">
        <v>-253</v>
      </c>
      <c r="D156" s="410">
        <v>-251</v>
      </c>
      <c r="E156" s="410">
        <v>-275</v>
      </c>
      <c r="F156" s="410">
        <v>-317</v>
      </c>
      <c r="G156" s="410">
        <v>-335</v>
      </c>
      <c r="H156" s="410">
        <v>-340</v>
      </c>
      <c r="I156" s="410">
        <v>-366</v>
      </c>
      <c r="J156" s="410">
        <v>-454</v>
      </c>
    </row>
    <row r="157" spans="2:10" s="409" customFormat="1" ht="15" customHeight="1">
      <c r="B157" s="264" t="s">
        <v>113</v>
      </c>
      <c r="C157" s="410">
        <v>-147</v>
      </c>
      <c r="D157" s="410">
        <v>-110</v>
      </c>
      <c r="E157" s="410">
        <v>-111</v>
      </c>
      <c r="F157" s="410">
        <v>-125</v>
      </c>
      <c r="G157" s="410">
        <v>-133</v>
      </c>
      <c r="H157" s="410">
        <v>-141</v>
      </c>
      <c r="I157" s="410">
        <v>-142</v>
      </c>
      <c r="J157" s="410">
        <v>-163</v>
      </c>
    </row>
    <row r="158" spans="2:10" s="409" customFormat="1" ht="15" customHeight="1">
      <c r="B158" s="264"/>
      <c r="C158" s="410"/>
      <c r="D158" s="410"/>
      <c r="E158" s="410"/>
      <c r="F158" s="410"/>
      <c r="G158" s="410"/>
      <c r="H158" s="410"/>
      <c r="I158" s="410"/>
      <c r="J158" s="410">
        <v>0</v>
      </c>
    </row>
    <row r="159" spans="2:10" s="409" customFormat="1" ht="15" customHeight="1">
      <c r="B159" s="264" t="s">
        <v>512</v>
      </c>
      <c r="C159" s="410">
        <v>0</v>
      </c>
      <c r="D159" s="410">
        <v>0</v>
      </c>
      <c r="E159" s="410" t="s">
        <v>69</v>
      </c>
      <c r="F159" s="410">
        <v>3</v>
      </c>
      <c r="G159" s="410">
        <v>4</v>
      </c>
      <c r="H159" s="410">
        <v>5</v>
      </c>
      <c r="I159" s="410">
        <v>6</v>
      </c>
      <c r="J159" s="410">
        <v>7</v>
      </c>
    </row>
    <row r="160" spans="2:10" s="409" customFormat="1" ht="15" customHeight="1">
      <c r="B160" s="265" t="s">
        <v>513</v>
      </c>
      <c r="C160" s="412">
        <v>44</v>
      </c>
      <c r="D160" s="412">
        <v>72</v>
      </c>
      <c r="E160" s="412">
        <v>109</v>
      </c>
      <c r="F160" s="412">
        <v>138</v>
      </c>
      <c r="G160" s="412">
        <v>185</v>
      </c>
      <c r="H160" s="412">
        <v>220</v>
      </c>
      <c r="I160" s="412">
        <v>200</v>
      </c>
      <c r="J160" s="412">
        <v>203</v>
      </c>
    </row>
    <row r="161" spans="2:10" s="409" customFormat="1" ht="15" customHeight="1">
      <c r="B161" s="394"/>
      <c r="C161" s="395"/>
      <c r="D161" s="395"/>
      <c r="E161" s="395"/>
      <c r="F161" s="395"/>
      <c r="G161" s="395"/>
      <c r="H161" s="395"/>
      <c r="I161" s="395"/>
      <c r="J161" s="395"/>
    </row>
    <row r="162" spans="2:10" s="409" customFormat="1" ht="15" customHeight="1">
      <c r="B162" s="392" t="s">
        <v>5</v>
      </c>
      <c r="C162" s="399">
        <f aca="true" t="shared" si="7" ref="C162:J162">(-C157-C156-C155)/C149</f>
        <v>0.9801623083859333</v>
      </c>
      <c r="D162" s="399">
        <f t="shared" si="7"/>
        <v>0.9556159420289855</v>
      </c>
      <c r="E162" s="399">
        <f t="shared" si="7"/>
        <v>0.9286858974358975</v>
      </c>
      <c r="F162" s="399">
        <f t="shared" si="7"/>
        <v>0.9101351351351351</v>
      </c>
      <c r="G162" s="399">
        <f t="shared" si="7"/>
        <v>0.910625</v>
      </c>
      <c r="H162" s="399">
        <f t="shared" si="7"/>
        <v>0.8800973828362751</v>
      </c>
      <c r="I162" s="399">
        <f t="shared" si="7"/>
        <v>0.912743972445465</v>
      </c>
      <c r="J162" s="399">
        <f t="shared" si="7"/>
        <v>0.8987403100775194</v>
      </c>
    </row>
    <row r="163" spans="2:10" s="409" customFormat="1" ht="15" customHeight="1">
      <c r="B163" s="389"/>
      <c r="C163" s="390"/>
      <c r="D163" s="390"/>
      <c r="E163" s="390"/>
      <c r="F163" s="390"/>
      <c r="G163" s="390"/>
      <c r="H163" s="390"/>
      <c r="I163" s="390"/>
      <c r="J163" s="390"/>
    </row>
    <row r="164" spans="2:10" ht="15" customHeight="1" thickBot="1">
      <c r="B164" s="407" t="s">
        <v>534</v>
      </c>
      <c r="C164" s="415">
        <v>2015</v>
      </c>
      <c r="D164" s="415">
        <v>2016</v>
      </c>
      <c r="E164" s="415">
        <v>2017</v>
      </c>
      <c r="F164" s="415">
        <v>2018</v>
      </c>
      <c r="G164" s="415">
        <v>2019</v>
      </c>
      <c r="H164" s="415">
        <v>2020</v>
      </c>
      <c r="I164" s="415">
        <v>2021</v>
      </c>
      <c r="J164" s="416">
        <v>2022</v>
      </c>
    </row>
    <row r="165" spans="2:10" ht="15" customHeight="1">
      <c r="B165" s="264" t="s">
        <v>499</v>
      </c>
      <c r="C165" s="410">
        <v>169</v>
      </c>
      <c r="D165" s="410">
        <v>210</v>
      </c>
      <c r="E165" s="410">
        <v>223</v>
      </c>
      <c r="F165" s="410">
        <v>257</v>
      </c>
      <c r="G165" s="410">
        <v>335</v>
      </c>
      <c r="H165" s="410">
        <v>291</v>
      </c>
      <c r="I165" s="410">
        <v>339</v>
      </c>
      <c r="J165" s="410">
        <v>231</v>
      </c>
    </row>
    <row r="166" spans="2:10" ht="15" customHeight="1">
      <c r="B166" s="264" t="s">
        <v>500</v>
      </c>
      <c r="C166" s="410">
        <v>0</v>
      </c>
      <c r="D166" s="410">
        <v>0</v>
      </c>
      <c r="E166" s="410" t="s">
        <v>69</v>
      </c>
      <c r="F166" s="410" t="s">
        <v>69</v>
      </c>
      <c r="G166" s="410">
        <v>0</v>
      </c>
      <c r="H166" s="410" t="s">
        <v>347</v>
      </c>
      <c r="I166" s="410">
        <v>0</v>
      </c>
      <c r="J166" s="410">
        <v>0</v>
      </c>
    </row>
    <row r="167" spans="2:10" ht="15" customHeight="1">
      <c r="B167" s="265" t="s">
        <v>77</v>
      </c>
      <c r="C167" s="412">
        <v>169</v>
      </c>
      <c r="D167" s="412">
        <v>210</v>
      </c>
      <c r="E167" s="412">
        <v>223</v>
      </c>
      <c r="F167" s="412">
        <v>257</v>
      </c>
      <c r="G167" s="412">
        <v>335</v>
      </c>
      <c r="H167" s="412">
        <v>291</v>
      </c>
      <c r="I167" s="412">
        <v>339</v>
      </c>
      <c r="J167" s="412">
        <v>231</v>
      </c>
    </row>
    <row r="168" spans="2:10" ht="15" customHeight="1">
      <c r="B168" s="264" t="s">
        <v>501</v>
      </c>
      <c r="C168" s="410">
        <v>-16</v>
      </c>
      <c r="D168" s="410">
        <v>-16</v>
      </c>
      <c r="E168" s="410">
        <v>-20</v>
      </c>
      <c r="F168" s="410">
        <v>-12</v>
      </c>
      <c r="G168" s="410">
        <v>-8</v>
      </c>
      <c r="H168" s="410">
        <v>8</v>
      </c>
      <c r="I168" s="410">
        <v>-17</v>
      </c>
      <c r="J168" s="410">
        <v>24</v>
      </c>
    </row>
    <row r="169" spans="2:10" ht="15" customHeight="1">
      <c r="B169" s="265" t="s">
        <v>502</v>
      </c>
      <c r="C169" s="412">
        <v>153</v>
      </c>
      <c r="D169" s="412">
        <v>194</v>
      </c>
      <c r="E169" s="412">
        <v>203</v>
      </c>
      <c r="F169" s="412">
        <v>245</v>
      </c>
      <c r="G169" s="412">
        <v>327</v>
      </c>
      <c r="H169" s="412">
        <v>299</v>
      </c>
      <c r="I169" s="412">
        <v>322</v>
      </c>
      <c r="J169" s="412">
        <v>255</v>
      </c>
    </row>
    <row r="170" spans="2:10" ht="15" customHeight="1">
      <c r="B170" s="264" t="s">
        <v>503</v>
      </c>
      <c r="C170" s="410">
        <v>-68</v>
      </c>
      <c r="D170" s="410">
        <v>-93</v>
      </c>
      <c r="E170" s="410">
        <v>-88</v>
      </c>
      <c r="F170" s="410">
        <v>-96</v>
      </c>
      <c r="G170" s="410">
        <v>-106</v>
      </c>
      <c r="H170" s="410">
        <v>-99</v>
      </c>
      <c r="I170" s="410">
        <v>-94</v>
      </c>
      <c r="J170" s="410">
        <v>-16</v>
      </c>
    </row>
    <row r="171" spans="2:10" ht="15" customHeight="1">
      <c r="B171" s="264" t="s">
        <v>514</v>
      </c>
      <c r="C171" s="410">
        <v>18</v>
      </c>
      <c r="D171" s="410">
        <v>8</v>
      </c>
      <c r="E171" s="410">
        <v>8</v>
      </c>
      <c r="F171" s="410">
        <v>3</v>
      </c>
      <c r="G171" s="410">
        <v>-4</v>
      </c>
      <c r="H171" s="410">
        <v>-4</v>
      </c>
      <c r="I171" s="410">
        <v>-1</v>
      </c>
      <c r="J171" s="410">
        <v>-32</v>
      </c>
    </row>
    <row r="172" spans="2:10" ht="15" customHeight="1">
      <c r="B172" s="265" t="s">
        <v>80</v>
      </c>
      <c r="C172" s="412">
        <v>103</v>
      </c>
      <c r="D172" s="412">
        <v>109</v>
      </c>
      <c r="E172" s="412">
        <v>123</v>
      </c>
      <c r="F172" s="412">
        <v>152</v>
      </c>
      <c r="G172" s="412">
        <v>217</v>
      </c>
      <c r="H172" s="412">
        <v>196</v>
      </c>
      <c r="I172" s="412">
        <v>227</v>
      </c>
      <c r="J172" s="412">
        <v>207</v>
      </c>
    </row>
    <row r="173" spans="2:10" ht="15" customHeight="1">
      <c r="B173" s="264" t="s">
        <v>504</v>
      </c>
      <c r="C173" s="410">
        <v>41</v>
      </c>
      <c r="D173" s="410">
        <v>23</v>
      </c>
      <c r="E173" s="410">
        <v>18</v>
      </c>
      <c r="F173" s="410">
        <v>19</v>
      </c>
      <c r="G173" s="410">
        <v>33</v>
      </c>
      <c r="H173" s="410">
        <v>39</v>
      </c>
      <c r="I173" s="410">
        <v>16</v>
      </c>
      <c r="J173" s="410">
        <v>-42</v>
      </c>
    </row>
    <row r="174" spans="2:10" s="409" customFormat="1" ht="15" customHeight="1">
      <c r="B174" s="413" t="s">
        <v>505</v>
      </c>
      <c r="C174" s="410">
        <v>41</v>
      </c>
      <c r="D174" s="410">
        <v>23</v>
      </c>
      <c r="E174" s="410">
        <v>18</v>
      </c>
      <c r="F174" s="410">
        <v>19</v>
      </c>
      <c r="G174" s="410">
        <v>33</v>
      </c>
      <c r="H174" s="410">
        <v>39</v>
      </c>
      <c r="I174" s="410">
        <v>16</v>
      </c>
      <c r="J174" s="410">
        <v>-42</v>
      </c>
    </row>
    <row r="175" spans="2:10" s="409" customFormat="1" ht="15" customHeight="1">
      <c r="B175" s="413" t="s">
        <v>515</v>
      </c>
      <c r="C175" s="410">
        <v>0</v>
      </c>
      <c r="D175" s="410">
        <v>0</v>
      </c>
      <c r="E175" s="410" t="s">
        <v>69</v>
      </c>
      <c r="F175" s="410" t="s">
        <v>69</v>
      </c>
      <c r="G175" s="410">
        <v>0</v>
      </c>
      <c r="H175" s="410" t="s">
        <v>347</v>
      </c>
      <c r="I175" s="410">
        <v>0</v>
      </c>
      <c r="J175" s="410">
        <v>0</v>
      </c>
    </row>
    <row r="176" spans="2:10" s="409" customFormat="1" ht="15" customHeight="1">
      <c r="B176" s="265" t="s">
        <v>508</v>
      </c>
      <c r="C176" s="412">
        <v>144</v>
      </c>
      <c r="D176" s="412">
        <v>132</v>
      </c>
      <c r="E176" s="412">
        <v>141</v>
      </c>
      <c r="F176" s="412">
        <v>171</v>
      </c>
      <c r="G176" s="412">
        <v>250</v>
      </c>
      <c r="H176" s="412">
        <v>235</v>
      </c>
      <c r="I176" s="412">
        <v>243</v>
      </c>
      <c r="J176" s="412">
        <v>165</v>
      </c>
    </row>
    <row r="177" spans="2:10" s="409" customFormat="1" ht="15" customHeight="1">
      <c r="B177" s="264"/>
      <c r="C177" s="410"/>
      <c r="D177" s="410"/>
      <c r="E177" s="410"/>
      <c r="F177" s="410"/>
      <c r="G177" s="410"/>
      <c r="H177" s="410"/>
      <c r="I177" s="410"/>
      <c r="J177" s="410">
        <v>0</v>
      </c>
    </row>
    <row r="178" spans="2:10" s="409" customFormat="1" ht="15" customHeight="1">
      <c r="B178" s="264" t="s">
        <v>525</v>
      </c>
      <c r="C178" s="410">
        <v>-74</v>
      </c>
      <c r="D178" s="410">
        <v>-54</v>
      </c>
      <c r="E178" s="410">
        <v>-56</v>
      </c>
      <c r="F178" s="410">
        <v>-59</v>
      </c>
      <c r="G178" s="410">
        <v>-81</v>
      </c>
      <c r="H178" s="410">
        <v>-76</v>
      </c>
      <c r="I178" s="410">
        <v>-102</v>
      </c>
      <c r="J178" s="410">
        <v>-106</v>
      </c>
    </row>
    <row r="179" spans="2:10" s="409" customFormat="1" ht="15" customHeight="1">
      <c r="B179" s="264" t="s">
        <v>87</v>
      </c>
      <c r="C179" s="410">
        <v>-47</v>
      </c>
      <c r="D179" s="410">
        <v>-60</v>
      </c>
      <c r="E179" s="410">
        <v>-69</v>
      </c>
      <c r="F179" s="410">
        <v>-82</v>
      </c>
      <c r="G179" s="410">
        <v>-118</v>
      </c>
      <c r="H179" s="410">
        <v>-101</v>
      </c>
      <c r="I179" s="410">
        <v>-112</v>
      </c>
      <c r="J179" s="410">
        <v>-48</v>
      </c>
    </row>
    <row r="180" spans="2:10" s="409" customFormat="1" ht="15" customHeight="1">
      <c r="B180" s="264" t="s">
        <v>113</v>
      </c>
      <c r="C180" s="410">
        <v>-21</v>
      </c>
      <c r="D180" s="410">
        <v>-24</v>
      </c>
      <c r="E180" s="410">
        <v>-23</v>
      </c>
      <c r="F180" s="410">
        <v>-25</v>
      </c>
      <c r="G180" s="410">
        <v>-31</v>
      </c>
      <c r="H180" s="410">
        <v>-33</v>
      </c>
      <c r="I180" s="410">
        <v>-39</v>
      </c>
      <c r="J180" s="410">
        <v>-33</v>
      </c>
    </row>
    <row r="181" spans="2:10" s="409" customFormat="1" ht="15" customHeight="1">
      <c r="B181" s="264"/>
      <c r="C181" s="410"/>
      <c r="D181" s="410"/>
      <c r="E181" s="410"/>
      <c r="F181" s="410"/>
      <c r="G181" s="410"/>
      <c r="H181" s="410"/>
      <c r="I181" s="410"/>
      <c r="J181" s="410"/>
    </row>
    <row r="182" spans="2:10" s="409" customFormat="1" ht="15" customHeight="1">
      <c r="B182" s="264" t="s">
        <v>512</v>
      </c>
      <c r="C182" s="410">
        <v>10</v>
      </c>
      <c r="D182" s="410">
        <v>21</v>
      </c>
      <c r="E182" s="410">
        <v>18</v>
      </c>
      <c r="F182" s="410">
        <v>18</v>
      </c>
      <c r="G182" s="410">
        <v>19</v>
      </c>
      <c r="H182" s="410">
        <v>29</v>
      </c>
      <c r="I182" s="410">
        <v>24</v>
      </c>
      <c r="J182" s="410">
        <v>17</v>
      </c>
    </row>
    <row r="183" spans="2:10" s="409" customFormat="1" ht="15" customHeight="1">
      <c r="B183" s="265" t="s">
        <v>513</v>
      </c>
      <c r="C183" s="412">
        <v>12</v>
      </c>
      <c r="D183" s="412">
        <v>15</v>
      </c>
      <c r="E183" s="412">
        <v>11</v>
      </c>
      <c r="F183" s="412">
        <v>23</v>
      </c>
      <c r="G183" s="412">
        <v>39</v>
      </c>
      <c r="H183" s="412">
        <v>54</v>
      </c>
      <c r="I183" s="412">
        <v>14</v>
      </c>
      <c r="J183" s="412">
        <v>-5</v>
      </c>
    </row>
    <row r="184" spans="2:10" s="409" customFormat="1" ht="15" customHeight="1">
      <c r="B184" s="394"/>
      <c r="C184" s="395"/>
      <c r="D184" s="395"/>
      <c r="E184" s="395"/>
      <c r="F184" s="395"/>
      <c r="G184" s="395"/>
      <c r="H184" s="395"/>
      <c r="I184" s="395"/>
      <c r="J184" s="395"/>
    </row>
    <row r="185" spans="2:10" s="409" customFormat="1" ht="15" customHeight="1">
      <c r="B185" s="392" t="s">
        <v>5</v>
      </c>
      <c r="C185" s="399">
        <f aca="true" t="shared" si="8" ref="C185:J185">(-C180-C179-C178)/C172</f>
        <v>1.3786407766990292</v>
      </c>
      <c r="D185" s="399">
        <f t="shared" si="8"/>
        <v>1.2660550458715596</v>
      </c>
      <c r="E185" s="399">
        <f t="shared" si="8"/>
        <v>1.2032520325203253</v>
      </c>
      <c r="F185" s="399">
        <f t="shared" si="8"/>
        <v>1.0921052631578947</v>
      </c>
      <c r="G185" s="399">
        <f t="shared" si="8"/>
        <v>1.0599078341013826</v>
      </c>
      <c r="H185" s="399">
        <f t="shared" si="8"/>
        <v>1.0714285714285714</v>
      </c>
      <c r="I185" s="399">
        <f t="shared" si="8"/>
        <v>1.1145374449339207</v>
      </c>
      <c r="J185" s="399">
        <f t="shared" si="8"/>
        <v>0.9033816425120773</v>
      </c>
    </row>
    <row r="186" spans="2:10" s="409" customFormat="1" ht="15" customHeight="1">
      <c r="B186" s="389"/>
      <c r="C186" s="390"/>
      <c r="D186" s="390"/>
      <c r="E186" s="390"/>
      <c r="F186" s="390"/>
      <c r="G186" s="390"/>
      <c r="H186" s="390"/>
      <c r="I186" s="390"/>
      <c r="J186" s="390">
        <v>0</v>
      </c>
    </row>
    <row r="187" spans="2:10" s="409" customFormat="1" ht="15" customHeight="1" thickBot="1">
      <c r="B187" s="407" t="s">
        <v>15</v>
      </c>
      <c r="C187" s="415">
        <v>2015</v>
      </c>
      <c r="D187" s="415">
        <v>2016</v>
      </c>
      <c r="E187" s="415">
        <v>2017</v>
      </c>
      <c r="F187" s="415">
        <v>2018</v>
      </c>
      <c r="G187" s="415">
        <v>2019</v>
      </c>
      <c r="H187" s="415">
        <v>2020</v>
      </c>
      <c r="I187" s="415">
        <v>2021</v>
      </c>
      <c r="J187" s="416">
        <v>2022</v>
      </c>
    </row>
    <row r="188" spans="2:10" s="409" customFormat="1" ht="15" customHeight="1">
      <c r="B188" s="264" t="s">
        <v>77</v>
      </c>
      <c r="C188" s="410">
        <v>141</v>
      </c>
      <c r="D188" s="410">
        <v>86</v>
      </c>
      <c r="E188" s="410">
        <v>44</v>
      </c>
      <c r="F188" s="410">
        <v>40</v>
      </c>
      <c r="G188" s="410">
        <v>35</v>
      </c>
      <c r="H188" s="410">
        <v>33</v>
      </c>
      <c r="I188" s="410">
        <v>33</v>
      </c>
      <c r="J188" s="410">
        <v>30</v>
      </c>
    </row>
    <row r="189" spans="2:10" s="409" customFormat="1" ht="15" customHeight="1">
      <c r="B189" s="264" t="s">
        <v>526</v>
      </c>
      <c r="C189" s="410">
        <v>0</v>
      </c>
      <c r="D189" s="410">
        <v>0</v>
      </c>
      <c r="E189" s="410" t="s">
        <v>69</v>
      </c>
      <c r="F189" s="410" t="s">
        <v>69</v>
      </c>
      <c r="G189" s="410">
        <v>0</v>
      </c>
      <c r="H189" s="410" t="s">
        <v>347</v>
      </c>
      <c r="I189" s="410">
        <v>0</v>
      </c>
      <c r="J189" s="410">
        <v>0</v>
      </c>
    </row>
    <row r="190" spans="2:10" s="409" customFormat="1" ht="15" customHeight="1">
      <c r="B190" s="265" t="s">
        <v>502</v>
      </c>
      <c r="C190" s="412">
        <v>141</v>
      </c>
      <c r="D190" s="412">
        <v>86</v>
      </c>
      <c r="E190" s="412">
        <v>44</v>
      </c>
      <c r="F190" s="412">
        <v>40</v>
      </c>
      <c r="G190" s="412">
        <v>35</v>
      </c>
      <c r="H190" s="412">
        <v>33</v>
      </c>
      <c r="I190" s="412">
        <v>33</v>
      </c>
      <c r="J190" s="412">
        <v>30</v>
      </c>
    </row>
    <row r="191" spans="2:10" s="409" customFormat="1" ht="15" customHeight="1">
      <c r="B191" s="264" t="s">
        <v>503</v>
      </c>
      <c r="C191" s="410">
        <v>0</v>
      </c>
      <c r="D191" s="410">
        <v>0</v>
      </c>
      <c r="E191" s="410" t="s">
        <v>69</v>
      </c>
      <c r="F191" s="410" t="s">
        <v>69</v>
      </c>
      <c r="G191" s="410">
        <v>0</v>
      </c>
      <c r="H191" s="410" t="s">
        <v>347</v>
      </c>
      <c r="I191" s="410">
        <v>0</v>
      </c>
      <c r="J191" s="410">
        <v>0</v>
      </c>
    </row>
    <row r="192" spans="2:10" s="409" customFormat="1" ht="15" customHeight="1">
      <c r="B192" s="264" t="s">
        <v>514</v>
      </c>
      <c r="C192" s="410">
        <v>0</v>
      </c>
      <c r="D192" s="410">
        <v>0</v>
      </c>
      <c r="E192" s="410" t="s">
        <v>69</v>
      </c>
      <c r="F192" s="410" t="s">
        <v>69</v>
      </c>
      <c r="G192" s="410">
        <v>0</v>
      </c>
      <c r="H192" s="410" t="s">
        <v>347</v>
      </c>
      <c r="I192" s="410">
        <v>0</v>
      </c>
      <c r="J192" s="410">
        <v>0</v>
      </c>
    </row>
    <row r="193" spans="2:10" s="409" customFormat="1" ht="15" customHeight="1">
      <c r="B193" s="265" t="s">
        <v>80</v>
      </c>
      <c r="C193" s="412">
        <v>141</v>
      </c>
      <c r="D193" s="412">
        <v>86</v>
      </c>
      <c r="E193" s="412">
        <v>44</v>
      </c>
      <c r="F193" s="412">
        <v>40</v>
      </c>
      <c r="G193" s="412">
        <v>35</v>
      </c>
      <c r="H193" s="412">
        <v>33</v>
      </c>
      <c r="I193" s="412">
        <v>33</v>
      </c>
      <c r="J193" s="412">
        <v>30</v>
      </c>
    </row>
    <row r="194" spans="2:10" s="409" customFormat="1" ht="15" customHeight="1">
      <c r="B194" s="264" t="s">
        <v>504</v>
      </c>
      <c r="C194" s="410">
        <v>16</v>
      </c>
      <c r="D194" s="410">
        <v>18</v>
      </c>
      <c r="E194" s="410">
        <v>18</v>
      </c>
      <c r="F194" s="410">
        <v>-14</v>
      </c>
      <c r="G194" s="410">
        <v>16</v>
      </c>
      <c r="H194" s="410">
        <v>13</v>
      </c>
      <c r="I194" s="410">
        <v>-3</v>
      </c>
      <c r="J194" s="410">
        <v>-29</v>
      </c>
    </row>
    <row r="195" spans="2:10" s="409" customFormat="1" ht="15" customHeight="1">
      <c r="B195" s="413" t="s">
        <v>505</v>
      </c>
      <c r="C195" s="410">
        <v>16</v>
      </c>
      <c r="D195" s="410">
        <v>18</v>
      </c>
      <c r="E195" s="410">
        <v>18</v>
      </c>
      <c r="F195" s="410">
        <v>-14</v>
      </c>
      <c r="G195" s="410">
        <v>16</v>
      </c>
      <c r="H195" s="410">
        <v>13</v>
      </c>
      <c r="I195" s="410">
        <v>-3</v>
      </c>
      <c r="J195" s="410">
        <v>-29</v>
      </c>
    </row>
    <row r="196" spans="2:10" s="409" customFormat="1" ht="15" customHeight="1">
      <c r="B196" s="413" t="s">
        <v>506</v>
      </c>
      <c r="C196" s="410">
        <v>0</v>
      </c>
      <c r="D196" s="410">
        <v>0</v>
      </c>
      <c r="E196" s="410" t="s">
        <v>69</v>
      </c>
      <c r="F196" s="410" t="s">
        <v>69</v>
      </c>
      <c r="G196" s="410">
        <v>0</v>
      </c>
      <c r="H196" s="410" t="s">
        <v>347</v>
      </c>
      <c r="I196" s="410">
        <v>0</v>
      </c>
      <c r="J196" s="410">
        <v>0</v>
      </c>
    </row>
    <row r="197" spans="2:10" s="409" customFormat="1" ht="15" customHeight="1">
      <c r="B197" s="264" t="s">
        <v>523</v>
      </c>
      <c r="C197" s="410">
        <v>0</v>
      </c>
      <c r="D197" s="410">
        <v>0</v>
      </c>
      <c r="E197" s="410" t="s">
        <v>69</v>
      </c>
      <c r="F197" s="410" t="s">
        <v>69</v>
      </c>
      <c r="G197" s="410">
        <v>0</v>
      </c>
      <c r="H197" s="410" t="s">
        <v>347</v>
      </c>
      <c r="I197" s="410">
        <v>0</v>
      </c>
      <c r="J197" s="410">
        <v>0</v>
      </c>
    </row>
    <row r="198" spans="2:10" ht="15" customHeight="1">
      <c r="B198" s="265" t="s">
        <v>508</v>
      </c>
      <c r="C198" s="412">
        <v>157</v>
      </c>
      <c r="D198" s="412">
        <v>104</v>
      </c>
      <c r="E198" s="412">
        <v>62</v>
      </c>
      <c r="F198" s="412">
        <v>26</v>
      </c>
      <c r="G198" s="412">
        <v>51</v>
      </c>
      <c r="H198" s="412">
        <v>46</v>
      </c>
      <c r="I198" s="412">
        <v>30</v>
      </c>
      <c r="J198" s="412">
        <v>1</v>
      </c>
    </row>
    <row r="199" spans="2:10" ht="15" customHeight="1">
      <c r="B199" s="264"/>
      <c r="C199" s="410"/>
      <c r="D199" s="410"/>
      <c r="E199" s="410"/>
      <c r="F199" s="410"/>
      <c r="G199" s="410"/>
      <c r="H199" s="410"/>
      <c r="I199" s="410"/>
      <c r="J199" s="410">
        <v>0</v>
      </c>
    </row>
    <row r="200" spans="2:10" ht="15" customHeight="1">
      <c r="B200" s="264" t="s">
        <v>516</v>
      </c>
      <c r="C200" s="410">
        <v>-136</v>
      </c>
      <c r="D200" s="410">
        <v>-89</v>
      </c>
      <c r="E200" s="410">
        <v>-50</v>
      </c>
      <c r="F200" s="410">
        <v>-15</v>
      </c>
      <c r="G200" s="410">
        <v>-42</v>
      </c>
      <c r="H200" s="410">
        <v>-37</v>
      </c>
      <c r="I200" s="410">
        <v>-22</v>
      </c>
      <c r="J200" s="410">
        <v>6</v>
      </c>
    </row>
    <row r="201" spans="2:10" ht="15" customHeight="1">
      <c r="B201" s="264" t="s">
        <v>87</v>
      </c>
      <c r="C201" s="410">
        <v>-10</v>
      </c>
      <c r="D201" s="410">
        <v>-4</v>
      </c>
      <c r="E201" s="410">
        <v>-1</v>
      </c>
      <c r="F201" s="410">
        <v>-1</v>
      </c>
      <c r="G201" s="410">
        <v>0</v>
      </c>
      <c r="H201" s="410" t="s">
        <v>347</v>
      </c>
      <c r="I201" s="410">
        <v>0</v>
      </c>
      <c r="J201" s="410">
        <v>0</v>
      </c>
    </row>
    <row r="202" spans="2:10" ht="15" customHeight="1">
      <c r="B202" s="264" t="s">
        <v>113</v>
      </c>
      <c r="C202" s="410">
        <v>-9</v>
      </c>
      <c r="D202" s="410">
        <v>-9</v>
      </c>
      <c r="E202" s="410">
        <v>-7</v>
      </c>
      <c r="F202" s="410">
        <v>-5</v>
      </c>
      <c r="G202" s="410">
        <v>-4</v>
      </c>
      <c r="H202" s="410">
        <v>-3</v>
      </c>
      <c r="I202" s="410">
        <v>-2</v>
      </c>
      <c r="J202" s="410">
        <v>-2</v>
      </c>
    </row>
    <row r="203" spans="2:10" ht="15" customHeight="1">
      <c r="B203" s="264"/>
      <c r="C203" s="410"/>
      <c r="D203" s="410"/>
      <c r="E203" s="410"/>
      <c r="F203" s="410"/>
      <c r="G203" s="410"/>
      <c r="H203" s="410"/>
      <c r="I203" s="410"/>
      <c r="J203" s="410">
        <v>0</v>
      </c>
    </row>
    <row r="204" spans="2:10" ht="15" customHeight="1">
      <c r="B204" s="264" t="s">
        <v>512</v>
      </c>
      <c r="C204" s="410">
        <v>-1</v>
      </c>
      <c r="D204" s="410">
        <v>0</v>
      </c>
      <c r="E204" s="410" t="s">
        <v>69</v>
      </c>
      <c r="F204" s="410">
        <v>-2</v>
      </c>
      <c r="G204" s="410">
        <v>0</v>
      </c>
      <c r="H204" s="410" t="s">
        <v>347</v>
      </c>
      <c r="I204" s="410">
        <v>0</v>
      </c>
      <c r="J204" s="410">
        <v>0</v>
      </c>
    </row>
    <row r="205" spans="2:10" ht="15" customHeight="1">
      <c r="B205" s="265" t="s">
        <v>88</v>
      </c>
      <c r="C205" s="412">
        <v>1</v>
      </c>
      <c r="D205" s="412">
        <v>2</v>
      </c>
      <c r="E205" s="412">
        <v>4</v>
      </c>
      <c r="F205" s="412">
        <v>3</v>
      </c>
      <c r="G205" s="412">
        <v>5</v>
      </c>
      <c r="H205" s="412">
        <v>6</v>
      </c>
      <c r="I205" s="412">
        <v>6</v>
      </c>
      <c r="J205" s="412">
        <v>5</v>
      </c>
    </row>
    <row r="207" spans="2:10" s="409" customFormat="1" ht="15" customHeight="1" thickBot="1">
      <c r="B207" s="407" t="s">
        <v>535</v>
      </c>
      <c r="C207" s="415">
        <v>2015</v>
      </c>
      <c r="D207" s="415">
        <v>2016</v>
      </c>
      <c r="E207" s="415">
        <v>2017</v>
      </c>
      <c r="F207" s="415">
        <v>2018</v>
      </c>
      <c r="G207" s="415">
        <v>2019</v>
      </c>
      <c r="H207" s="415">
        <v>2020</v>
      </c>
      <c r="I207" s="415">
        <v>2021</v>
      </c>
      <c r="J207" s="416">
        <v>2022</v>
      </c>
    </row>
    <row r="208" spans="2:10" s="409" customFormat="1" ht="15" customHeight="1">
      <c r="B208" s="264" t="s">
        <v>504</v>
      </c>
      <c r="C208" s="410">
        <v>-13</v>
      </c>
      <c r="D208" s="410">
        <v>1</v>
      </c>
      <c r="E208" s="410">
        <v>5</v>
      </c>
      <c r="F208" s="410">
        <v>6</v>
      </c>
      <c r="G208" s="410">
        <v>6</v>
      </c>
      <c r="H208" s="410">
        <v>19</v>
      </c>
      <c r="I208" s="410">
        <v>5</v>
      </c>
      <c r="J208" s="410">
        <v>32</v>
      </c>
    </row>
    <row r="209" spans="2:10" s="409" customFormat="1" ht="15" customHeight="1">
      <c r="B209" s="413" t="s">
        <v>505</v>
      </c>
      <c r="C209" s="410">
        <v>-13</v>
      </c>
      <c r="D209" s="410">
        <v>1</v>
      </c>
      <c r="E209" s="410">
        <v>5</v>
      </c>
      <c r="F209" s="410">
        <v>6</v>
      </c>
      <c r="G209" s="410">
        <v>6</v>
      </c>
      <c r="H209" s="410">
        <v>19</v>
      </c>
      <c r="I209" s="410">
        <v>5</v>
      </c>
      <c r="J209" s="410">
        <v>32</v>
      </c>
    </row>
    <row r="210" spans="2:10" s="409" customFormat="1" ht="15" customHeight="1">
      <c r="B210" s="413" t="s">
        <v>506</v>
      </c>
      <c r="C210" s="410">
        <v>0</v>
      </c>
      <c r="D210" s="410">
        <v>0</v>
      </c>
      <c r="E210" s="410" t="s">
        <v>69</v>
      </c>
      <c r="F210" s="410" t="s">
        <v>69</v>
      </c>
      <c r="G210" s="410">
        <v>0</v>
      </c>
      <c r="H210" s="410" t="s">
        <v>347</v>
      </c>
      <c r="I210" s="410">
        <v>0</v>
      </c>
      <c r="J210" s="410">
        <v>0</v>
      </c>
    </row>
    <row r="211" spans="2:10" s="409" customFormat="1" ht="15" customHeight="1">
      <c r="B211" s="264" t="s">
        <v>523</v>
      </c>
      <c r="C211" s="410">
        <v>592</v>
      </c>
      <c r="D211" s="410">
        <v>806</v>
      </c>
      <c r="E211" s="410">
        <v>946</v>
      </c>
      <c r="F211" s="410">
        <v>1004</v>
      </c>
      <c r="G211" s="410">
        <v>1086</v>
      </c>
      <c r="H211" s="410">
        <v>1234</v>
      </c>
      <c r="I211" s="410">
        <v>1553</v>
      </c>
      <c r="J211" s="410">
        <v>1781</v>
      </c>
    </row>
    <row r="212" spans="2:10" s="409" customFormat="1" ht="15" customHeight="1">
      <c r="B212" s="265" t="s">
        <v>527</v>
      </c>
      <c r="C212" s="412">
        <v>579</v>
      </c>
      <c r="D212" s="412">
        <v>807</v>
      </c>
      <c r="E212" s="412">
        <v>951</v>
      </c>
      <c r="F212" s="412">
        <v>1010</v>
      </c>
      <c r="G212" s="412">
        <v>1092</v>
      </c>
      <c r="H212" s="412">
        <v>1253</v>
      </c>
      <c r="I212" s="412">
        <v>1558</v>
      </c>
      <c r="J212" s="412">
        <v>1813</v>
      </c>
    </row>
    <row r="213" spans="2:10" s="409" customFormat="1" ht="15" customHeight="1">
      <c r="B213" s="264"/>
      <c r="C213" s="410"/>
      <c r="D213" s="410"/>
      <c r="E213" s="410"/>
      <c r="F213" s="410"/>
      <c r="G213" s="410"/>
      <c r="H213" s="410"/>
      <c r="I213" s="410"/>
      <c r="J213" s="410">
        <v>0</v>
      </c>
    </row>
    <row r="214" spans="2:10" s="409" customFormat="1" ht="15" customHeight="1">
      <c r="B214" s="413" t="s">
        <v>528</v>
      </c>
      <c r="C214" s="410">
        <v>-613</v>
      </c>
      <c r="D214" s="410">
        <v>-843</v>
      </c>
      <c r="E214" s="410">
        <v>-1038</v>
      </c>
      <c r="F214" s="410">
        <v>-1081</v>
      </c>
      <c r="G214" s="410">
        <v>-1149</v>
      </c>
      <c r="H214" s="410">
        <v>-1288</v>
      </c>
      <c r="I214" s="410">
        <v>-1588</v>
      </c>
      <c r="J214" s="410">
        <v>-1907</v>
      </c>
    </row>
    <row r="215" spans="2:10" s="409" customFormat="1" ht="15" customHeight="1">
      <c r="B215" s="264"/>
      <c r="C215" s="410"/>
      <c r="D215" s="410"/>
      <c r="E215" s="410"/>
      <c r="F215" s="410"/>
      <c r="G215" s="410"/>
      <c r="H215" s="410"/>
      <c r="I215" s="410"/>
      <c r="J215" s="410">
        <v>0</v>
      </c>
    </row>
    <row r="216" spans="2:10" s="409" customFormat="1" ht="15" customHeight="1">
      <c r="B216" s="413" t="s">
        <v>512</v>
      </c>
      <c r="C216" s="410">
        <v>17</v>
      </c>
      <c r="D216" s="410">
        <v>17</v>
      </c>
      <c r="E216" s="410">
        <v>33</v>
      </c>
      <c r="F216" s="410">
        <v>33</v>
      </c>
      <c r="G216" s="410">
        <v>22</v>
      </c>
      <c r="H216" s="410">
        <v>28</v>
      </c>
      <c r="I216" s="410">
        <v>37</v>
      </c>
      <c r="J216" s="410">
        <v>58</v>
      </c>
    </row>
    <row r="217" spans="2:10" s="409" customFormat="1" ht="15" customHeight="1">
      <c r="B217" s="265" t="s">
        <v>88</v>
      </c>
      <c r="C217" s="412">
        <v>-17</v>
      </c>
      <c r="D217" s="412">
        <v>-19</v>
      </c>
      <c r="E217" s="412">
        <v>-54</v>
      </c>
      <c r="F217" s="412">
        <v>-38</v>
      </c>
      <c r="G217" s="412">
        <v>-35</v>
      </c>
      <c r="H217" s="412">
        <v>-7</v>
      </c>
      <c r="I217" s="412">
        <v>7</v>
      </c>
      <c r="J217" s="412">
        <v>-36</v>
      </c>
    </row>
    <row r="218" spans="1:10" s="409" customFormat="1" ht="15" customHeight="1" thickBot="1">
      <c r="A218" s="422"/>
      <c r="B218" s="423"/>
      <c r="C218" s="424"/>
      <c r="D218" s="425"/>
      <c r="E218" s="422"/>
      <c r="F218" s="422"/>
      <c r="G218" s="422"/>
      <c r="H218" s="422"/>
      <c r="I218" s="422"/>
      <c r="J218" s="422"/>
    </row>
    <row r="219" ht="15" customHeight="1" collapsed="1">
      <c r="B219" s="426" t="s">
        <v>559</v>
      </c>
    </row>
    <row r="220" spans="2:10" ht="30" customHeight="1" hidden="1" outlineLevel="1" thickBot="1">
      <c r="B220" s="407" t="s">
        <v>560</v>
      </c>
      <c r="C220" s="427" t="s">
        <v>31</v>
      </c>
      <c r="D220" s="427" t="s">
        <v>546</v>
      </c>
      <c r="E220" s="427" t="s">
        <v>110</v>
      </c>
      <c r="F220" s="427" t="s">
        <v>87</v>
      </c>
      <c r="G220" s="427" t="s">
        <v>48</v>
      </c>
      <c r="H220" s="428" t="s">
        <v>88</v>
      </c>
      <c r="I220" s="402"/>
      <c r="J220" s="402"/>
    </row>
    <row r="221" spans="2:10" ht="15" customHeight="1" hidden="1" outlineLevel="1">
      <c r="B221" s="264" t="s">
        <v>498</v>
      </c>
      <c r="C221" s="410">
        <v>1477</v>
      </c>
      <c r="D221" s="410">
        <v>121</v>
      </c>
      <c r="E221" s="410">
        <v>-871</v>
      </c>
      <c r="F221" s="410">
        <v>-288</v>
      </c>
      <c r="G221" s="410">
        <v>-127</v>
      </c>
      <c r="H221" s="429">
        <v>310</v>
      </c>
      <c r="I221" s="390"/>
      <c r="J221" s="390"/>
    </row>
    <row r="222" spans="2:10" ht="15" customHeight="1" hidden="1" outlineLevel="1">
      <c r="B222" s="264" t="s">
        <v>529</v>
      </c>
      <c r="C222" s="410">
        <v>6793</v>
      </c>
      <c r="D222" s="410">
        <v>518</v>
      </c>
      <c r="E222" s="410">
        <v>-4441</v>
      </c>
      <c r="F222" s="410">
        <v>-1383</v>
      </c>
      <c r="G222" s="410">
        <v>-665</v>
      </c>
      <c r="H222" s="429">
        <v>658</v>
      </c>
      <c r="I222" s="390"/>
      <c r="J222" s="390"/>
    </row>
    <row r="223" spans="2:10" ht="15" customHeight="1" hidden="1" outlineLevel="1">
      <c r="B223" s="264" t="s">
        <v>530</v>
      </c>
      <c r="C223" s="410">
        <v>6691</v>
      </c>
      <c r="D223" s="410">
        <v>602</v>
      </c>
      <c r="E223" s="410">
        <v>-4718</v>
      </c>
      <c r="F223" s="410">
        <v>-356</v>
      </c>
      <c r="G223" s="410">
        <v>-577</v>
      </c>
      <c r="H223" s="429">
        <v>1575</v>
      </c>
      <c r="I223" s="390"/>
      <c r="J223" s="390"/>
    </row>
    <row r="224" spans="2:10" ht="15" customHeight="1" hidden="1" outlineLevel="1">
      <c r="B224" s="264" t="s">
        <v>531</v>
      </c>
      <c r="C224" s="410">
        <v>1234</v>
      </c>
      <c r="D224" s="410">
        <v>251</v>
      </c>
      <c r="E224" s="410">
        <v>-1091</v>
      </c>
      <c r="F224" s="410">
        <v>-123</v>
      </c>
      <c r="G224" s="410">
        <v>-60</v>
      </c>
      <c r="H224" s="429">
        <v>206</v>
      </c>
      <c r="I224" s="390"/>
      <c r="J224" s="390"/>
    </row>
    <row r="225" spans="2:10" ht="15" customHeight="1" hidden="1" outlineLevel="1">
      <c r="B225" s="264" t="s">
        <v>532</v>
      </c>
      <c r="C225" s="410">
        <v>0</v>
      </c>
      <c r="D225" s="410">
        <v>2288</v>
      </c>
      <c r="E225" s="410">
        <v>0</v>
      </c>
      <c r="F225" s="410">
        <v>0</v>
      </c>
      <c r="G225" s="410">
        <v>0</v>
      </c>
      <c r="H225" s="429">
        <v>2288</v>
      </c>
      <c r="I225" s="390"/>
      <c r="J225" s="390"/>
    </row>
    <row r="226" spans="2:10" ht="15" customHeight="1" hidden="1" outlineLevel="1">
      <c r="B226" s="264" t="s">
        <v>11</v>
      </c>
      <c r="C226" s="410">
        <v>0</v>
      </c>
      <c r="D226" s="410">
        <v>0</v>
      </c>
      <c r="E226" s="410">
        <v>0</v>
      </c>
      <c r="F226" s="410">
        <v>0</v>
      </c>
      <c r="G226" s="410">
        <v>0</v>
      </c>
      <c r="H226" s="429">
        <v>0</v>
      </c>
      <c r="I226" s="390"/>
      <c r="J226" s="390"/>
    </row>
    <row r="227" spans="2:10" ht="15" customHeight="1" hidden="1" outlineLevel="1">
      <c r="B227" s="264" t="s">
        <v>12</v>
      </c>
      <c r="C227" s="410">
        <v>0</v>
      </c>
      <c r="D227" s="410">
        <v>7</v>
      </c>
      <c r="E227" s="410">
        <v>0</v>
      </c>
      <c r="F227" s="410">
        <v>-3</v>
      </c>
      <c r="G227" s="410">
        <v>-40</v>
      </c>
      <c r="H227" s="429">
        <v>82</v>
      </c>
      <c r="I227" s="390"/>
      <c r="J227" s="390"/>
    </row>
    <row r="228" spans="2:10" ht="15" customHeight="1" hidden="1" outlineLevel="1">
      <c r="B228" s="264" t="s">
        <v>533</v>
      </c>
      <c r="C228" s="410">
        <v>1109</v>
      </c>
      <c r="D228" s="410">
        <v>22</v>
      </c>
      <c r="E228" s="410">
        <v>-687</v>
      </c>
      <c r="F228" s="410">
        <v>-253</v>
      </c>
      <c r="G228" s="410">
        <v>-147</v>
      </c>
      <c r="H228" s="429">
        <v>44</v>
      </c>
      <c r="I228" s="390"/>
      <c r="J228" s="390"/>
    </row>
    <row r="229" spans="2:10" ht="15" customHeight="1" hidden="1" outlineLevel="1">
      <c r="B229" s="264" t="s">
        <v>534</v>
      </c>
      <c r="C229" s="410">
        <v>103</v>
      </c>
      <c r="D229" s="410">
        <v>41</v>
      </c>
      <c r="E229" s="410">
        <v>-74</v>
      </c>
      <c r="F229" s="410">
        <v>-47</v>
      </c>
      <c r="G229" s="410">
        <v>-21</v>
      </c>
      <c r="H229" s="429">
        <v>12</v>
      </c>
      <c r="I229" s="390"/>
      <c r="J229" s="390"/>
    </row>
    <row r="230" spans="2:10" ht="15" customHeight="1" hidden="1" outlineLevel="1">
      <c r="B230" s="264" t="s">
        <v>15</v>
      </c>
      <c r="C230" s="410">
        <v>141</v>
      </c>
      <c r="D230" s="410">
        <v>16</v>
      </c>
      <c r="E230" s="410">
        <v>-136</v>
      </c>
      <c r="F230" s="410">
        <v>-10</v>
      </c>
      <c r="G230" s="410">
        <v>-9</v>
      </c>
      <c r="H230" s="429">
        <v>1</v>
      </c>
      <c r="I230" s="390"/>
      <c r="J230" s="390"/>
    </row>
    <row r="231" spans="2:10" ht="15" customHeight="1" hidden="1" outlineLevel="1">
      <c r="B231" s="264" t="s">
        <v>535</v>
      </c>
      <c r="C231" s="410">
        <v>0</v>
      </c>
      <c r="D231" s="410">
        <v>-13</v>
      </c>
      <c r="E231" s="410">
        <v>0</v>
      </c>
      <c r="F231" s="410">
        <v>0</v>
      </c>
      <c r="G231" s="410">
        <v>0</v>
      </c>
      <c r="H231" s="429">
        <v>-17</v>
      </c>
      <c r="I231" s="390"/>
      <c r="J231" s="390"/>
    </row>
    <row r="232" spans="2:10" ht="15" customHeight="1" hidden="1" outlineLevel="1">
      <c r="B232" s="265" t="s">
        <v>536</v>
      </c>
      <c r="C232" s="412">
        <f>SUM(C221:C231)</f>
        <v>17548</v>
      </c>
      <c r="D232" s="412">
        <f aca="true" t="shared" si="9" ref="D232:H232">SUM(D221:D231)</f>
        <v>3853</v>
      </c>
      <c r="E232" s="412">
        <f t="shared" si="9"/>
        <v>-12018</v>
      </c>
      <c r="F232" s="412">
        <f t="shared" si="9"/>
        <v>-2463</v>
      </c>
      <c r="G232" s="412">
        <f t="shared" si="9"/>
        <v>-1646</v>
      </c>
      <c r="H232" s="430">
        <f t="shared" si="9"/>
        <v>5159</v>
      </c>
      <c r="I232" s="395"/>
      <c r="J232" s="395"/>
    </row>
    <row r="233" spans="2:10" ht="15" customHeight="1" hidden="1" outlineLevel="1">
      <c r="B233" s="264"/>
      <c r="C233" s="410"/>
      <c r="D233" s="410"/>
      <c r="E233" s="410"/>
      <c r="F233" s="410"/>
      <c r="G233" s="410"/>
      <c r="H233" s="429"/>
      <c r="I233" s="390"/>
      <c r="J233" s="390"/>
    </row>
    <row r="234" spans="2:10" ht="15" customHeight="1" hidden="1" outlineLevel="1">
      <c r="B234" s="264" t="s">
        <v>537</v>
      </c>
      <c r="C234" s="410">
        <v>-141</v>
      </c>
      <c r="D234" s="410">
        <v>3</v>
      </c>
      <c r="E234" s="410">
        <v>136</v>
      </c>
      <c r="F234" s="410">
        <v>0</v>
      </c>
      <c r="G234" s="410">
        <v>0</v>
      </c>
      <c r="H234" s="429">
        <v>0</v>
      </c>
      <c r="I234" s="390"/>
      <c r="J234" s="390"/>
    </row>
    <row r="235" spans="2:10" ht="15" customHeight="1" hidden="1" outlineLevel="1">
      <c r="B235" s="264" t="s">
        <v>543</v>
      </c>
      <c r="C235" s="410">
        <v>0</v>
      </c>
      <c r="D235" s="410">
        <v>0</v>
      </c>
      <c r="E235" s="410">
        <v>0</v>
      </c>
      <c r="F235" s="410">
        <v>0</v>
      </c>
      <c r="G235" s="410">
        <v>0</v>
      </c>
      <c r="H235" s="429">
        <v>0</v>
      </c>
      <c r="I235" s="390"/>
      <c r="J235" s="390"/>
    </row>
    <row r="236" spans="2:10" ht="15" customHeight="1" hidden="1" outlineLevel="1">
      <c r="B236" s="264" t="s">
        <v>544</v>
      </c>
      <c r="C236" s="410">
        <v>0</v>
      </c>
      <c r="D236" s="410">
        <v>0</v>
      </c>
      <c r="E236" s="410">
        <v>0</v>
      </c>
      <c r="F236" s="410">
        <v>0</v>
      </c>
      <c r="G236" s="410">
        <v>0</v>
      </c>
      <c r="H236" s="429">
        <v>0</v>
      </c>
      <c r="I236" s="390"/>
      <c r="J236" s="390"/>
    </row>
    <row r="237" spans="2:10" ht="15" customHeight="1" hidden="1" outlineLevel="1">
      <c r="B237" s="264" t="s">
        <v>538</v>
      </c>
      <c r="C237" s="410">
        <v>0</v>
      </c>
      <c r="D237" s="410">
        <v>-10</v>
      </c>
      <c r="E237" s="410">
        <v>0</v>
      </c>
      <c r="F237" s="410">
        <v>0</v>
      </c>
      <c r="G237" s="410">
        <v>0</v>
      </c>
      <c r="H237" s="429">
        <v>-10</v>
      </c>
      <c r="I237" s="390"/>
      <c r="J237" s="390"/>
    </row>
    <row r="238" spans="2:10" ht="15" customHeight="1" hidden="1" outlineLevel="1">
      <c r="B238" s="264" t="s">
        <v>539</v>
      </c>
      <c r="C238" s="410">
        <v>0</v>
      </c>
      <c r="D238" s="410">
        <v>-35</v>
      </c>
      <c r="E238" s="410">
        <v>0</v>
      </c>
      <c r="F238" s="410">
        <v>0</v>
      </c>
      <c r="G238" s="410">
        <v>2</v>
      </c>
      <c r="H238" s="429">
        <v>-30</v>
      </c>
      <c r="I238" s="390"/>
      <c r="J238" s="390"/>
    </row>
    <row r="239" spans="2:10" ht="15" customHeight="1" hidden="1" outlineLevel="1">
      <c r="B239" s="264" t="s">
        <v>540</v>
      </c>
      <c r="C239" s="410">
        <v>0</v>
      </c>
      <c r="D239" s="410">
        <v>0</v>
      </c>
      <c r="E239" s="410"/>
      <c r="F239" s="410">
        <v>0</v>
      </c>
      <c r="G239" s="410">
        <v>0</v>
      </c>
      <c r="H239" s="429">
        <v>25</v>
      </c>
      <c r="I239" s="390"/>
      <c r="J239" s="390"/>
    </row>
    <row r="240" spans="2:10" ht="15" customHeight="1" hidden="1" outlineLevel="1">
      <c r="B240" s="264" t="s">
        <v>541</v>
      </c>
      <c r="C240" s="410">
        <v>0</v>
      </c>
      <c r="D240" s="410">
        <v>0</v>
      </c>
      <c r="E240" s="410">
        <v>0</v>
      </c>
      <c r="F240" s="410">
        <v>0</v>
      </c>
      <c r="G240" s="410">
        <v>-18</v>
      </c>
      <c r="H240" s="429">
        <v>-18</v>
      </c>
      <c r="I240" s="390"/>
      <c r="J240" s="390"/>
    </row>
    <row r="241" spans="2:10" ht="15" customHeight="1" hidden="1" outlineLevel="1">
      <c r="B241" s="264" t="s">
        <v>561</v>
      </c>
      <c r="C241" s="410">
        <v>-22</v>
      </c>
      <c r="D241" s="410">
        <v>-2072</v>
      </c>
      <c r="E241" s="410">
        <v>25</v>
      </c>
      <c r="F241" s="410">
        <v>87</v>
      </c>
      <c r="G241" s="410">
        <v>4</v>
      </c>
      <c r="H241" s="429">
        <v>-2186</v>
      </c>
      <c r="I241" s="390"/>
      <c r="J241" s="390"/>
    </row>
    <row r="242" spans="2:10" ht="15" customHeight="1" hidden="1" outlineLevel="1">
      <c r="B242" s="264" t="s">
        <v>545</v>
      </c>
      <c r="C242" s="410"/>
      <c r="D242" s="410"/>
      <c r="E242" s="410"/>
      <c r="F242" s="410"/>
      <c r="G242" s="410"/>
      <c r="H242" s="429"/>
      <c r="I242" s="390"/>
      <c r="J242" s="390"/>
    </row>
    <row r="243" spans="2:10" ht="15" customHeight="1" hidden="1" outlineLevel="1">
      <c r="B243" s="265" t="s">
        <v>542</v>
      </c>
      <c r="C243" s="412">
        <f>SUM(C232:C242)</f>
        <v>17385</v>
      </c>
      <c r="D243" s="412">
        <f aca="true" t="shared" si="10" ref="D243:H243">SUM(D232:D242)</f>
        <v>1739</v>
      </c>
      <c r="E243" s="412">
        <f t="shared" si="10"/>
        <v>-11857</v>
      </c>
      <c r="F243" s="412">
        <f t="shared" si="10"/>
        <v>-2376</v>
      </c>
      <c r="G243" s="412">
        <f t="shared" si="10"/>
        <v>-1658</v>
      </c>
      <c r="H243" s="430">
        <f t="shared" si="10"/>
        <v>2940</v>
      </c>
      <c r="I243" s="395"/>
      <c r="J243" s="395"/>
    </row>
    <row r="244" ht="15" customHeight="1" hidden="1" outlineLevel="1"/>
    <row r="245" ht="15" customHeight="1" hidden="1" outlineLevel="1"/>
    <row r="246" spans="2:10" ht="30" customHeight="1" hidden="1" outlineLevel="1" thickBot="1">
      <c r="B246" s="407" t="s">
        <v>562</v>
      </c>
      <c r="C246" s="427" t="s">
        <v>31</v>
      </c>
      <c r="D246" s="427" t="s">
        <v>549</v>
      </c>
      <c r="E246" s="427" t="s">
        <v>110</v>
      </c>
      <c r="F246" s="427" t="s">
        <v>87</v>
      </c>
      <c r="G246" s="427" t="s">
        <v>48</v>
      </c>
      <c r="H246" s="428" t="s">
        <v>88</v>
      </c>
      <c r="I246" s="402"/>
      <c r="J246" s="402"/>
    </row>
    <row r="247" spans="2:10" ht="15" customHeight="1" hidden="1" outlineLevel="1">
      <c r="B247" s="264" t="s">
        <v>498</v>
      </c>
      <c r="C247" s="410">
        <v>1641</v>
      </c>
      <c r="D247" s="410">
        <v>115</v>
      </c>
      <c r="E247" s="410">
        <v>-1062</v>
      </c>
      <c r="F247" s="410">
        <v>-361</v>
      </c>
      <c r="G247" s="410">
        <v>-125</v>
      </c>
      <c r="H247" s="429">
        <v>229</v>
      </c>
      <c r="I247" s="390"/>
      <c r="J247" s="390"/>
    </row>
    <row r="248" spans="2:10" ht="15" customHeight="1" hidden="1" outlineLevel="1">
      <c r="B248" s="264" t="s">
        <v>529</v>
      </c>
      <c r="C248" s="410">
        <v>7836</v>
      </c>
      <c r="D248" s="410">
        <v>517</v>
      </c>
      <c r="E248" s="410">
        <v>-5275</v>
      </c>
      <c r="F248" s="410">
        <v>-1551</v>
      </c>
      <c r="G248" s="410">
        <v>-634</v>
      </c>
      <c r="H248" s="429">
        <v>659</v>
      </c>
      <c r="I248" s="390"/>
      <c r="J248" s="390"/>
    </row>
    <row r="249" spans="2:10" ht="15" customHeight="1" hidden="1" outlineLevel="1">
      <c r="B249" s="264" t="s">
        <v>530</v>
      </c>
      <c r="C249" s="410">
        <v>6776</v>
      </c>
      <c r="D249" s="410">
        <v>680</v>
      </c>
      <c r="E249" s="410">
        <v>-4686</v>
      </c>
      <c r="F249" s="410">
        <v>-329</v>
      </c>
      <c r="G249" s="410">
        <v>-585</v>
      </c>
      <c r="H249" s="429">
        <v>1785</v>
      </c>
      <c r="I249" s="390"/>
      <c r="J249" s="390"/>
    </row>
    <row r="250" spans="2:10" ht="15" customHeight="1" hidden="1" outlineLevel="1">
      <c r="B250" s="264" t="s">
        <v>531</v>
      </c>
      <c r="C250" s="410">
        <v>1174</v>
      </c>
      <c r="D250" s="410">
        <v>288</v>
      </c>
      <c r="E250" s="410">
        <v>-1043</v>
      </c>
      <c r="F250" s="410">
        <v>-107</v>
      </c>
      <c r="G250" s="410">
        <v>-59</v>
      </c>
      <c r="H250" s="429">
        <v>244</v>
      </c>
      <c r="I250" s="390"/>
      <c r="J250" s="390"/>
    </row>
    <row r="251" spans="2:10" ht="15" customHeight="1" hidden="1" outlineLevel="1">
      <c r="B251" s="264" t="s">
        <v>532</v>
      </c>
      <c r="C251" s="410">
        <v>0</v>
      </c>
      <c r="D251" s="410">
        <v>440</v>
      </c>
      <c r="E251" s="410">
        <v>0</v>
      </c>
      <c r="F251" s="410">
        <v>0</v>
      </c>
      <c r="G251" s="410">
        <v>0</v>
      </c>
      <c r="H251" s="429">
        <v>440</v>
      </c>
      <c r="I251" s="390"/>
      <c r="J251" s="390"/>
    </row>
    <row r="252" spans="2:10" ht="15" customHeight="1" hidden="1" outlineLevel="1">
      <c r="B252" s="264" t="s">
        <v>11</v>
      </c>
      <c r="C252" s="410">
        <v>0</v>
      </c>
      <c r="D252" s="410">
        <v>2119</v>
      </c>
      <c r="E252" s="410">
        <v>0</v>
      </c>
      <c r="F252" s="410">
        <v>0</v>
      </c>
      <c r="G252" s="410">
        <v>-1290</v>
      </c>
      <c r="H252" s="429">
        <v>648</v>
      </c>
      <c r="I252" s="390"/>
      <c r="J252" s="390"/>
    </row>
    <row r="253" spans="2:10" ht="15" customHeight="1" hidden="1" outlineLevel="1">
      <c r="B253" s="264" t="s">
        <v>12</v>
      </c>
      <c r="C253" s="410">
        <v>0</v>
      </c>
      <c r="D253" s="410">
        <v>5</v>
      </c>
      <c r="E253" s="410">
        <v>0</v>
      </c>
      <c r="F253" s="410">
        <v>-4</v>
      </c>
      <c r="G253" s="410">
        <v>-41</v>
      </c>
      <c r="H253" s="429">
        <v>74</v>
      </c>
      <c r="I253" s="390"/>
      <c r="J253" s="390"/>
    </row>
    <row r="254" spans="2:10" ht="15" customHeight="1" hidden="1" outlineLevel="1">
      <c r="B254" s="264" t="s">
        <v>533</v>
      </c>
      <c r="C254" s="410">
        <v>1104</v>
      </c>
      <c r="D254" s="410">
        <v>23</v>
      </c>
      <c r="E254" s="410">
        <v>-694</v>
      </c>
      <c r="F254" s="410">
        <v>-251</v>
      </c>
      <c r="G254" s="410">
        <v>-110</v>
      </c>
      <c r="H254" s="429">
        <v>72</v>
      </c>
      <c r="I254" s="390"/>
      <c r="J254" s="390"/>
    </row>
    <row r="255" spans="2:10" ht="15" customHeight="1" hidden="1" outlineLevel="1">
      <c r="B255" s="264" t="s">
        <v>534</v>
      </c>
      <c r="C255" s="410">
        <v>109</v>
      </c>
      <c r="D255" s="410">
        <v>23</v>
      </c>
      <c r="E255" s="410">
        <v>-54</v>
      </c>
      <c r="F255" s="410">
        <v>-60</v>
      </c>
      <c r="G255" s="410">
        <v>-24</v>
      </c>
      <c r="H255" s="429">
        <v>15</v>
      </c>
      <c r="I255" s="390"/>
      <c r="J255" s="390"/>
    </row>
    <row r="256" spans="2:10" ht="15" customHeight="1" hidden="1" outlineLevel="1">
      <c r="B256" s="264" t="s">
        <v>15</v>
      </c>
      <c r="C256" s="410">
        <v>86</v>
      </c>
      <c r="D256" s="410">
        <v>18</v>
      </c>
      <c r="E256" s="410">
        <v>-89</v>
      </c>
      <c r="F256" s="410">
        <v>-4</v>
      </c>
      <c r="G256" s="410">
        <v>-9</v>
      </c>
      <c r="H256" s="429">
        <v>2</v>
      </c>
      <c r="I256" s="390"/>
      <c r="J256" s="390"/>
    </row>
    <row r="257" spans="2:10" ht="15" customHeight="1" hidden="1" outlineLevel="1">
      <c r="B257" s="264" t="s">
        <v>535</v>
      </c>
      <c r="C257" s="410">
        <v>0</v>
      </c>
      <c r="D257" s="410">
        <v>1</v>
      </c>
      <c r="E257" s="410">
        <v>0</v>
      </c>
      <c r="F257" s="410">
        <v>0</v>
      </c>
      <c r="G257" s="410">
        <v>0</v>
      </c>
      <c r="H257" s="429">
        <v>-19</v>
      </c>
      <c r="I257" s="390"/>
      <c r="J257" s="390"/>
    </row>
    <row r="258" spans="2:10" ht="15" customHeight="1" hidden="1" outlineLevel="1">
      <c r="B258" s="265" t="s">
        <v>536</v>
      </c>
      <c r="C258" s="412">
        <f>SUM(C247:C257)</f>
        <v>18726</v>
      </c>
      <c r="D258" s="412">
        <f aca="true" t="shared" si="11" ref="D258:H258">SUM(D247:D257)</f>
        <v>4229</v>
      </c>
      <c r="E258" s="412">
        <f t="shared" si="11"/>
        <v>-12903</v>
      </c>
      <c r="F258" s="412">
        <f t="shared" si="11"/>
        <v>-2667</v>
      </c>
      <c r="G258" s="412">
        <f t="shared" si="11"/>
        <v>-2877</v>
      </c>
      <c r="H258" s="430">
        <f t="shared" si="11"/>
        <v>4149</v>
      </c>
      <c r="I258" s="395"/>
      <c r="J258" s="395"/>
    </row>
    <row r="259" spans="2:10" ht="15" customHeight="1" hidden="1" outlineLevel="1">
      <c r="B259" s="264"/>
      <c r="C259" s="410"/>
      <c r="D259" s="410"/>
      <c r="E259" s="410"/>
      <c r="F259" s="410"/>
      <c r="G259" s="410"/>
      <c r="H259" s="429"/>
      <c r="I259" s="390"/>
      <c r="J259" s="390"/>
    </row>
    <row r="260" spans="2:10" ht="15" customHeight="1" hidden="1" outlineLevel="1">
      <c r="B260" s="264" t="s">
        <v>537</v>
      </c>
      <c r="C260" s="410">
        <v>-86</v>
      </c>
      <c r="D260" s="410">
        <v>-7</v>
      </c>
      <c r="E260" s="410">
        <v>89</v>
      </c>
      <c r="F260" s="410">
        <v>0</v>
      </c>
      <c r="G260" s="410">
        <v>0</v>
      </c>
      <c r="H260" s="429">
        <v>0</v>
      </c>
      <c r="I260" s="390"/>
      <c r="J260" s="390"/>
    </row>
    <row r="261" spans="2:10" ht="15" customHeight="1" hidden="1" outlineLevel="1">
      <c r="B261" s="264" t="s">
        <v>543</v>
      </c>
      <c r="C261" s="410">
        <v>0</v>
      </c>
      <c r="D261" s="410">
        <v>0</v>
      </c>
      <c r="E261" s="410">
        <v>0</v>
      </c>
      <c r="F261" s="410">
        <v>0</v>
      </c>
      <c r="G261" s="410">
        <v>0</v>
      </c>
      <c r="H261" s="429">
        <v>0</v>
      </c>
      <c r="I261" s="390"/>
      <c r="J261" s="390"/>
    </row>
    <row r="262" spans="2:10" ht="15" customHeight="1" hidden="1" outlineLevel="1">
      <c r="B262" s="264" t="s">
        <v>544</v>
      </c>
      <c r="C262" s="410">
        <v>0</v>
      </c>
      <c r="D262" s="410">
        <v>0</v>
      </c>
      <c r="E262" s="410">
        <v>30</v>
      </c>
      <c r="F262" s="410">
        <v>0</v>
      </c>
      <c r="G262" s="410">
        <v>0</v>
      </c>
      <c r="H262" s="429">
        <v>30</v>
      </c>
      <c r="I262" s="390"/>
      <c r="J262" s="390"/>
    </row>
    <row r="263" spans="2:10" ht="15" customHeight="1" hidden="1" outlineLevel="1">
      <c r="B263" s="264" t="s">
        <v>538</v>
      </c>
      <c r="C263" s="410">
        <v>0</v>
      </c>
      <c r="D263" s="410">
        <v>55</v>
      </c>
      <c r="E263" s="410">
        <v>0</v>
      </c>
      <c r="F263" s="410">
        <v>0</v>
      </c>
      <c r="G263" s="410">
        <v>0</v>
      </c>
      <c r="H263" s="429">
        <v>55</v>
      </c>
      <c r="I263" s="390"/>
      <c r="J263" s="390"/>
    </row>
    <row r="264" spans="2:10" ht="15" customHeight="1" hidden="1" outlineLevel="1">
      <c r="B264" s="264" t="s">
        <v>539</v>
      </c>
      <c r="C264" s="410">
        <v>0</v>
      </c>
      <c r="D264" s="410">
        <v>22</v>
      </c>
      <c r="E264" s="410">
        <v>0</v>
      </c>
      <c r="F264" s="410">
        <v>0</v>
      </c>
      <c r="G264" s="410">
        <v>1</v>
      </c>
      <c r="H264" s="429">
        <v>-19</v>
      </c>
      <c r="I264" s="390"/>
      <c r="J264" s="390"/>
    </row>
    <row r="265" spans="2:10" ht="15" customHeight="1" hidden="1" outlineLevel="1">
      <c r="B265" s="264" t="s">
        <v>540</v>
      </c>
      <c r="C265" s="410">
        <v>0</v>
      </c>
      <c r="D265" s="410">
        <v>0</v>
      </c>
      <c r="E265" s="410"/>
      <c r="F265" s="410">
        <v>0</v>
      </c>
      <c r="G265" s="410">
        <v>0</v>
      </c>
      <c r="H265" s="429">
        <v>27</v>
      </c>
      <c r="I265" s="390"/>
      <c r="J265" s="390"/>
    </row>
    <row r="266" spans="2:10" ht="15" customHeight="1" hidden="1" outlineLevel="1">
      <c r="B266" s="264" t="s">
        <v>541</v>
      </c>
      <c r="C266" s="410">
        <v>0</v>
      </c>
      <c r="D266" s="410">
        <v>0</v>
      </c>
      <c r="E266" s="410">
        <v>0</v>
      </c>
      <c r="F266" s="410">
        <v>0</v>
      </c>
      <c r="G266" s="410">
        <v>-24</v>
      </c>
      <c r="H266" s="429">
        <v>-24</v>
      </c>
      <c r="I266" s="390"/>
      <c r="J266" s="390"/>
    </row>
    <row r="267" spans="2:10" ht="15" customHeight="1" hidden="1" outlineLevel="1">
      <c r="B267" s="264" t="s">
        <v>563</v>
      </c>
      <c r="C267" s="410">
        <v>-15</v>
      </c>
      <c r="D267" s="410">
        <v>-788</v>
      </c>
      <c r="E267" s="410">
        <v>52</v>
      </c>
      <c r="F267" s="410">
        <v>54</v>
      </c>
      <c r="G267" s="410">
        <v>-23</v>
      </c>
      <c r="H267" s="429">
        <v>-1227</v>
      </c>
      <c r="I267" s="390"/>
      <c r="J267" s="390"/>
    </row>
    <row r="268" spans="2:10" ht="15" customHeight="1" hidden="1" outlineLevel="1">
      <c r="B268" s="431" t="s">
        <v>545</v>
      </c>
      <c r="C268" s="410"/>
      <c r="D268" s="410"/>
      <c r="E268" s="410"/>
      <c r="F268" s="410"/>
      <c r="G268" s="410"/>
      <c r="H268" s="429"/>
      <c r="I268" s="390"/>
      <c r="J268" s="390"/>
    </row>
    <row r="269" spans="2:10" ht="15" customHeight="1" hidden="1" outlineLevel="1">
      <c r="B269" s="265" t="s">
        <v>542</v>
      </c>
      <c r="C269" s="412">
        <f>SUM(C258:C268)</f>
        <v>18625</v>
      </c>
      <c r="D269" s="412">
        <f aca="true" t="shared" si="12" ref="D269:H269">SUM(D258:D268)</f>
        <v>3511</v>
      </c>
      <c r="E269" s="412">
        <f t="shared" si="12"/>
        <v>-12732</v>
      </c>
      <c r="F269" s="412">
        <f t="shared" si="12"/>
        <v>-2613</v>
      </c>
      <c r="G269" s="412">
        <f t="shared" si="12"/>
        <v>-2923</v>
      </c>
      <c r="H269" s="430">
        <f t="shared" si="12"/>
        <v>2991</v>
      </c>
      <c r="I269" s="395"/>
      <c r="J269" s="395"/>
    </row>
    <row r="270" ht="15" customHeight="1" hidden="1" outlineLevel="1"/>
    <row r="271" ht="15" customHeight="1" hidden="1" outlineLevel="1"/>
    <row r="272" spans="2:10" ht="30" customHeight="1" hidden="1" outlineLevel="1" thickBot="1">
      <c r="B272" s="407" t="s">
        <v>564</v>
      </c>
      <c r="C272" s="401" t="s">
        <v>31</v>
      </c>
      <c r="D272" s="401" t="s">
        <v>549</v>
      </c>
      <c r="E272" s="401" t="s">
        <v>110</v>
      </c>
      <c r="F272" s="401" t="s">
        <v>87</v>
      </c>
      <c r="G272" s="401" t="s">
        <v>48</v>
      </c>
      <c r="H272" s="432" t="s">
        <v>88</v>
      </c>
      <c r="I272" s="403"/>
      <c r="J272" s="403"/>
    </row>
    <row r="273" spans="2:10" ht="15" customHeight="1" hidden="1" outlineLevel="1">
      <c r="B273" s="385" t="s">
        <v>498</v>
      </c>
      <c r="C273" s="386">
        <v>2005</v>
      </c>
      <c r="D273" s="386">
        <v>85</v>
      </c>
      <c r="E273" s="386">
        <v>-1323</v>
      </c>
      <c r="F273" s="386">
        <v>-425</v>
      </c>
      <c r="G273" s="386">
        <v>-137</v>
      </c>
      <c r="H273" s="393">
        <v>191</v>
      </c>
      <c r="I273" s="390"/>
      <c r="J273" s="390"/>
    </row>
    <row r="274" spans="2:10" ht="15" customHeight="1" hidden="1" outlineLevel="1">
      <c r="B274" s="385" t="s">
        <v>529</v>
      </c>
      <c r="C274" s="386">
        <v>9513</v>
      </c>
      <c r="D274" s="386">
        <v>482</v>
      </c>
      <c r="E274" s="386">
        <v>-6069</v>
      </c>
      <c r="F274" s="386">
        <v>-1745</v>
      </c>
      <c r="G274" s="386">
        <v>-608</v>
      </c>
      <c r="H274" s="393">
        <v>1327</v>
      </c>
      <c r="I274" s="390"/>
      <c r="J274" s="390"/>
    </row>
    <row r="275" spans="2:10" ht="15" customHeight="1" hidden="1" outlineLevel="1">
      <c r="B275" s="385" t="s">
        <v>530</v>
      </c>
      <c r="C275" s="386">
        <v>6854</v>
      </c>
      <c r="D275" s="386">
        <v>720</v>
      </c>
      <c r="E275" s="386">
        <v>-5142</v>
      </c>
      <c r="F275" s="386">
        <v>-332</v>
      </c>
      <c r="G275" s="386">
        <v>-587</v>
      </c>
      <c r="H275" s="393">
        <v>1450</v>
      </c>
      <c r="I275" s="390"/>
      <c r="J275" s="390"/>
    </row>
    <row r="276" spans="2:10" ht="15" customHeight="1" hidden="1" outlineLevel="1">
      <c r="B276" s="385" t="s">
        <v>531</v>
      </c>
      <c r="C276" s="386">
        <v>1662</v>
      </c>
      <c r="D276" s="386">
        <v>419</v>
      </c>
      <c r="E276" s="386">
        <v>-1672</v>
      </c>
      <c r="F276" s="386">
        <v>-135</v>
      </c>
      <c r="G276" s="386">
        <v>-61</v>
      </c>
      <c r="H276" s="393">
        <v>209</v>
      </c>
      <c r="I276" s="390"/>
      <c r="J276" s="390"/>
    </row>
    <row r="277" spans="2:10" ht="15" customHeight="1" hidden="1" outlineLevel="1">
      <c r="B277" s="385" t="s">
        <v>532</v>
      </c>
      <c r="C277" s="386" t="s">
        <v>69</v>
      </c>
      <c r="D277" s="386">
        <v>1696</v>
      </c>
      <c r="E277" s="386" t="s">
        <v>69</v>
      </c>
      <c r="F277" s="386" t="s">
        <v>69</v>
      </c>
      <c r="G277" s="386" t="s">
        <v>69</v>
      </c>
      <c r="H277" s="393">
        <v>1696</v>
      </c>
      <c r="I277" s="390"/>
      <c r="J277" s="390"/>
    </row>
    <row r="278" spans="2:10" ht="15" customHeight="1" hidden="1" outlineLevel="1">
      <c r="B278" s="385" t="s">
        <v>11</v>
      </c>
      <c r="C278" s="386" t="s">
        <v>69</v>
      </c>
      <c r="D278" s="386">
        <v>6475</v>
      </c>
      <c r="E278" s="386" t="s">
        <v>69</v>
      </c>
      <c r="F278" s="386" t="s">
        <v>69</v>
      </c>
      <c r="G278" s="386">
        <v>-3743</v>
      </c>
      <c r="H278" s="393">
        <v>2439</v>
      </c>
      <c r="I278" s="390"/>
      <c r="J278" s="390"/>
    </row>
    <row r="279" spans="2:10" ht="15" customHeight="1" hidden="1" outlineLevel="1">
      <c r="B279" s="385" t="s">
        <v>12</v>
      </c>
      <c r="C279" s="386" t="s">
        <v>69</v>
      </c>
      <c r="D279" s="386">
        <v>6</v>
      </c>
      <c r="E279" s="386" t="s">
        <v>69</v>
      </c>
      <c r="F279" s="386">
        <v>-4</v>
      </c>
      <c r="G279" s="386">
        <v>-44</v>
      </c>
      <c r="H279" s="393">
        <v>87</v>
      </c>
      <c r="I279" s="390"/>
      <c r="J279" s="390"/>
    </row>
    <row r="280" spans="2:10" ht="15" customHeight="1" hidden="1" outlineLevel="1">
      <c r="B280" s="385" t="s">
        <v>533</v>
      </c>
      <c r="C280" s="386">
        <v>1248</v>
      </c>
      <c r="D280" s="386">
        <v>20</v>
      </c>
      <c r="E280" s="386">
        <v>-773</v>
      </c>
      <c r="F280" s="386">
        <v>-275</v>
      </c>
      <c r="G280" s="386">
        <v>-111</v>
      </c>
      <c r="H280" s="393">
        <v>109</v>
      </c>
      <c r="I280" s="390"/>
      <c r="J280" s="390"/>
    </row>
    <row r="281" spans="2:10" ht="15" customHeight="1" hidden="1" outlineLevel="1">
      <c r="B281" s="385" t="s">
        <v>534</v>
      </c>
      <c r="C281" s="386">
        <v>123</v>
      </c>
      <c r="D281" s="386">
        <v>18</v>
      </c>
      <c r="E281" s="386">
        <v>-56</v>
      </c>
      <c r="F281" s="386">
        <v>-69</v>
      </c>
      <c r="G281" s="386">
        <v>-23</v>
      </c>
      <c r="H281" s="393">
        <v>11</v>
      </c>
      <c r="I281" s="390"/>
      <c r="J281" s="390"/>
    </row>
    <row r="282" spans="2:10" ht="15" customHeight="1" hidden="1" outlineLevel="1">
      <c r="B282" s="385" t="s">
        <v>15</v>
      </c>
      <c r="C282" s="386">
        <v>44</v>
      </c>
      <c r="D282" s="386">
        <v>18</v>
      </c>
      <c r="E282" s="386">
        <v>-50</v>
      </c>
      <c r="F282" s="386">
        <v>-1</v>
      </c>
      <c r="G282" s="386">
        <v>-7</v>
      </c>
      <c r="H282" s="393">
        <v>4</v>
      </c>
      <c r="I282" s="390"/>
      <c r="J282" s="390"/>
    </row>
    <row r="283" spans="2:10" ht="15" customHeight="1" hidden="1" outlineLevel="1">
      <c r="B283" s="385" t="s">
        <v>535</v>
      </c>
      <c r="C283" s="386" t="s">
        <v>69</v>
      </c>
      <c r="D283" s="386">
        <v>5</v>
      </c>
      <c r="E283" s="386" t="s">
        <v>69</v>
      </c>
      <c r="F283" s="386" t="s">
        <v>69</v>
      </c>
      <c r="G283" s="386" t="s">
        <v>69</v>
      </c>
      <c r="H283" s="393">
        <v>-54</v>
      </c>
      <c r="I283" s="390"/>
      <c r="J283" s="390"/>
    </row>
    <row r="284" spans="2:10" ht="15" customHeight="1" hidden="1" outlineLevel="1">
      <c r="B284" s="387" t="s">
        <v>536</v>
      </c>
      <c r="C284" s="388">
        <v>21449</v>
      </c>
      <c r="D284" s="388">
        <v>9944</v>
      </c>
      <c r="E284" s="388">
        <v>-15085</v>
      </c>
      <c r="F284" s="388">
        <v>-2986</v>
      </c>
      <c r="G284" s="388">
        <v>-5321</v>
      </c>
      <c r="H284" s="396">
        <v>7469</v>
      </c>
      <c r="I284" s="395"/>
      <c r="J284" s="395"/>
    </row>
    <row r="285" spans="2:10" ht="15" customHeight="1" hidden="1" outlineLevel="1">
      <c r="B285" s="385" t="s">
        <v>537</v>
      </c>
      <c r="C285" s="386">
        <v>-44</v>
      </c>
      <c r="D285" s="386">
        <v>-10</v>
      </c>
      <c r="E285" s="386">
        <v>50</v>
      </c>
      <c r="F285" s="386" t="s">
        <v>69</v>
      </c>
      <c r="G285" s="386" t="s">
        <v>69</v>
      </c>
      <c r="H285" s="393" t="s">
        <v>69</v>
      </c>
      <c r="I285" s="390"/>
      <c r="J285" s="390"/>
    </row>
    <row r="286" spans="2:10" ht="15" customHeight="1" hidden="1" outlineLevel="1">
      <c r="B286" s="385" t="s">
        <v>544</v>
      </c>
      <c r="C286" s="386" t="s">
        <v>69</v>
      </c>
      <c r="D286" s="386" t="s">
        <v>69</v>
      </c>
      <c r="E286" s="386">
        <v>23</v>
      </c>
      <c r="F286" s="386" t="s">
        <v>69</v>
      </c>
      <c r="G286" s="386" t="s">
        <v>69</v>
      </c>
      <c r="H286" s="393">
        <v>23</v>
      </c>
      <c r="I286" s="390"/>
      <c r="J286" s="390"/>
    </row>
    <row r="287" spans="2:10" ht="15" customHeight="1" hidden="1" outlineLevel="1">
      <c r="B287" s="385" t="s">
        <v>538</v>
      </c>
      <c r="C287" s="386" t="s">
        <v>69</v>
      </c>
      <c r="D287" s="386">
        <v>-12</v>
      </c>
      <c r="E287" s="386" t="s">
        <v>69</v>
      </c>
      <c r="F287" s="386" t="s">
        <v>69</v>
      </c>
      <c r="G287" s="386" t="s">
        <v>69</v>
      </c>
      <c r="H287" s="393">
        <v>-12</v>
      </c>
      <c r="I287" s="390"/>
      <c r="J287" s="390"/>
    </row>
    <row r="288" spans="2:10" ht="15" customHeight="1" hidden="1" outlineLevel="1">
      <c r="B288" s="385" t="s">
        <v>547</v>
      </c>
      <c r="C288" s="386" t="s">
        <v>69</v>
      </c>
      <c r="D288" s="386">
        <v>-7</v>
      </c>
      <c r="E288" s="386" t="s">
        <v>69</v>
      </c>
      <c r="F288" s="386" t="s">
        <v>69</v>
      </c>
      <c r="G288" s="386">
        <v>-1</v>
      </c>
      <c r="H288" s="393">
        <v>-10</v>
      </c>
      <c r="I288" s="390"/>
      <c r="J288" s="390"/>
    </row>
    <row r="289" spans="2:10" ht="15" customHeight="1" hidden="1" outlineLevel="1">
      <c r="B289" s="385" t="s">
        <v>540</v>
      </c>
      <c r="C289" s="386" t="s">
        <v>69</v>
      </c>
      <c r="D289" s="386" t="s">
        <v>69</v>
      </c>
      <c r="E289" s="386">
        <v>55</v>
      </c>
      <c r="F289" s="386" t="s">
        <v>69</v>
      </c>
      <c r="G289" s="386" t="s">
        <v>69</v>
      </c>
      <c r="H289" s="393">
        <v>60</v>
      </c>
      <c r="I289" s="390"/>
      <c r="J289" s="390"/>
    </row>
    <row r="290" spans="2:10" ht="15" customHeight="1" hidden="1" outlineLevel="1">
      <c r="B290" s="385" t="s">
        <v>541</v>
      </c>
      <c r="C290" s="386" t="s">
        <v>69</v>
      </c>
      <c r="D290" s="386" t="s">
        <v>69</v>
      </c>
      <c r="E290" s="386" t="s">
        <v>69</v>
      </c>
      <c r="F290" s="386" t="s">
        <v>69</v>
      </c>
      <c r="G290" s="386">
        <v>-20</v>
      </c>
      <c r="H290" s="393">
        <v>-20</v>
      </c>
      <c r="I290" s="390"/>
      <c r="J290" s="390"/>
    </row>
    <row r="291" spans="2:10" ht="15" customHeight="1" hidden="1" outlineLevel="1">
      <c r="B291" s="385" t="s">
        <v>548</v>
      </c>
      <c r="C291" s="386">
        <v>-51</v>
      </c>
      <c r="D291" s="386">
        <v>-1444</v>
      </c>
      <c r="E291" s="386">
        <v>16</v>
      </c>
      <c r="F291" s="386">
        <v>85</v>
      </c>
      <c r="G291" s="386">
        <v>-15</v>
      </c>
      <c r="H291" s="393">
        <v>-2052</v>
      </c>
      <c r="I291" s="390"/>
      <c r="J291" s="390"/>
    </row>
    <row r="292" spans="2:10" ht="15" customHeight="1" hidden="1" outlineLevel="1">
      <c r="B292" s="387" t="s">
        <v>542</v>
      </c>
      <c r="C292" s="388">
        <v>21354</v>
      </c>
      <c r="D292" s="388" t="s">
        <v>565</v>
      </c>
      <c r="E292" s="388">
        <v>-14941</v>
      </c>
      <c r="F292" s="388">
        <v>-2901</v>
      </c>
      <c r="G292" s="388">
        <v>-5357</v>
      </c>
      <c r="H292" s="396">
        <v>5458</v>
      </c>
      <c r="I292" s="395"/>
      <c r="J292" s="395"/>
    </row>
    <row r="293" spans="2:10" ht="15" customHeight="1" hidden="1" outlineLevel="1">
      <c r="B293" s="384"/>
      <c r="C293" s="400"/>
      <c r="D293" s="400"/>
      <c r="E293" s="400"/>
      <c r="F293" s="400"/>
      <c r="G293" s="400"/>
      <c r="H293" s="391"/>
      <c r="I293" s="391"/>
      <c r="J293" s="391"/>
    </row>
    <row r="294" spans="2:8" ht="15" customHeight="1" hidden="1" outlineLevel="1">
      <c r="B294" s="680" t="s">
        <v>566</v>
      </c>
      <c r="C294" s="680"/>
      <c r="D294" s="680"/>
      <c r="E294" s="680"/>
      <c r="F294" s="680"/>
      <c r="G294" s="680"/>
      <c r="H294" s="680"/>
    </row>
    <row r="295" spans="2:8" ht="15" customHeight="1" hidden="1" outlineLevel="1">
      <c r="B295" s="680" t="s">
        <v>550</v>
      </c>
      <c r="C295" s="680"/>
      <c r="D295" s="680"/>
      <c r="E295" s="680"/>
      <c r="F295" s="680"/>
      <c r="G295" s="680"/>
      <c r="H295" s="680"/>
    </row>
    <row r="296" ht="15" customHeight="1" hidden="1" outlineLevel="1"/>
    <row r="297" ht="15" customHeight="1" hidden="1" outlineLevel="1"/>
    <row r="298" spans="2:10" ht="30" customHeight="1" hidden="1" outlineLevel="1" thickBot="1">
      <c r="B298" s="407" t="s">
        <v>567</v>
      </c>
      <c r="C298" s="401" t="s">
        <v>31</v>
      </c>
      <c r="D298" s="401" t="s">
        <v>549</v>
      </c>
      <c r="E298" s="401" t="s">
        <v>110</v>
      </c>
      <c r="F298" s="401" t="s">
        <v>87</v>
      </c>
      <c r="G298" s="401" t="s">
        <v>48</v>
      </c>
      <c r="H298" s="432" t="s">
        <v>88</v>
      </c>
      <c r="I298" s="403"/>
      <c r="J298" s="403"/>
    </row>
    <row r="299" spans="2:10" ht="15" customHeight="1" hidden="1" outlineLevel="1">
      <c r="B299" s="385" t="s">
        <v>498</v>
      </c>
      <c r="C299" s="386">
        <v>2326</v>
      </c>
      <c r="D299" s="386">
        <v>113</v>
      </c>
      <c r="E299" s="386">
        <v>-1591</v>
      </c>
      <c r="F299" s="386">
        <v>-477</v>
      </c>
      <c r="G299" s="386">
        <v>-131</v>
      </c>
      <c r="H299" s="393">
        <v>268</v>
      </c>
      <c r="I299" s="390"/>
      <c r="J299" s="390"/>
    </row>
    <row r="300" spans="2:10" ht="15" customHeight="1" hidden="1" outlineLevel="1">
      <c r="B300" s="385" t="s">
        <v>529</v>
      </c>
      <c r="C300" s="386">
        <v>10168</v>
      </c>
      <c r="D300" s="386">
        <v>526</v>
      </c>
      <c r="E300" s="386">
        <v>-6171</v>
      </c>
      <c r="F300" s="386">
        <v>-1890</v>
      </c>
      <c r="G300" s="386">
        <v>-594</v>
      </c>
      <c r="H300" s="393">
        <v>1725</v>
      </c>
      <c r="I300" s="390"/>
      <c r="J300" s="390"/>
    </row>
    <row r="301" spans="2:10" ht="15" customHeight="1" hidden="1" outlineLevel="1">
      <c r="B301" s="385" t="s">
        <v>530</v>
      </c>
      <c r="C301" s="386">
        <v>6890</v>
      </c>
      <c r="D301" s="386">
        <v>581</v>
      </c>
      <c r="E301" s="386">
        <v>-4931</v>
      </c>
      <c r="F301" s="386">
        <v>-349</v>
      </c>
      <c r="G301" s="386">
        <v>-604</v>
      </c>
      <c r="H301" s="393">
        <v>1543</v>
      </c>
      <c r="I301" s="390"/>
      <c r="J301" s="390"/>
    </row>
    <row r="302" spans="2:10" ht="15" customHeight="1" hidden="1" outlineLevel="1">
      <c r="B302" s="385" t="s">
        <v>531</v>
      </c>
      <c r="C302" s="386">
        <v>1344</v>
      </c>
      <c r="D302" s="386">
        <v>59</v>
      </c>
      <c r="E302" s="386">
        <v>-976</v>
      </c>
      <c r="F302" s="386">
        <v>-126</v>
      </c>
      <c r="G302" s="386">
        <v>-69</v>
      </c>
      <c r="H302" s="393">
        <v>227</v>
      </c>
      <c r="I302" s="390"/>
      <c r="J302" s="390"/>
    </row>
    <row r="303" spans="2:10" ht="15" customHeight="1" hidden="1" outlineLevel="1">
      <c r="B303" s="385" t="s">
        <v>532</v>
      </c>
      <c r="C303" s="386">
        <v>0</v>
      </c>
      <c r="D303" s="386">
        <v>-328</v>
      </c>
      <c r="E303" s="386">
        <v>0</v>
      </c>
      <c r="F303" s="386">
        <v>0</v>
      </c>
      <c r="G303" s="386">
        <v>0</v>
      </c>
      <c r="H303" s="393">
        <v>-328</v>
      </c>
      <c r="I303" s="390"/>
      <c r="J303" s="390"/>
    </row>
    <row r="304" spans="2:10" ht="15" customHeight="1" hidden="1" outlineLevel="1">
      <c r="B304" s="385" t="s">
        <v>11</v>
      </c>
      <c r="C304" s="386">
        <v>0</v>
      </c>
      <c r="D304" s="386">
        <v>8861</v>
      </c>
      <c r="E304" s="386">
        <v>0</v>
      </c>
      <c r="F304" s="386">
        <v>0</v>
      </c>
      <c r="G304" s="386">
        <v>-4989</v>
      </c>
      <c r="H304" s="393">
        <v>4036</v>
      </c>
      <c r="I304" s="390"/>
      <c r="J304" s="390"/>
    </row>
    <row r="305" spans="2:10" ht="15" customHeight="1" hidden="1" outlineLevel="1">
      <c r="B305" s="385" t="s">
        <v>12</v>
      </c>
      <c r="C305" s="386">
        <v>0</v>
      </c>
      <c r="D305" s="386">
        <v>5</v>
      </c>
      <c r="E305" s="386">
        <v>0</v>
      </c>
      <c r="F305" s="386">
        <v>-6</v>
      </c>
      <c r="G305" s="386">
        <v>-40</v>
      </c>
      <c r="H305" s="393">
        <v>107</v>
      </c>
      <c r="I305" s="390"/>
      <c r="J305" s="390"/>
    </row>
    <row r="306" spans="2:10" ht="15" customHeight="1" hidden="1" outlineLevel="1">
      <c r="B306" s="385" t="s">
        <v>533</v>
      </c>
      <c r="C306" s="386">
        <v>1480</v>
      </c>
      <c r="D306" s="386">
        <v>2</v>
      </c>
      <c r="E306" s="386">
        <v>-905</v>
      </c>
      <c r="F306" s="386">
        <v>-317</v>
      </c>
      <c r="G306" s="386">
        <v>-125</v>
      </c>
      <c r="H306" s="393">
        <v>138</v>
      </c>
      <c r="I306" s="390"/>
      <c r="J306" s="390"/>
    </row>
    <row r="307" spans="2:10" ht="15" customHeight="1" hidden="1" outlineLevel="1">
      <c r="B307" s="385" t="s">
        <v>534</v>
      </c>
      <c r="C307" s="386">
        <v>152</v>
      </c>
      <c r="D307" s="386">
        <v>19</v>
      </c>
      <c r="E307" s="386">
        <v>-59</v>
      </c>
      <c r="F307" s="386">
        <v>-82</v>
      </c>
      <c r="G307" s="386">
        <v>-25</v>
      </c>
      <c r="H307" s="393">
        <v>23</v>
      </c>
      <c r="I307" s="390"/>
      <c r="J307" s="390"/>
    </row>
    <row r="308" spans="2:10" ht="15" customHeight="1" hidden="1" outlineLevel="1">
      <c r="B308" s="385" t="s">
        <v>15</v>
      </c>
      <c r="C308" s="386">
        <v>40</v>
      </c>
      <c r="D308" s="386">
        <v>-14</v>
      </c>
      <c r="E308" s="386">
        <v>-15</v>
      </c>
      <c r="F308" s="386">
        <v>-1</v>
      </c>
      <c r="G308" s="386">
        <v>-5</v>
      </c>
      <c r="H308" s="393">
        <v>3</v>
      </c>
      <c r="I308" s="390"/>
      <c r="J308" s="390"/>
    </row>
    <row r="309" spans="2:10" ht="15" customHeight="1" hidden="1" outlineLevel="1">
      <c r="B309" s="385" t="s">
        <v>535</v>
      </c>
      <c r="C309" s="386">
        <v>0</v>
      </c>
      <c r="D309" s="386">
        <v>6</v>
      </c>
      <c r="E309" s="386">
        <v>0</v>
      </c>
      <c r="F309" s="386">
        <v>0</v>
      </c>
      <c r="G309" s="386">
        <v>0</v>
      </c>
      <c r="H309" s="393">
        <v>-38</v>
      </c>
      <c r="I309" s="390"/>
      <c r="J309" s="390"/>
    </row>
    <row r="310" spans="2:10" ht="15" customHeight="1" hidden="1" outlineLevel="1">
      <c r="B310" s="387" t="s">
        <v>536</v>
      </c>
      <c r="C310" s="388">
        <v>22400</v>
      </c>
      <c r="D310" s="388">
        <v>9830</v>
      </c>
      <c r="E310" s="388">
        <v>-14648</v>
      </c>
      <c r="F310" s="388">
        <v>-3248</v>
      </c>
      <c r="G310" s="388">
        <v>-6582</v>
      </c>
      <c r="H310" s="396">
        <v>7704</v>
      </c>
      <c r="I310" s="395"/>
      <c r="J310" s="395"/>
    </row>
    <row r="311" spans="2:10" ht="15" customHeight="1" hidden="1" outlineLevel="1">
      <c r="B311" s="385" t="s">
        <v>537</v>
      </c>
      <c r="C311" s="386">
        <v>-40</v>
      </c>
      <c r="D311" s="386">
        <v>20</v>
      </c>
      <c r="E311" s="386">
        <v>15</v>
      </c>
      <c r="F311" s="386">
        <v>0</v>
      </c>
      <c r="G311" s="386">
        <v>0</v>
      </c>
      <c r="H311" s="393">
        <v>0</v>
      </c>
      <c r="I311" s="390"/>
      <c r="J311" s="390"/>
    </row>
    <row r="312" spans="2:10" ht="15" customHeight="1" hidden="1" outlineLevel="1">
      <c r="B312" s="385" t="s">
        <v>544</v>
      </c>
      <c r="C312" s="386">
        <v>0</v>
      </c>
      <c r="D312" s="386">
        <v>0</v>
      </c>
      <c r="E312" s="386">
        <v>-5</v>
      </c>
      <c r="F312" s="386">
        <v>0</v>
      </c>
      <c r="G312" s="386">
        <v>0</v>
      </c>
      <c r="H312" s="393">
        <v>-5</v>
      </c>
      <c r="I312" s="390"/>
      <c r="J312" s="390"/>
    </row>
    <row r="313" spans="2:10" ht="15" customHeight="1" hidden="1" outlineLevel="1">
      <c r="B313" s="385" t="s">
        <v>538</v>
      </c>
      <c r="C313" s="386">
        <v>0</v>
      </c>
      <c r="D313" s="386">
        <v>55</v>
      </c>
      <c r="E313" s="386">
        <v>0</v>
      </c>
      <c r="F313" s="386">
        <v>0</v>
      </c>
      <c r="G313" s="386">
        <v>0</v>
      </c>
      <c r="H313" s="393">
        <v>55</v>
      </c>
      <c r="I313" s="390"/>
      <c r="J313" s="390"/>
    </row>
    <row r="314" spans="2:10" ht="15" customHeight="1" hidden="1" outlineLevel="1">
      <c r="B314" s="385" t="s">
        <v>547</v>
      </c>
      <c r="C314" s="386">
        <v>0</v>
      </c>
      <c r="D314" s="386">
        <v>-27</v>
      </c>
      <c r="E314" s="386">
        <v>0</v>
      </c>
      <c r="F314" s="386">
        <v>0</v>
      </c>
      <c r="G314" s="386">
        <v>-5</v>
      </c>
      <c r="H314" s="393">
        <v>-45</v>
      </c>
      <c r="I314" s="390"/>
      <c r="J314" s="390"/>
    </row>
    <row r="315" spans="2:10" ht="15" customHeight="1" hidden="1" outlineLevel="1">
      <c r="B315" s="385" t="s">
        <v>540</v>
      </c>
      <c r="C315" s="386">
        <v>0</v>
      </c>
      <c r="D315" s="386">
        <v>0</v>
      </c>
      <c r="E315" s="386">
        <v>0</v>
      </c>
      <c r="F315" s="386">
        <v>0</v>
      </c>
      <c r="G315" s="386">
        <v>0</v>
      </c>
      <c r="H315" s="393">
        <v>24</v>
      </c>
      <c r="I315" s="390"/>
      <c r="J315" s="390"/>
    </row>
    <row r="316" spans="2:10" ht="15" customHeight="1" hidden="1" outlineLevel="1">
      <c r="B316" s="385" t="s">
        <v>541</v>
      </c>
      <c r="C316" s="386">
        <v>0</v>
      </c>
      <c r="D316" s="386">
        <v>0</v>
      </c>
      <c r="E316" s="386">
        <v>0</v>
      </c>
      <c r="F316" s="386">
        <v>0</v>
      </c>
      <c r="G316" s="386">
        <v>-5</v>
      </c>
      <c r="H316" s="393">
        <v>-5</v>
      </c>
      <c r="I316" s="390"/>
      <c r="J316" s="390"/>
    </row>
    <row r="317" spans="2:10" ht="15" customHeight="1" hidden="1" outlineLevel="1">
      <c r="B317" s="385" t="s">
        <v>548</v>
      </c>
      <c r="C317" s="386">
        <v>-10</v>
      </c>
      <c r="D317" s="386">
        <v>17</v>
      </c>
      <c r="E317" s="386">
        <v>75</v>
      </c>
      <c r="F317" s="386">
        <v>118</v>
      </c>
      <c r="G317" s="386">
        <v>-17</v>
      </c>
      <c r="H317" s="393">
        <v>-641</v>
      </c>
      <c r="I317" s="390"/>
      <c r="J317" s="390"/>
    </row>
    <row r="318" spans="2:10" ht="15" customHeight="1" hidden="1" outlineLevel="1">
      <c r="B318" s="387" t="s">
        <v>542</v>
      </c>
      <c r="C318" s="388">
        <v>22350</v>
      </c>
      <c r="D318" s="388">
        <v>9895</v>
      </c>
      <c r="E318" s="388">
        <v>-14563</v>
      </c>
      <c r="F318" s="388">
        <v>-3130</v>
      </c>
      <c r="G318" s="388">
        <v>-6609</v>
      </c>
      <c r="H318" s="396">
        <v>7087</v>
      </c>
      <c r="I318" s="395"/>
      <c r="J318" s="395"/>
    </row>
    <row r="319" spans="2:10" ht="15" customHeight="1" hidden="1" outlineLevel="1">
      <c r="B319" s="384"/>
      <c r="C319" s="400"/>
      <c r="D319" s="400"/>
      <c r="E319" s="400"/>
      <c r="F319" s="400"/>
      <c r="G319" s="400"/>
      <c r="H319" s="391"/>
      <c r="I319" s="391"/>
      <c r="J319" s="391"/>
    </row>
    <row r="320" spans="2:8" ht="15" customHeight="1" hidden="1" outlineLevel="1">
      <c r="B320" s="680" t="s">
        <v>566</v>
      </c>
      <c r="C320" s="680"/>
      <c r="D320" s="680"/>
      <c r="E320" s="680"/>
      <c r="F320" s="680"/>
      <c r="G320" s="680"/>
      <c r="H320" s="680"/>
    </row>
    <row r="321" spans="2:8" ht="15" customHeight="1" hidden="1" outlineLevel="1">
      <c r="B321" s="680" t="s">
        <v>550</v>
      </c>
      <c r="C321" s="680"/>
      <c r="D321" s="680"/>
      <c r="E321" s="680"/>
      <c r="F321" s="680"/>
      <c r="G321" s="680"/>
      <c r="H321" s="680"/>
    </row>
    <row r="322" ht="15" customHeight="1" hidden="1" outlineLevel="1"/>
    <row r="323" spans="2:10" ht="30" customHeight="1" hidden="1" outlineLevel="1" thickBot="1">
      <c r="B323" s="407" t="s">
        <v>568</v>
      </c>
      <c r="C323" s="401" t="s">
        <v>31</v>
      </c>
      <c r="D323" s="401" t="s">
        <v>549</v>
      </c>
      <c r="E323" s="401" t="s">
        <v>110</v>
      </c>
      <c r="F323" s="401" t="s">
        <v>87</v>
      </c>
      <c r="G323" s="401" t="s">
        <v>48</v>
      </c>
      <c r="H323" s="432" t="s">
        <v>88</v>
      </c>
      <c r="I323" s="403"/>
      <c r="J323" s="403"/>
    </row>
    <row r="324" spans="2:10" ht="15" customHeight="1" hidden="1" outlineLevel="1">
      <c r="B324" s="385" t="s">
        <v>498</v>
      </c>
      <c r="C324" s="386">
        <v>2476</v>
      </c>
      <c r="D324" s="386">
        <v>100</v>
      </c>
      <c r="E324" s="386">
        <v>-1610</v>
      </c>
      <c r="F324" s="386">
        <v>-519</v>
      </c>
      <c r="G324" s="386">
        <v>-131</v>
      </c>
      <c r="H324" s="393">
        <v>327</v>
      </c>
      <c r="I324" s="390"/>
      <c r="J324" s="390"/>
    </row>
    <row r="325" spans="2:10" ht="15" customHeight="1" hidden="1" outlineLevel="1">
      <c r="B325" s="385" t="s">
        <v>529</v>
      </c>
      <c r="C325" s="386">
        <v>10261</v>
      </c>
      <c r="D325" s="386">
        <v>481</v>
      </c>
      <c r="E325" s="386">
        <v>-6410</v>
      </c>
      <c r="F325" s="386">
        <v>-1986</v>
      </c>
      <c r="G325" s="386">
        <v>-651</v>
      </c>
      <c r="H325" s="393">
        <v>1449</v>
      </c>
      <c r="I325" s="390"/>
      <c r="J325" s="390"/>
    </row>
    <row r="326" spans="2:10" ht="15" customHeight="1" hidden="1" outlineLevel="1">
      <c r="B326" s="385" t="s">
        <v>530</v>
      </c>
      <c r="C326" s="386">
        <v>6965</v>
      </c>
      <c r="D326" s="386">
        <v>668</v>
      </c>
      <c r="E326" s="386">
        <v>-5057</v>
      </c>
      <c r="F326" s="386">
        <v>-388</v>
      </c>
      <c r="G326" s="386">
        <v>-640</v>
      </c>
      <c r="H326" s="393">
        <v>1497</v>
      </c>
      <c r="I326" s="390"/>
      <c r="J326" s="390"/>
    </row>
    <row r="327" spans="2:10" ht="15" customHeight="1" hidden="1" outlineLevel="1">
      <c r="B327" s="385" t="s">
        <v>531</v>
      </c>
      <c r="C327" s="386">
        <v>1579</v>
      </c>
      <c r="D327" s="386">
        <v>548</v>
      </c>
      <c r="E327" s="386">
        <v>-1640</v>
      </c>
      <c r="F327" s="386">
        <v>-139</v>
      </c>
      <c r="G327" s="386">
        <v>-72</v>
      </c>
      <c r="H327" s="393">
        <v>271</v>
      </c>
      <c r="I327" s="390"/>
      <c r="J327" s="390"/>
    </row>
    <row r="328" spans="2:10" ht="15" customHeight="1" hidden="1" outlineLevel="1">
      <c r="B328" s="385" t="s">
        <v>532</v>
      </c>
      <c r="C328" s="386" t="s">
        <v>347</v>
      </c>
      <c r="D328" s="386">
        <v>397</v>
      </c>
      <c r="E328" s="386" t="s">
        <v>347</v>
      </c>
      <c r="F328" s="386" t="s">
        <v>347</v>
      </c>
      <c r="G328" s="386" t="s">
        <v>347</v>
      </c>
      <c r="H328" s="393">
        <v>397</v>
      </c>
      <c r="I328" s="390"/>
      <c r="J328" s="390"/>
    </row>
    <row r="329" spans="2:10" ht="15" customHeight="1" hidden="1" outlineLevel="1">
      <c r="B329" s="385" t="s">
        <v>11</v>
      </c>
      <c r="C329" s="386" t="s">
        <v>347</v>
      </c>
      <c r="D329" s="386">
        <v>8972</v>
      </c>
      <c r="E329" s="386" t="s">
        <v>347</v>
      </c>
      <c r="F329" s="386" t="s">
        <v>347</v>
      </c>
      <c r="G329" s="386">
        <v>-4850</v>
      </c>
      <c r="H329" s="393">
        <v>3498</v>
      </c>
      <c r="I329" s="390"/>
      <c r="J329" s="390"/>
    </row>
    <row r="330" spans="2:10" ht="15" customHeight="1" hidden="1" outlineLevel="1">
      <c r="B330" s="385" t="s">
        <v>12</v>
      </c>
      <c r="C330" s="386" t="s">
        <v>347</v>
      </c>
      <c r="D330" s="386">
        <v>6</v>
      </c>
      <c r="E330" s="386" t="s">
        <v>347</v>
      </c>
      <c r="F330" s="386">
        <v>-5</v>
      </c>
      <c r="G330" s="386">
        <v>-43</v>
      </c>
      <c r="H330" s="393">
        <v>101</v>
      </c>
      <c r="I330" s="390"/>
      <c r="J330" s="390"/>
    </row>
    <row r="331" spans="2:10" ht="15" customHeight="1" hidden="1" outlineLevel="1">
      <c r="B331" s="385" t="s">
        <v>533</v>
      </c>
      <c r="C331" s="386">
        <v>1600</v>
      </c>
      <c r="D331" s="386">
        <v>38</v>
      </c>
      <c r="E331" s="386">
        <v>-989</v>
      </c>
      <c r="F331" s="386">
        <v>-335</v>
      </c>
      <c r="G331" s="386">
        <v>-133</v>
      </c>
      <c r="H331" s="393">
        <v>185</v>
      </c>
      <c r="I331" s="390"/>
      <c r="J331" s="390"/>
    </row>
    <row r="332" spans="2:10" ht="15" customHeight="1" hidden="1" outlineLevel="1">
      <c r="B332" s="385" t="s">
        <v>534</v>
      </c>
      <c r="C332" s="386">
        <v>217</v>
      </c>
      <c r="D332" s="386">
        <v>33</v>
      </c>
      <c r="E332" s="386">
        <v>-81</v>
      </c>
      <c r="F332" s="386">
        <v>-118</v>
      </c>
      <c r="G332" s="386">
        <v>-31</v>
      </c>
      <c r="H332" s="393">
        <v>39</v>
      </c>
      <c r="I332" s="390"/>
      <c r="J332" s="390"/>
    </row>
    <row r="333" spans="2:10" ht="15" customHeight="1" hidden="1" outlineLevel="1">
      <c r="B333" s="385" t="s">
        <v>15</v>
      </c>
      <c r="C333" s="386">
        <v>35</v>
      </c>
      <c r="D333" s="386">
        <v>16</v>
      </c>
      <c r="E333" s="386">
        <v>-42</v>
      </c>
      <c r="F333" s="386" t="s">
        <v>347</v>
      </c>
      <c r="G333" s="386">
        <v>-4</v>
      </c>
      <c r="H333" s="393">
        <v>5</v>
      </c>
      <c r="I333" s="390"/>
      <c r="J333" s="390"/>
    </row>
    <row r="334" spans="2:10" ht="15" customHeight="1" hidden="1" outlineLevel="1">
      <c r="B334" s="385" t="s">
        <v>535</v>
      </c>
      <c r="C334" s="386" t="s">
        <v>347</v>
      </c>
      <c r="D334" s="386">
        <v>6</v>
      </c>
      <c r="E334" s="386" t="s">
        <v>347</v>
      </c>
      <c r="F334" s="386" t="s">
        <v>347</v>
      </c>
      <c r="G334" s="386" t="s">
        <v>347</v>
      </c>
      <c r="H334" s="393">
        <v>-35</v>
      </c>
      <c r="I334" s="390"/>
      <c r="J334" s="390"/>
    </row>
    <row r="335" spans="2:10" ht="15" customHeight="1" hidden="1" outlineLevel="1">
      <c r="B335" s="387" t="s">
        <v>536</v>
      </c>
      <c r="C335" s="388">
        <v>23133</v>
      </c>
      <c r="D335" s="388">
        <v>11265</v>
      </c>
      <c r="E335" s="388">
        <v>-15829</v>
      </c>
      <c r="F335" s="388">
        <v>-3490</v>
      </c>
      <c r="G335" s="388">
        <v>-6555</v>
      </c>
      <c r="H335" s="396">
        <v>7734</v>
      </c>
      <c r="I335" s="395"/>
      <c r="J335" s="395"/>
    </row>
    <row r="336" spans="2:10" ht="15" customHeight="1" hidden="1" outlineLevel="1">
      <c r="B336" s="385" t="s">
        <v>537</v>
      </c>
      <c r="C336" s="386">
        <v>-35</v>
      </c>
      <c r="D336" s="386">
        <v>-7</v>
      </c>
      <c r="E336" s="386">
        <v>42</v>
      </c>
      <c r="F336" s="386" t="s">
        <v>347</v>
      </c>
      <c r="G336" s="386" t="s">
        <v>347</v>
      </c>
      <c r="H336" s="393" t="s">
        <v>347</v>
      </c>
      <c r="I336" s="390"/>
      <c r="J336" s="390"/>
    </row>
    <row r="337" spans="2:10" ht="15" customHeight="1" hidden="1" outlineLevel="1">
      <c r="B337" s="385" t="s">
        <v>551</v>
      </c>
      <c r="C337" s="386" t="s">
        <v>347</v>
      </c>
      <c r="D337" s="386" t="s">
        <v>347</v>
      </c>
      <c r="E337" s="386" t="s">
        <v>347</v>
      </c>
      <c r="F337" s="386" t="s">
        <v>347</v>
      </c>
      <c r="G337" s="386" t="s">
        <v>347</v>
      </c>
      <c r="H337" s="393" t="s">
        <v>347</v>
      </c>
      <c r="I337" s="390"/>
      <c r="J337" s="390"/>
    </row>
    <row r="338" spans="2:10" ht="15" customHeight="1" hidden="1" outlineLevel="1">
      <c r="B338" s="385" t="s">
        <v>544</v>
      </c>
      <c r="C338" s="386" t="s">
        <v>347</v>
      </c>
      <c r="D338" s="386" t="s">
        <v>347</v>
      </c>
      <c r="E338" s="386">
        <v>-4</v>
      </c>
      <c r="F338" s="386" t="s">
        <v>347</v>
      </c>
      <c r="G338" s="386" t="s">
        <v>347</v>
      </c>
      <c r="H338" s="393">
        <v>-4</v>
      </c>
      <c r="I338" s="390"/>
      <c r="J338" s="390"/>
    </row>
    <row r="339" spans="2:10" ht="15" customHeight="1" hidden="1" outlineLevel="1">
      <c r="B339" s="385" t="s">
        <v>538</v>
      </c>
      <c r="C339" s="386" t="s">
        <v>347</v>
      </c>
      <c r="D339" s="386">
        <v>-14</v>
      </c>
      <c r="E339" s="386" t="s">
        <v>347</v>
      </c>
      <c r="F339" s="386" t="s">
        <v>347</v>
      </c>
      <c r="G339" s="386" t="s">
        <v>347</v>
      </c>
      <c r="H339" s="393">
        <v>-14</v>
      </c>
      <c r="I339" s="390"/>
      <c r="J339" s="390"/>
    </row>
    <row r="340" spans="2:10" ht="15" customHeight="1" hidden="1" outlineLevel="1">
      <c r="B340" s="385" t="s">
        <v>547</v>
      </c>
      <c r="C340" s="386" t="s">
        <v>347</v>
      </c>
      <c r="D340" s="386">
        <v>-4</v>
      </c>
      <c r="E340" s="386" t="s">
        <v>347</v>
      </c>
      <c r="F340" s="386" t="s">
        <v>347</v>
      </c>
      <c r="G340" s="386">
        <v>-2</v>
      </c>
      <c r="H340" s="393">
        <v>-9</v>
      </c>
      <c r="I340" s="390"/>
      <c r="J340" s="390"/>
    </row>
    <row r="341" spans="2:10" ht="15" customHeight="1" hidden="1" outlineLevel="1">
      <c r="B341" s="385" t="s">
        <v>540</v>
      </c>
      <c r="C341" s="386" t="s">
        <v>347</v>
      </c>
      <c r="D341" s="386" t="s">
        <v>347</v>
      </c>
      <c r="E341" s="386" t="s">
        <v>347</v>
      </c>
      <c r="F341" s="386" t="s">
        <v>347</v>
      </c>
      <c r="G341" s="386" t="s">
        <v>347</v>
      </c>
      <c r="H341" s="393">
        <v>-12</v>
      </c>
      <c r="I341" s="390"/>
      <c r="J341" s="390"/>
    </row>
    <row r="342" spans="2:10" ht="15" customHeight="1" hidden="1" outlineLevel="1">
      <c r="B342" s="385" t="s">
        <v>541</v>
      </c>
      <c r="C342" s="386" t="s">
        <v>347</v>
      </c>
      <c r="D342" s="386" t="s">
        <v>347</v>
      </c>
      <c r="E342" s="386" t="s">
        <v>347</v>
      </c>
      <c r="F342" s="386" t="s">
        <v>347</v>
      </c>
      <c r="G342" s="386">
        <v>-12</v>
      </c>
      <c r="H342" s="393">
        <v>-12</v>
      </c>
      <c r="I342" s="390"/>
      <c r="J342" s="390"/>
    </row>
    <row r="343" spans="2:10" ht="15" customHeight="1" hidden="1" outlineLevel="1">
      <c r="B343" s="385" t="s">
        <v>548</v>
      </c>
      <c r="C343" s="386">
        <v>-8</v>
      </c>
      <c r="D343" s="386">
        <v>58</v>
      </c>
      <c r="E343" s="386">
        <v>96</v>
      </c>
      <c r="F343" s="386">
        <v>127</v>
      </c>
      <c r="G343" s="386">
        <v>-37</v>
      </c>
      <c r="H343" s="393">
        <v>-599</v>
      </c>
      <c r="I343" s="390"/>
      <c r="J343" s="390"/>
    </row>
    <row r="344" spans="2:10" ht="15" customHeight="1" hidden="1" outlineLevel="1">
      <c r="B344" s="387" t="s">
        <v>542</v>
      </c>
      <c r="C344" s="388">
        <v>23090</v>
      </c>
      <c r="D344" s="388" t="s">
        <v>569</v>
      </c>
      <c r="E344" s="388">
        <v>-15695</v>
      </c>
      <c r="F344" s="388">
        <v>-3363</v>
      </c>
      <c r="G344" s="388">
        <v>-6606</v>
      </c>
      <c r="H344" s="396">
        <v>7084</v>
      </c>
      <c r="I344" s="395"/>
      <c r="J344" s="395"/>
    </row>
    <row r="345" ht="15" customHeight="1" hidden="1" outlineLevel="1"/>
    <row r="346" spans="2:8" ht="41.25" customHeight="1" hidden="1" outlineLevel="1">
      <c r="B346" s="680" t="s">
        <v>570</v>
      </c>
      <c r="C346" s="680"/>
      <c r="D346" s="680"/>
      <c r="E346" s="680"/>
      <c r="F346" s="680"/>
      <c r="G346" s="680"/>
      <c r="H346" s="680"/>
    </row>
    <row r="347" spans="2:10" ht="39" customHeight="1" hidden="1" outlineLevel="1" thickBot="1">
      <c r="B347" s="407" t="s">
        <v>571</v>
      </c>
      <c r="C347" s="401" t="s">
        <v>31</v>
      </c>
      <c r="D347" s="401" t="s">
        <v>549</v>
      </c>
      <c r="E347" s="401" t="s">
        <v>110</v>
      </c>
      <c r="F347" s="401" t="s">
        <v>87</v>
      </c>
      <c r="G347" s="401" t="s">
        <v>48</v>
      </c>
      <c r="H347" s="432" t="s">
        <v>88</v>
      </c>
      <c r="I347" s="403"/>
      <c r="J347" s="403"/>
    </row>
    <row r="348" spans="2:10" ht="15" customHeight="1" hidden="1" outlineLevel="1">
      <c r="B348" s="385" t="s">
        <v>498</v>
      </c>
      <c r="C348" s="433">
        <v>2365</v>
      </c>
      <c r="D348" s="386">
        <v>116</v>
      </c>
      <c r="E348" s="386">
        <v>-1593</v>
      </c>
      <c r="F348" s="386">
        <v>-511</v>
      </c>
      <c r="G348" s="386">
        <v>-144</v>
      </c>
      <c r="H348" s="393">
        <v>313</v>
      </c>
      <c r="I348" s="390"/>
      <c r="J348" s="390"/>
    </row>
    <row r="349" spans="2:10" ht="15" customHeight="1" hidden="1" outlineLevel="1">
      <c r="B349" s="385" t="s">
        <v>529</v>
      </c>
      <c r="C349" s="386">
        <v>10192</v>
      </c>
      <c r="D349" s="386">
        <v>525</v>
      </c>
      <c r="E349" s="386">
        <v>-6221</v>
      </c>
      <c r="F349" s="386">
        <v>-2010</v>
      </c>
      <c r="G349" s="386">
        <v>-673</v>
      </c>
      <c r="H349" s="393">
        <v>1671</v>
      </c>
      <c r="I349" s="390"/>
      <c r="J349" s="390"/>
    </row>
    <row r="350" spans="2:10" ht="15" customHeight="1" hidden="1" outlineLevel="1">
      <c r="B350" s="385" t="s">
        <v>530</v>
      </c>
      <c r="C350" s="386">
        <v>6956</v>
      </c>
      <c r="D350" s="386">
        <v>675</v>
      </c>
      <c r="E350" s="386">
        <v>-5190</v>
      </c>
      <c r="F350" s="386">
        <v>-381</v>
      </c>
      <c r="G350" s="386">
        <v>-632</v>
      </c>
      <c r="H350" s="393">
        <v>1391</v>
      </c>
      <c r="I350" s="390"/>
      <c r="J350" s="390"/>
    </row>
    <row r="351" spans="2:10" ht="15" customHeight="1" hidden="1" outlineLevel="1">
      <c r="B351" s="385" t="s">
        <v>531</v>
      </c>
      <c r="C351" s="386">
        <v>1710</v>
      </c>
      <c r="D351" s="386">
        <v>465</v>
      </c>
      <c r="E351" s="386">
        <v>-1670</v>
      </c>
      <c r="F351" s="386">
        <v>-175</v>
      </c>
      <c r="G351" s="386">
        <v>-81</v>
      </c>
      <c r="H351" s="393">
        <v>244</v>
      </c>
      <c r="I351" s="390"/>
      <c r="J351" s="390"/>
    </row>
    <row r="352" spans="2:10" ht="15" customHeight="1" hidden="1" outlineLevel="1">
      <c r="B352" s="385" t="s">
        <v>532</v>
      </c>
      <c r="C352" s="386" t="s">
        <v>347</v>
      </c>
      <c r="D352" s="386">
        <v>383</v>
      </c>
      <c r="E352" s="386" t="s">
        <v>347</v>
      </c>
      <c r="F352" s="386" t="s">
        <v>347</v>
      </c>
      <c r="G352" s="386" t="s">
        <v>347</v>
      </c>
      <c r="H352" s="393">
        <v>383</v>
      </c>
      <c r="I352" s="390"/>
      <c r="J352" s="390"/>
    </row>
    <row r="353" spans="2:10" ht="15" customHeight="1" hidden="1" outlineLevel="1">
      <c r="B353" s="385" t="s">
        <v>11</v>
      </c>
      <c r="C353" s="386" t="s">
        <v>347</v>
      </c>
      <c r="D353" s="386">
        <v>6248</v>
      </c>
      <c r="E353" s="386" t="s">
        <v>347</v>
      </c>
      <c r="F353" s="386" t="s">
        <v>347</v>
      </c>
      <c r="G353" s="386">
        <v>-4782</v>
      </c>
      <c r="H353" s="393">
        <v>194</v>
      </c>
      <c r="I353" s="390"/>
      <c r="J353" s="390"/>
    </row>
    <row r="354" spans="2:10" ht="15" customHeight="1" hidden="1" outlineLevel="1">
      <c r="B354" s="385" t="s">
        <v>12</v>
      </c>
      <c r="C354" s="386" t="s">
        <v>347</v>
      </c>
      <c r="D354" s="386">
        <v>4</v>
      </c>
      <c r="E354" s="386" t="s">
        <v>347</v>
      </c>
      <c r="F354" s="386">
        <v>-5</v>
      </c>
      <c r="G354" s="386">
        <v>-56</v>
      </c>
      <c r="H354" s="393">
        <v>73</v>
      </c>
      <c r="I354" s="390"/>
      <c r="J354" s="390"/>
    </row>
    <row r="355" spans="2:10" ht="15" customHeight="1" hidden="1" outlineLevel="1">
      <c r="B355" s="385" t="s">
        <v>533</v>
      </c>
      <c r="C355" s="386">
        <v>1643</v>
      </c>
      <c r="D355" s="386">
        <v>18</v>
      </c>
      <c r="E355" s="386">
        <v>-965</v>
      </c>
      <c r="F355" s="386">
        <v>-340</v>
      </c>
      <c r="G355" s="386">
        <v>-141</v>
      </c>
      <c r="H355" s="393">
        <v>220</v>
      </c>
      <c r="I355" s="390"/>
      <c r="J355" s="390"/>
    </row>
    <row r="356" spans="2:10" ht="15" customHeight="1" hidden="1" outlineLevel="1">
      <c r="B356" s="385" t="s">
        <v>534</v>
      </c>
      <c r="C356" s="386">
        <v>196</v>
      </c>
      <c r="D356" s="386">
        <v>39</v>
      </c>
      <c r="E356" s="386">
        <v>-76</v>
      </c>
      <c r="F356" s="386">
        <v>-101</v>
      </c>
      <c r="G356" s="386">
        <v>-33</v>
      </c>
      <c r="H356" s="393">
        <v>54</v>
      </c>
      <c r="I356" s="390"/>
      <c r="J356" s="390"/>
    </row>
    <row r="357" spans="2:10" ht="15" customHeight="1" hidden="1" outlineLevel="1">
      <c r="B357" s="385" t="s">
        <v>15</v>
      </c>
      <c r="C357" s="386">
        <v>33</v>
      </c>
      <c r="D357" s="386">
        <v>13</v>
      </c>
      <c r="E357" s="386">
        <v>-37</v>
      </c>
      <c r="F357" s="386" t="s">
        <v>347</v>
      </c>
      <c r="G357" s="386">
        <v>-3</v>
      </c>
      <c r="H357" s="393">
        <v>6</v>
      </c>
      <c r="I357" s="390"/>
      <c r="J357" s="390"/>
    </row>
    <row r="358" spans="2:10" ht="15" customHeight="1" hidden="1" outlineLevel="1">
      <c r="B358" s="385" t="s">
        <v>535</v>
      </c>
      <c r="C358" s="386" t="s">
        <v>347</v>
      </c>
      <c r="D358" s="386">
        <v>19</v>
      </c>
      <c r="E358" s="386" t="s">
        <v>347</v>
      </c>
      <c r="F358" s="386" t="s">
        <v>347</v>
      </c>
      <c r="G358" s="386" t="s">
        <v>347</v>
      </c>
      <c r="H358" s="393">
        <v>-7</v>
      </c>
      <c r="I358" s="390"/>
      <c r="J358" s="390"/>
    </row>
    <row r="359" spans="2:10" ht="15" customHeight="1" hidden="1" outlineLevel="1">
      <c r="B359" s="387" t="s">
        <v>536</v>
      </c>
      <c r="C359" s="388">
        <v>23095</v>
      </c>
      <c r="D359" s="388">
        <v>8505</v>
      </c>
      <c r="E359" s="388">
        <v>-15752</v>
      </c>
      <c r="F359" s="388">
        <v>-3523</v>
      </c>
      <c r="G359" s="388">
        <v>-6545</v>
      </c>
      <c r="H359" s="396">
        <v>4542</v>
      </c>
      <c r="I359" s="395"/>
      <c r="J359" s="395"/>
    </row>
    <row r="360" spans="2:10" ht="15" customHeight="1" hidden="1" outlineLevel="1">
      <c r="B360" s="385" t="s">
        <v>537</v>
      </c>
      <c r="C360" s="386">
        <v>-33</v>
      </c>
      <c r="D360" s="386">
        <v>-7</v>
      </c>
      <c r="E360" s="386">
        <v>37</v>
      </c>
      <c r="F360" s="386" t="s">
        <v>347</v>
      </c>
      <c r="G360" s="386" t="s">
        <v>347</v>
      </c>
      <c r="H360" s="393" t="s">
        <v>347</v>
      </c>
      <c r="I360" s="390"/>
      <c r="J360" s="390"/>
    </row>
    <row r="361" spans="2:10" ht="15" customHeight="1" hidden="1" outlineLevel="1">
      <c r="B361" s="385" t="s">
        <v>551</v>
      </c>
      <c r="C361" s="386" t="s">
        <v>347</v>
      </c>
      <c r="D361" s="386" t="s">
        <v>347</v>
      </c>
      <c r="E361" s="386">
        <v>-1</v>
      </c>
      <c r="F361" s="386" t="s">
        <v>347</v>
      </c>
      <c r="G361" s="386" t="s">
        <v>347</v>
      </c>
      <c r="H361" s="393" t="s">
        <v>347</v>
      </c>
      <c r="I361" s="390"/>
      <c r="J361" s="390"/>
    </row>
    <row r="362" spans="2:10" ht="15" customHeight="1" hidden="1" outlineLevel="1">
      <c r="B362" s="385" t="s">
        <v>544</v>
      </c>
      <c r="C362" s="386" t="s">
        <v>347</v>
      </c>
      <c r="D362" s="386" t="s">
        <v>347</v>
      </c>
      <c r="E362" s="386">
        <v>24</v>
      </c>
      <c r="F362" s="386" t="s">
        <v>347</v>
      </c>
      <c r="G362" s="386" t="s">
        <v>347</v>
      </c>
      <c r="H362" s="393">
        <v>24</v>
      </c>
      <c r="I362" s="390"/>
      <c r="J362" s="390"/>
    </row>
    <row r="363" spans="2:10" ht="15" customHeight="1" hidden="1" outlineLevel="1">
      <c r="B363" s="385" t="s">
        <v>538</v>
      </c>
      <c r="C363" s="386" t="s">
        <v>347</v>
      </c>
      <c r="D363" s="386">
        <v>-6</v>
      </c>
      <c r="E363" s="386" t="s">
        <v>347</v>
      </c>
      <c r="F363" s="386" t="s">
        <v>347</v>
      </c>
      <c r="G363" s="386" t="s">
        <v>347</v>
      </c>
      <c r="H363" s="393">
        <v>-6</v>
      </c>
      <c r="I363" s="390"/>
      <c r="J363" s="390"/>
    </row>
    <row r="364" spans="2:10" ht="15" customHeight="1" hidden="1" outlineLevel="1">
      <c r="B364" s="385" t="s">
        <v>547</v>
      </c>
      <c r="C364" s="386" t="s">
        <v>347</v>
      </c>
      <c r="D364" s="386" t="s">
        <v>347</v>
      </c>
      <c r="E364" s="386" t="s">
        <v>347</v>
      </c>
      <c r="F364" s="386" t="s">
        <v>347</v>
      </c>
      <c r="G364" s="386">
        <v>-3</v>
      </c>
      <c r="H364" s="393">
        <v>-4</v>
      </c>
      <c r="I364" s="390"/>
      <c r="J364" s="390"/>
    </row>
    <row r="365" spans="2:10" ht="15" customHeight="1" hidden="1" outlineLevel="1">
      <c r="B365" s="385" t="s">
        <v>540</v>
      </c>
      <c r="C365" s="386" t="s">
        <v>347</v>
      </c>
      <c r="D365" s="386" t="s">
        <v>347</v>
      </c>
      <c r="E365" s="386" t="s">
        <v>347</v>
      </c>
      <c r="F365" s="386" t="s">
        <v>347</v>
      </c>
      <c r="G365" s="386" t="s">
        <v>347</v>
      </c>
      <c r="H365" s="393">
        <v>-185</v>
      </c>
      <c r="I365" s="390"/>
      <c r="J365" s="390"/>
    </row>
    <row r="366" spans="2:10" ht="15" customHeight="1" hidden="1" outlineLevel="1">
      <c r="B366" s="385" t="s">
        <v>541</v>
      </c>
      <c r="C366" s="386" t="s">
        <v>347</v>
      </c>
      <c r="D366" s="386" t="s">
        <v>347</v>
      </c>
      <c r="E366" s="386" t="s">
        <v>347</v>
      </c>
      <c r="F366" s="386" t="s">
        <v>347</v>
      </c>
      <c r="G366" s="386">
        <v>-16</v>
      </c>
      <c r="H366" s="393">
        <v>-16</v>
      </c>
      <c r="I366" s="390"/>
      <c r="J366" s="390"/>
    </row>
    <row r="367" spans="2:10" ht="15" customHeight="1" hidden="1" outlineLevel="1">
      <c r="B367" s="385" t="s">
        <v>548</v>
      </c>
      <c r="C367" s="386">
        <v>-38</v>
      </c>
      <c r="D367" s="386">
        <v>-6</v>
      </c>
      <c r="E367" s="386">
        <v>112</v>
      </c>
      <c r="F367" s="386">
        <v>206</v>
      </c>
      <c r="G367" s="386">
        <v>-33</v>
      </c>
      <c r="H367" s="393">
        <v>-297</v>
      </c>
      <c r="I367" s="390"/>
      <c r="J367" s="390"/>
    </row>
    <row r="368" spans="2:10" ht="15" customHeight="1" hidden="1" outlineLevel="1">
      <c r="B368" s="387" t="s">
        <v>542</v>
      </c>
      <c r="C368" s="388">
        <v>23024</v>
      </c>
      <c r="D368" s="388" t="s">
        <v>572</v>
      </c>
      <c r="E368" s="388">
        <v>-15580</v>
      </c>
      <c r="F368" s="388">
        <v>-3317</v>
      </c>
      <c r="G368" s="388">
        <v>-6597</v>
      </c>
      <c r="H368" s="396">
        <v>4058</v>
      </c>
      <c r="I368" s="395"/>
      <c r="J368" s="395"/>
    </row>
    <row r="369" ht="15" customHeight="1" hidden="1" outlineLevel="1"/>
    <row r="370" spans="2:8" ht="37.5" customHeight="1" hidden="1" outlineLevel="1">
      <c r="B370" s="680" t="s">
        <v>570</v>
      </c>
      <c r="C370" s="680"/>
      <c r="D370" s="680"/>
      <c r="E370" s="680"/>
      <c r="F370" s="680"/>
      <c r="G370" s="680"/>
      <c r="H370" s="680"/>
    </row>
    <row r="371" ht="15" customHeight="1" hidden="1" outlineLevel="1"/>
    <row r="372" spans="2:8" ht="27" customHeight="1" hidden="1" outlineLevel="1" thickBot="1">
      <c r="B372" s="407" t="s">
        <v>573</v>
      </c>
      <c r="C372" s="401" t="s">
        <v>31</v>
      </c>
      <c r="D372" s="401" t="s">
        <v>549</v>
      </c>
      <c r="E372" s="401" t="s">
        <v>110</v>
      </c>
      <c r="F372" s="401" t="s">
        <v>87</v>
      </c>
      <c r="G372" s="401" t="s">
        <v>48</v>
      </c>
      <c r="H372" s="432" t="s">
        <v>88</v>
      </c>
    </row>
    <row r="373" spans="2:8" ht="15" customHeight="1" hidden="1" outlineLevel="1">
      <c r="B373" s="385" t="s">
        <v>498</v>
      </c>
      <c r="C373" s="386">
        <v>2365</v>
      </c>
      <c r="D373" s="386">
        <v>73</v>
      </c>
      <c r="E373" s="386">
        <v>-1510</v>
      </c>
      <c r="F373" s="386">
        <v>-522</v>
      </c>
      <c r="G373" s="386">
        <v>-142</v>
      </c>
      <c r="H373" s="393">
        <v>294</v>
      </c>
    </row>
    <row r="374" spans="2:8" ht="15" customHeight="1" hidden="1" outlineLevel="1">
      <c r="B374" s="385" t="s">
        <v>529</v>
      </c>
      <c r="C374" s="386">
        <v>10121</v>
      </c>
      <c r="D374" s="386">
        <v>385</v>
      </c>
      <c r="E374" s="386">
        <v>-6198</v>
      </c>
      <c r="F374" s="386">
        <v>-2166</v>
      </c>
      <c r="G374" s="386">
        <v>-678</v>
      </c>
      <c r="H374" s="393">
        <v>1251</v>
      </c>
    </row>
    <row r="375" spans="2:8" ht="15" customHeight="1" hidden="1" outlineLevel="1">
      <c r="B375" s="385" t="s">
        <v>530</v>
      </c>
      <c r="C375" s="386">
        <v>7055</v>
      </c>
      <c r="D375" s="386">
        <v>520</v>
      </c>
      <c r="E375" s="386">
        <v>-5597</v>
      </c>
      <c r="F375" s="386">
        <v>-394</v>
      </c>
      <c r="G375" s="386">
        <v>-669</v>
      </c>
      <c r="H375" s="393">
        <v>870</v>
      </c>
    </row>
    <row r="376" spans="2:8" ht="15" customHeight="1" hidden="1" outlineLevel="1">
      <c r="B376" s="385" t="s">
        <v>531</v>
      </c>
      <c r="C376" s="386">
        <v>1747</v>
      </c>
      <c r="D376" s="386">
        <v>153</v>
      </c>
      <c r="E376" s="386">
        <v>-1329</v>
      </c>
      <c r="F376" s="386">
        <v>-224</v>
      </c>
      <c r="G376" s="386">
        <v>-86</v>
      </c>
      <c r="H376" s="393">
        <v>255</v>
      </c>
    </row>
    <row r="377" spans="2:8" ht="15" customHeight="1" hidden="1" outlineLevel="1">
      <c r="B377" s="385" t="s">
        <v>532</v>
      </c>
      <c r="C377" s="386">
        <v>0</v>
      </c>
      <c r="D377" s="386">
        <v>715</v>
      </c>
      <c r="E377" s="386">
        <v>0</v>
      </c>
      <c r="F377" s="386">
        <v>0</v>
      </c>
      <c r="G377" s="386">
        <v>0</v>
      </c>
      <c r="H377" s="393">
        <v>715</v>
      </c>
    </row>
    <row r="378" spans="2:8" ht="15" customHeight="1" hidden="1" outlineLevel="1">
      <c r="B378" s="385" t="s">
        <v>11</v>
      </c>
      <c r="C378" s="386">
        <v>0</v>
      </c>
      <c r="D378" s="386">
        <v>7319</v>
      </c>
      <c r="E378" s="386">
        <v>0</v>
      </c>
      <c r="F378" s="386">
        <v>0</v>
      </c>
      <c r="G378" s="386">
        <v>-5077</v>
      </c>
      <c r="H378" s="393">
        <v>3779</v>
      </c>
    </row>
    <row r="379" spans="2:8" ht="15" customHeight="1" hidden="1" outlineLevel="1">
      <c r="B379" s="385" t="s">
        <v>12</v>
      </c>
      <c r="C379" s="386">
        <v>0</v>
      </c>
      <c r="D379" s="386">
        <v>4</v>
      </c>
      <c r="E379" s="386">
        <v>0</v>
      </c>
      <c r="F379" s="386">
        <v>-7</v>
      </c>
      <c r="G379" s="386">
        <v>-57</v>
      </c>
      <c r="H379" s="393">
        <v>96</v>
      </c>
    </row>
    <row r="380" spans="2:8" ht="15" customHeight="1" hidden="1" outlineLevel="1">
      <c r="B380" s="385" t="s">
        <v>533</v>
      </c>
      <c r="C380" s="386">
        <v>1742</v>
      </c>
      <c r="D380" s="386">
        <v>42</v>
      </c>
      <c r="E380" s="386">
        <v>-1082</v>
      </c>
      <c r="F380" s="386">
        <v>-366</v>
      </c>
      <c r="G380" s="386">
        <v>-142</v>
      </c>
      <c r="H380" s="393">
        <v>200</v>
      </c>
    </row>
    <row r="381" spans="2:8" ht="15" customHeight="1" hidden="1" outlineLevel="1">
      <c r="B381" s="385" t="s">
        <v>534</v>
      </c>
      <c r="C381" s="386">
        <v>227</v>
      </c>
      <c r="D381" s="386">
        <v>16</v>
      </c>
      <c r="E381" s="386">
        <v>-102</v>
      </c>
      <c r="F381" s="386">
        <v>-112</v>
      </c>
      <c r="G381" s="386">
        <v>-39</v>
      </c>
      <c r="H381" s="393">
        <v>14</v>
      </c>
    </row>
    <row r="382" spans="2:8" ht="15" customHeight="1" hidden="1" outlineLevel="1">
      <c r="B382" s="385" t="s">
        <v>15</v>
      </c>
      <c r="C382" s="386">
        <v>33</v>
      </c>
      <c r="D382" s="386">
        <v>-3</v>
      </c>
      <c r="E382" s="386">
        <v>-22</v>
      </c>
      <c r="F382" s="386">
        <v>0</v>
      </c>
      <c r="G382" s="386">
        <v>-2</v>
      </c>
      <c r="H382" s="393">
        <v>6</v>
      </c>
    </row>
    <row r="383" spans="2:8" ht="15" customHeight="1" hidden="1" outlineLevel="1">
      <c r="B383" s="385" t="s">
        <v>535</v>
      </c>
      <c r="C383" s="386">
        <v>0</v>
      </c>
      <c r="D383" s="386">
        <v>5</v>
      </c>
      <c r="E383" s="386">
        <v>0</v>
      </c>
      <c r="F383" s="386">
        <v>0</v>
      </c>
      <c r="G383" s="386">
        <v>0</v>
      </c>
      <c r="H383" s="393">
        <v>7</v>
      </c>
    </row>
    <row r="384" spans="2:8" ht="15" customHeight="1" hidden="1" outlineLevel="1">
      <c r="B384" s="387" t="s">
        <v>536</v>
      </c>
      <c r="C384" s="388">
        <v>23290</v>
      </c>
      <c r="D384" s="388">
        <v>9229</v>
      </c>
      <c r="E384" s="388">
        <v>-15840</v>
      </c>
      <c r="F384" s="388">
        <v>-3791</v>
      </c>
      <c r="G384" s="388">
        <v>-6892</v>
      </c>
      <c r="H384" s="396">
        <v>7487</v>
      </c>
    </row>
    <row r="385" spans="2:8" ht="15" customHeight="1" hidden="1" outlineLevel="1">
      <c r="B385" s="385" t="s">
        <v>537</v>
      </c>
      <c r="C385" s="386">
        <v>-33</v>
      </c>
      <c r="D385" s="386">
        <v>9</v>
      </c>
      <c r="E385" s="386">
        <v>22</v>
      </c>
      <c r="F385" s="386">
        <v>0</v>
      </c>
      <c r="G385" s="386">
        <v>0</v>
      </c>
      <c r="H385" s="393">
        <v>0</v>
      </c>
    </row>
    <row r="386" spans="2:8" ht="15" customHeight="1" hidden="1" outlineLevel="1">
      <c r="B386" s="385" t="s">
        <v>551</v>
      </c>
      <c r="C386" s="386">
        <v>0</v>
      </c>
      <c r="D386" s="386">
        <v>0</v>
      </c>
      <c r="E386" s="386">
        <v>-4</v>
      </c>
      <c r="F386" s="386">
        <v>0</v>
      </c>
      <c r="G386" s="386">
        <v>0</v>
      </c>
      <c r="H386" s="393">
        <v>0</v>
      </c>
    </row>
    <row r="387" spans="2:8" ht="15" customHeight="1" hidden="1" outlineLevel="1">
      <c r="B387" s="385" t="s">
        <v>544</v>
      </c>
      <c r="C387" s="386">
        <v>0</v>
      </c>
      <c r="D387" s="386">
        <v>0</v>
      </c>
      <c r="E387" s="386">
        <v>6</v>
      </c>
      <c r="F387" s="386">
        <v>0</v>
      </c>
      <c r="G387" s="386">
        <v>0</v>
      </c>
      <c r="H387" s="393">
        <v>6</v>
      </c>
    </row>
    <row r="388" spans="2:8" ht="15" customHeight="1" hidden="1" outlineLevel="1">
      <c r="B388" s="385" t="s">
        <v>538</v>
      </c>
      <c r="C388" s="386">
        <v>0</v>
      </c>
      <c r="D388" s="386">
        <v>-1</v>
      </c>
      <c r="E388" s="386">
        <v>0</v>
      </c>
      <c r="F388" s="386">
        <v>0</v>
      </c>
      <c r="G388" s="386">
        <v>0</v>
      </c>
      <c r="H388" s="393">
        <v>-1</v>
      </c>
    </row>
    <row r="389" spans="2:8" ht="15" customHeight="1" hidden="1" outlineLevel="1">
      <c r="B389" s="385" t="s">
        <v>547</v>
      </c>
      <c r="C389" s="386">
        <v>0</v>
      </c>
      <c r="D389" s="386">
        <v>-6</v>
      </c>
      <c r="E389" s="386">
        <v>0</v>
      </c>
      <c r="F389" s="386">
        <v>0</v>
      </c>
      <c r="G389" s="386">
        <v>-2</v>
      </c>
      <c r="H389" s="393">
        <v>-8</v>
      </c>
    </row>
    <row r="390" spans="2:8" ht="15" customHeight="1" hidden="1" outlineLevel="1">
      <c r="B390" s="385" t="s">
        <v>540</v>
      </c>
      <c r="C390" s="386">
        <v>0</v>
      </c>
      <c r="D390" s="386">
        <v>0</v>
      </c>
      <c r="E390" s="386">
        <v>0</v>
      </c>
      <c r="F390" s="386">
        <v>0</v>
      </c>
      <c r="G390" s="386">
        <v>0</v>
      </c>
      <c r="H390" s="393">
        <v>50</v>
      </c>
    </row>
    <row r="391" spans="2:8" ht="15" customHeight="1" hidden="1" outlineLevel="1">
      <c r="B391" s="385" t="s">
        <v>541</v>
      </c>
      <c r="C391" s="386">
        <v>0</v>
      </c>
      <c r="D391" s="386">
        <v>0</v>
      </c>
      <c r="E391" s="386">
        <v>0</v>
      </c>
      <c r="F391" s="386">
        <v>0</v>
      </c>
      <c r="G391" s="386">
        <v>0</v>
      </c>
      <c r="H391" s="393">
        <v>0</v>
      </c>
    </row>
    <row r="392" spans="2:8" ht="15" customHeight="1" hidden="1" outlineLevel="1">
      <c r="B392" s="385" t="s">
        <v>548</v>
      </c>
      <c r="C392" s="386">
        <v>-25</v>
      </c>
      <c r="D392" s="386">
        <v>324</v>
      </c>
      <c r="E392" s="386">
        <v>85</v>
      </c>
      <c r="F392" s="386">
        <v>219</v>
      </c>
      <c r="G392" s="386">
        <v>68</v>
      </c>
      <c r="H392" s="393">
        <v>-65</v>
      </c>
    </row>
    <row r="393" spans="2:8" ht="15" customHeight="1" hidden="1" outlineLevel="1">
      <c r="B393" s="387" t="s">
        <v>542</v>
      </c>
      <c r="C393" s="388">
        <v>23232</v>
      </c>
      <c r="D393" s="388">
        <v>9555</v>
      </c>
      <c r="E393" s="388">
        <v>-15731</v>
      </c>
      <c r="F393" s="388">
        <v>-3572</v>
      </c>
      <c r="G393" s="388">
        <v>-6826</v>
      </c>
      <c r="H393" s="396">
        <v>7469</v>
      </c>
    </row>
    <row r="394" ht="15" customHeight="1" hidden="1" outlineLevel="1"/>
    <row r="395" spans="2:8" ht="32.45" customHeight="1" hidden="1" outlineLevel="1">
      <c r="B395" s="680" t="s">
        <v>570</v>
      </c>
      <c r="C395" s="680"/>
      <c r="D395" s="680"/>
      <c r="E395" s="680"/>
      <c r="F395" s="680"/>
      <c r="G395" s="680"/>
      <c r="H395" s="680"/>
    </row>
    <row r="396" ht="15" customHeight="1" hidden="1" outlineLevel="1"/>
    <row r="397" spans="2:8" ht="28.5" customHeight="1" thickBot="1">
      <c r="B397" s="407" t="s">
        <v>574</v>
      </c>
      <c r="C397" s="401" t="s">
        <v>31</v>
      </c>
      <c r="D397" s="401" t="s">
        <v>549</v>
      </c>
      <c r="E397" s="401" t="s">
        <v>110</v>
      </c>
      <c r="F397" s="401" t="s">
        <v>87</v>
      </c>
      <c r="G397" s="401" t="s">
        <v>48</v>
      </c>
      <c r="H397" s="432" t="s">
        <v>88</v>
      </c>
    </row>
    <row r="398" spans="2:8" ht="15" customHeight="1">
      <c r="B398" s="385" t="s">
        <v>498</v>
      </c>
      <c r="C398" s="386">
        <v>2503</v>
      </c>
      <c r="D398" s="386">
        <v>124</v>
      </c>
      <c r="E398" s="386">
        <v>-1684</v>
      </c>
      <c r="F398" s="386">
        <v>-545</v>
      </c>
      <c r="G398" s="386">
        <v>-161</v>
      </c>
      <c r="H398" s="393">
        <v>282</v>
      </c>
    </row>
    <row r="399" spans="2:8" ht="15" customHeight="1">
      <c r="B399" s="385" t="s">
        <v>529</v>
      </c>
      <c r="C399" s="386">
        <v>10923</v>
      </c>
      <c r="D399" s="386">
        <v>593</v>
      </c>
      <c r="E399" s="386">
        <v>-6596</v>
      </c>
      <c r="F399" s="386">
        <v>-2470</v>
      </c>
      <c r="G399" s="386">
        <v>-706</v>
      </c>
      <c r="H399" s="393">
        <v>1497</v>
      </c>
    </row>
    <row r="400" spans="2:8" ht="15" customHeight="1">
      <c r="B400" s="385" t="s">
        <v>530</v>
      </c>
      <c r="C400" s="386">
        <v>7190</v>
      </c>
      <c r="D400" s="386">
        <v>617</v>
      </c>
      <c r="E400" s="386">
        <v>-5333</v>
      </c>
      <c r="F400" s="386">
        <v>-429</v>
      </c>
      <c r="G400" s="386">
        <v>-752</v>
      </c>
      <c r="H400" s="393">
        <v>1249</v>
      </c>
    </row>
    <row r="401" spans="2:8" ht="15" customHeight="1">
      <c r="B401" s="385" t="s">
        <v>531</v>
      </c>
      <c r="C401" s="386">
        <v>1447</v>
      </c>
      <c r="D401" s="386">
        <v>-181</v>
      </c>
      <c r="E401" s="386">
        <v>-695</v>
      </c>
      <c r="F401" s="386">
        <v>-216</v>
      </c>
      <c r="G401" s="386">
        <v>-109</v>
      </c>
      <c r="H401" s="393">
        <v>238</v>
      </c>
    </row>
    <row r="402" spans="2:8" ht="15" customHeight="1">
      <c r="B402" s="385" t="s">
        <v>532</v>
      </c>
      <c r="C402" s="386">
        <v>0</v>
      </c>
      <c r="D402" s="386">
        <v>493</v>
      </c>
      <c r="E402" s="386">
        <v>0</v>
      </c>
      <c r="F402" s="386">
        <v>0</v>
      </c>
      <c r="G402" s="386">
        <v>0</v>
      </c>
      <c r="H402" s="393">
        <v>493</v>
      </c>
    </row>
    <row r="403" spans="2:8" ht="15" customHeight="1">
      <c r="B403" s="385" t="s">
        <v>11</v>
      </c>
      <c r="C403" s="386">
        <v>0</v>
      </c>
      <c r="D403" s="386">
        <v>13636</v>
      </c>
      <c r="E403" s="386">
        <v>0</v>
      </c>
      <c r="F403" s="386">
        <v>0</v>
      </c>
      <c r="G403" s="386">
        <v>-5639</v>
      </c>
      <c r="H403" s="393">
        <v>3914</v>
      </c>
    </row>
    <row r="404" spans="2:8" ht="15" customHeight="1">
      <c r="B404" s="385" t="s">
        <v>12</v>
      </c>
      <c r="C404" s="386">
        <v>0</v>
      </c>
      <c r="D404" s="386">
        <v>12</v>
      </c>
      <c r="E404" s="386">
        <v>0</v>
      </c>
      <c r="F404" s="386">
        <v>-6</v>
      </c>
      <c r="G404" s="386">
        <v>-49</v>
      </c>
      <c r="H404" s="393">
        <v>119</v>
      </c>
    </row>
    <row r="405" spans="2:8" ht="15" customHeight="1">
      <c r="B405" s="385" t="s">
        <v>533</v>
      </c>
      <c r="C405" s="386">
        <v>2064</v>
      </c>
      <c r="D405" s="386">
        <v>-13</v>
      </c>
      <c r="E405" s="386">
        <v>-1238</v>
      </c>
      <c r="F405" s="386">
        <v>-454</v>
      </c>
      <c r="G405" s="386">
        <v>-163</v>
      </c>
      <c r="H405" s="393">
        <v>203</v>
      </c>
    </row>
    <row r="406" spans="2:8" ht="15" customHeight="1">
      <c r="B406" s="385" t="s">
        <v>534</v>
      </c>
      <c r="C406" s="386">
        <v>207</v>
      </c>
      <c r="D406" s="386">
        <v>-42</v>
      </c>
      <c r="E406" s="386">
        <v>-106</v>
      </c>
      <c r="F406" s="386">
        <v>-48</v>
      </c>
      <c r="G406" s="386">
        <v>-33</v>
      </c>
      <c r="H406" s="393">
        <v>-5</v>
      </c>
    </row>
    <row r="407" spans="2:8" ht="15" customHeight="1">
      <c r="B407" s="385" t="s">
        <v>15</v>
      </c>
      <c r="C407" s="386">
        <v>30</v>
      </c>
      <c r="D407" s="386">
        <v>-29</v>
      </c>
      <c r="E407" s="386">
        <v>6</v>
      </c>
      <c r="F407" s="386">
        <v>0</v>
      </c>
      <c r="G407" s="386">
        <v>-2</v>
      </c>
      <c r="H407" s="393">
        <v>5</v>
      </c>
    </row>
    <row r="408" spans="2:8" ht="15" customHeight="1">
      <c r="B408" s="385" t="s">
        <v>535</v>
      </c>
      <c r="C408" s="386">
        <v>0</v>
      </c>
      <c r="D408" s="386">
        <v>32</v>
      </c>
      <c r="E408" s="386">
        <v>0</v>
      </c>
      <c r="F408" s="386">
        <v>0</v>
      </c>
      <c r="G408" s="386">
        <v>0</v>
      </c>
      <c r="H408" s="393">
        <v>-36</v>
      </c>
    </row>
    <row r="409" spans="2:8" ht="15" customHeight="1">
      <c r="B409" s="387" t="s">
        <v>536</v>
      </c>
      <c r="C409" s="388">
        <v>24364</v>
      </c>
      <c r="D409" s="388">
        <v>15242</v>
      </c>
      <c r="E409" s="388">
        <v>-15646</v>
      </c>
      <c r="F409" s="388">
        <v>-4168</v>
      </c>
      <c r="G409" s="388">
        <v>-7614</v>
      </c>
      <c r="H409" s="396">
        <v>7959</v>
      </c>
    </row>
    <row r="410" spans="2:8" ht="15" customHeight="1">
      <c r="B410" s="385" t="s">
        <v>537</v>
      </c>
      <c r="C410" s="386">
        <v>-30</v>
      </c>
      <c r="D410" s="386">
        <v>33</v>
      </c>
      <c r="E410" s="386">
        <v>-6</v>
      </c>
      <c r="F410" s="386">
        <v>0</v>
      </c>
      <c r="G410" s="386">
        <v>0</v>
      </c>
      <c r="H410" s="393">
        <v>0</v>
      </c>
    </row>
    <row r="411" spans="2:8" ht="15" customHeight="1">
      <c r="B411" s="385" t="s">
        <v>551</v>
      </c>
      <c r="C411" s="386">
        <v>0</v>
      </c>
      <c r="D411" s="386">
        <v>0</v>
      </c>
      <c r="E411" s="386">
        <v>2</v>
      </c>
      <c r="F411" s="386">
        <v>0</v>
      </c>
      <c r="G411" s="386">
        <v>0</v>
      </c>
      <c r="H411" s="393">
        <v>0</v>
      </c>
    </row>
    <row r="412" spans="2:8" ht="15" customHeight="1">
      <c r="B412" s="385" t="s">
        <v>544</v>
      </c>
      <c r="C412" s="386">
        <v>0</v>
      </c>
      <c r="D412" s="386">
        <v>0</v>
      </c>
      <c r="E412" s="386">
        <v>-11</v>
      </c>
      <c r="F412" s="386">
        <v>0</v>
      </c>
      <c r="G412" s="386">
        <v>0</v>
      </c>
      <c r="H412" s="393">
        <v>-11</v>
      </c>
    </row>
    <row r="413" spans="2:8" ht="15" customHeight="1">
      <c r="B413" s="385" t="s">
        <v>538</v>
      </c>
      <c r="C413" s="386">
        <v>0</v>
      </c>
      <c r="D413" s="386">
        <v>0</v>
      </c>
      <c r="E413" s="386">
        <v>0</v>
      </c>
      <c r="F413" s="386">
        <v>0</v>
      </c>
      <c r="G413" s="386">
        <v>0</v>
      </c>
      <c r="H413" s="393">
        <v>0</v>
      </c>
    </row>
    <row r="414" spans="2:8" ht="15" customHeight="1">
      <c r="B414" s="385" t="s">
        <v>547</v>
      </c>
      <c r="C414" s="386">
        <v>0</v>
      </c>
      <c r="D414" s="386">
        <v>-5</v>
      </c>
      <c r="E414" s="386">
        <v>0</v>
      </c>
      <c r="F414" s="386">
        <v>0</v>
      </c>
      <c r="G414" s="386">
        <v>-2</v>
      </c>
      <c r="H414" s="393">
        <v>-5</v>
      </c>
    </row>
    <row r="415" spans="2:8" ht="15" customHeight="1">
      <c r="B415" s="385" t="s">
        <v>540</v>
      </c>
      <c r="C415" s="386">
        <v>0</v>
      </c>
      <c r="D415" s="386">
        <v>0</v>
      </c>
      <c r="E415" s="386">
        <v>0</v>
      </c>
      <c r="F415" s="386">
        <v>0</v>
      </c>
      <c r="G415" s="386">
        <v>0</v>
      </c>
      <c r="H415" s="393">
        <v>58</v>
      </c>
    </row>
    <row r="416" spans="2:8" ht="15" customHeight="1">
      <c r="B416" s="385" t="s">
        <v>541</v>
      </c>
      <c r="C416" s="386">
        <v>0</v>
      </c>
      <c r="D416" s="386">
        <v>0</v>
      </c>
      <c r="E416" s="386">
        <v>0</v>
      </c>
      <c r="F416" s="386">
        <v>0</v>
      </c>
      <c r="G416" s="386">
        <v>-17</v>
      </c>
      <c r="H416" s="393">
        <v>-36</v>
      </c>
    </row>
    <row r="417" spans="2:8" ht="15" customHeight="1">
      <c r="B417" s="385" t="s">
        <v>548</v>
      </c>
      <c r="C417" s="386">
        <v>-37</v>
      </c>
      <c r="D417" s="386">
        <v>-87</v>
      </c>
      <c r="E417" s="386">
        <v>119</v>
      </c>
      <c r="F417" s="386">
        <v>265</v>
      </c>
      <c r="G417" s="386">
        <v>58</v>
      </c>
      <c r="H417" s="393">
        <v>-335</v>
      </c>
    </row>
    <row r="418" spans="2:8" ht="15" customHeight="1">
      <c r="B418" s="387" t="s">
        <v>542</v>
      </c>
      <c r="C418" s="388">
        <v>24297</v>
      </c>
      <c r="D418" s="388">
        <v>15183</v>
      </c>
      <c r="E418" s="388">
        <v>-15542</v>
      </c>
      <c r="F418" s="388">
        <v>-3903</v>
      </c>
      <c r="G418" s="388">
        <v>-7575</v>
      </c>
      <c r="H418" s="396">
        <v>7630</v>
      </c>
    </row>
    <row r="420" spans="2:8" ht="21" customHeight="1">
      <c r="B420" s="680" t="s">
        <v>570</v>
      </c>
      <c r="C420" s="680"/>
      <c r="D420" s="680"/>
      <c r="E420" s="680"/>
      <c r="F420" s="680"/>
      <c r="G420" s="680"/>
      <c r="H420" s="680"/>
    </row>
    <row r="421" ht="21" customHeight="1"/>
  </sheetData>
  <mergeCells count="8">
    <mergeCell ref="B395:H395"/>
    <mergeCell ref="B420:H420"/>
    <mergeCell ref="B294:H294"/>
    <mergeCell ref="B295:H295"/>
    <mergeCell ref="B320:H320"/>
    <mergeCell ref="B321:H321"/>
    <mergeCell ref="B346:H346"/>
    <mergeCell ref="B370:H370"/>
  </mergeCells>
  <printOptions/>
  <pageMargins left="0.25" right="0.25" top="0.75" bottom="0.75" header="0.3" footer="0.3"/>
  <pageSetup fitToHeight="4" horizontalDpi="600" verticalDpi="600" orientation="portrait" paperSize="9" scale="70" r:id="rId1"/>
  <rowBreaks count="3" manualBreakCount="3">
    <brk id="80" max="16383" man="1"/>
    <brk id="163" max="16383" man="1"/>
    <brk id="2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PZU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Wiśnioch Jarosław (Grupa PZU)</dc:creator>
  <cp:keywords/>
  <dc:description/>
  <cp:lastModifiedBy>Wąsiewicz Piotr (Grupa PZU)</cp:lastModifiedBy>
  <cp:lastPrinted>2018-05-15T19:16:56Z</cp:lastPrinted>
  <dcterms:created xsi:type="dcterms:W3CDTF">2016-11-08T14:48:34Z</dcterms:created>
  <dcterms:modified xsi:type="dcterms:W3CDTF">2024-03-22T12:45:50Z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ad6fd914-8286-453e-8cdd-01ba4c22f429_Enabled">
    <vt:lpwstr>true</vt:lpwstr>
  </property>
  <property fmtid="{D5CDD505-2E9C-101B-9397-08002B2CF9AE}" pid="4" name="MSIP_Label_ad6fd914-8286-453e-8cdd-01ba4c22f429_SetDate">
    <vt:lpwstr>2023-05-24T20:45:34Z</vt:lpwstr>
  </property>
  <property fmtid="{D5CDD505-2E9C-101B-9397-08002B2CF9AE}" pid="5" name="MSIP_Label_ad6fd914-8286-453e-8cdd-01ba4c22f429_Method">
    <vt:lpwstr>Standard</vt:lpwstr>
  </property>
  <property fmtid="{D5CDD505-2E9C-101B-9397-08002B2CF9AE}" pid="6" name="MSIP_Label_ad6fd914-8286-453e-8cdd-01ba4c22f429_Name">
    <vt:lpwstr>Informacja chroniona</vt:lpwstr>
  </property>
  <property fmtid="{D5CDD505-2E9C-101B-9397-08002B2CF9AE}" pid="7" name="MSIP_Label_ad6fd914-8286-453e-8cdd-01ba4c22f429_SiteId">
    <vt:lpwstr>70494a27-b38e-4c71-aa33-8d5d48639f41</vt:lpwstr>
  </property>
  <property fmtid="{D5CDD505-2E9C-101B-9397-08002B2CF9AE}" pid="8" name="MSIP_Label_ad6fd914-8286-453e-8cdd-01ba4c22f429_ActionId">
    <vt:lpwstr>73f7c606-a99b-410f-bf5f-e3f34fc52de6</vt:lpwstr>
  </property>
  <property fmtid="{D5CDD505-2E9C-101B-9397-08002B2CF9AE}" pid="9" name="MSIP_Label_ad6fd914-8286-453e-8cdd-01ba4c22f429_ContentBits">
    <vt:lpwstr>0</vt:lpwstr>
  </property>
  <property fmtid="{D5CDD505-2E9C-101B-9397-08002B2CF9AE}" pid="10" name="{A44787D4-0540-4523-9961-78E4036D8C6D}">
    <vt:lpwstr>{4E9F9296-1DAD-440E-8FC2-28057711EBB9}</vt:lpwstr>
  </property>
</Properties>
</file>